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https://dionach365.sharepoint.com/sites/Ops/Jobs/1134-928Q12 DIP - James M - CVSS/"/>
    </mc:Choice>
  </mc:AlternateContent>
  <xr:revisionPtr revIDLastSave="0" documentId="8_{6C2C7ED7-E364-47ED-9DF0-C868C354388E}" xr6:coauthVersionLast="47" xr6:coauthVersionMax="47" xr10:uidLastSave="{00000000-0000-0000-0000-000000000000}"/>
  <bookViews>
    <workbookView xWindow="-108" yWindow="-108" windowWidth="23256" windowHeight="12576" tabRatio="595" activeTab="1" xr2:uid="{00000000-000D-0000-FFFF-FFFF00000000}"/>
  </bookViews>
  <sheets>
    <sheet name="Intro" sheetId="1" r:id="rId1"/>
    <sheet name="CVSS v3.0" sheetId="2" r:id="rId2"/>
    <sheet name="Data" sheetId="3" r:id="rId3"/>
  </sheets>
  <definedNames>
    <definedName name="_xlnm._FilterDatabase" localSheetId="1" hidden="1">'CVSS v3.0'!$A$1:$AG$379</definedName>
    <definedName name="TBC">Data!$A$146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1" i="2" l="1"/>
  <c r="Y31" i="2"/>
  <c r="X31" i="2"/>
  <c r="W31" i="2"/>
  <c r="V31" i="2"/>
  <c r="U31" i="2"/>
  <c r="T31" i="2"/>
  <c r="S31" i="2"/>
  <c r="R31" i="2"/>
  <c r="Q31" i="2"/>
  <c r="Q375" i="2"/>
  <c r="Q376" i="2"/>
  <c r="Q377" i="2"/>
  <c r="Q378" i="2"/>
  <c r="R374" i="2"/>
  <c r="R375" i="2"/>
  <c r="R376" i="2"/>
  <c r="R377" i="2"/>
  <c r="R378" i="2"/>
  <c r="S374" i="2"/>
  <c r="S375" i="2"/>
  <c r="S376" i="2"/>
  <c r="S377" i="2"/>
  <c r="S378" i="2"/>
  <c r="T375" i="2"/>
  <c r="T376" i="2"/>
  <c r="T377" i="2"/>
  <c r="T378" i="2"/>
  <c r="U375" i="2"/>
  <c r="U376" i="2"/>
  <c r="U377" i="2"/>
  <c r="U378" i="2"/>
  <c r="V375" i="2"/>
  <c r="V376" i="2"/>
  <c r="V377" i="2"/>
  <c r="V378" i="2"/>
  <c r="W374" i="2"/>
  <c r="W375" i="2"/>
  <c r="W376" i="2"/>
  <c r="W377" i="2"/>
  <c r="W378" i="2"/>
  <c r="X375" i="2"/>
  <c r="X376" i="2"/>
  <c r="X377" i="2"/>
  <c r="X378" i="2"/>
  <c r="Y375" i="2"/>
  <c r="Y376" i="2"/>
  <c r="Y377" i="2"/>
  <c r="Y378" i="2"/>
  <c r="Z374" i="2"/>
  <c r="Z375" i="2"/>
  <c r="Z376" i="2"/>
  <c r="Z377" i="2"/>
  <c r="Z378" i="2"/>
  <c r="E376" i="2"/>
  <c r="D376" i="2" s="1"/>
  <c r="E377" i="2"/>
  <c r="D377" i="2" s="1"/>
  <c r="E379" i="2"/>
  <c r="D379" i="2" s="1"/>
  <c r="E19" i="2"/>
  <c r="E7" i="2"/>
  <c r="E8" i="2"/>
  <c r="E9" i="2"/>
  <c r="E10" i="2"/>
  <c r="E12" i="2"/>
  <c r="E15" i="2"/>
  <c r="E18" i="2"/>
  <c r="E20" i="2"/>
  <c r="E21" i="2"/>
  <c r="E60" i="2"/>
  <c r="E79" i="2"/>
  <c r="E86" i="2"/>
  <c r="E131" i="2"/>
  <c r="E175" i="2"/>
  <c r="E235" i="2"/>
  <c r="D235" i="2" s="1"/>
  <c r="E266" i="2"/>
  <c r="E4" i="2"/>
  <c r="Z370" i="2"/>
  <c r="Y370" i="2"/>
  <c r="X370" i="2"/>
  <c r="W370" i="2"/>
  <c r="V370" i="2"/>
  <c r="U370" i="2"/>
  <c r="T370" i="2"/>
  <c r="S370" i="2"/>
  <c r="R370" i="2"/>
  <c r="Q370" i="2"/>
  <c r="Z366" i="2"/>
  <c r="Y366" i="2"/>
  <c r="X366" i="2"/>
  <c r="W366" i="2"/>
  <c r="V366" i="2"/>
  <c r="U366" i="2"/>
  <c r="T366" i="2"/>
  <c r="S366" i="2"/>
  <c r="R366" i="2"/>
  <c r="Q366" i="2"/>
  <c r="Z363" i="2"/>
  <c r="Y363" i="2"/>
  <c r="X363" i="2"/>
  <c r="W363" i="2"/>
  <c r="V363" i="2"/>
  <c r="U363" i="2"/>
  <c r="T363" i="2"/>
  <c r="S363" i="2"/>
  <c r="R363" i="2"/>
  <c r="Q363" i="2"/>
  <c r="Z362" i="2"/>
  <c r="Y362" i="2"/>
  <c r="X362" i="2"/>
  <c r="W362" i="2"/>
  <c r="V362" i="2"/>
  <c r="U362" i="2"/>
  <c r="T362" i="2"/>
  <c r="S362" i="2"/>
  <c r="R362" i="2"/>
  <c r="Q362" i="2"/>
  <c r="Z358" i="2"/>
  <c r="Y358" i="2"/>
  <c r="X358" i="2"/>
  <c r="W358" i="2"/>
  <c r="V358" i="2"/>
  <c r="U358" i="2"/>
  <c r="T358" i="2"/>
  <c r="S358" i="2"/>
  <c r="R358" i="2"/>
  <c r="Q358" i="2"/>
  <c r="Z356" i="2"/>
  <c r="Y356" i="2"/>
  <c r="X356" i="2"/>
  <c r="W356" i="2"/>
  <c r="V356" i="2"/>
  <c r="U356" i="2"/>
  <c r="T356" i="2"/>
  <c r="S356" i="2"/>
  <c r="R356" i="2"/>
  <c r="Q356" i="2"/>
  <c r="Z351" i="2"/>
  <c r="Y351" i="2"/>
  <c r="X351" i="2"/>
  <c r="W351" i="2"/>
  <c r="V351" i="2"/>
  <c r="U351" i="2"/>
  <c r="T351" i="2"/>
  <c r="S351" i="2"/>
  <c r="R351" i="2"/>
  <c r="Q351" i="2"/>
  <c r="Z350" i="2"/>
  <c r="Y350" i="2"/>
  <c r="X350" i="2"/>
  <c r="W350" i="2"/>
  <c r="V350" i="2"/>
  <c r="U350" i="2"/>
  <c r="T350" i="2"/>
  <c r="S350" i="2"/>
  <c r="R350" i="2"/>
  <c r="Q350" i="2"/>
  <c r="Z347" i="2"/>
  <c r="Y347" i="2"/>
  <c r="X347" i="2"/>
  <c r="W347" i="2"/>
  <c r="V347" i="2"/>
  <c r="U347" i="2"/>
  <c r="T347" i="2"/>
  <c r="S347" i="2"/>
  <c r="R347" i="2"/>
  <c r="Q347" i="2"/>
  <c r="Z343" i="2"/>
  <c r="Y343" i="2"/>
  <c r="X343" i="2"/>
  <c r="W343" i="2"/>
  <c r="V343" i="2"/>
  <c r="U343" i="2"/>
  <c r="T343" i="2"/>
  <c r="S343" i="2"/>
  <c r="R343" i="2"/>
  <c r="Q343" i="2"/>
  <c r="Z342" i="2"/>
  <c r="Y342" i="2"/>
  <c r="X342" i="2"/>
  <c r="W342" i="2"/>
  <c r="V342" i="2"/>
  <c r="U342" i="2"/>
  <c r="T342" i="2"/>
  <c r="S342" i="2"/>
  <c r="R342" i="2"/>
  <c r="Q342" i="2"/>
  <c r="Z338" i="2"/>
  <c r="Y338" i="2"/>
  <c r="X338" i="2"/>
  <c r="W338" i="2"/>
  <c r="V338" i="2"/>
  <c r="U338" i="2"/>
  <c r="T338" i="2"/>
  <c r="S338" i="2"/>
  <c r="R338" i="2"/>
  <c r="Q338" i="2"/>
  <c r="Z335" i="2"/>
  <c r="Y335" i="2"/>
  <c r="X335" i="2"/>
  <c r="W335" i="2"/>
  <c r="V335" i="2"/>
  <c r="U335" i="2"/>
  <c r="T335" i="2"/>
  <c r="S335" i="2"/>
  <c r="R335" i="2"/>
  <c r="Q335" i="2"/>
  <c r="Z326" i="2"/>
  <c r="Y326" i="2"/>
  <c r="X326" i="2"/>
  <c r="W326" i="2"/>
  <c r="V326" i="2"/>
  <c r="U326" i="2"/>
  <c r="T326" i="2"/>
  <c r="S326" i="2"/>
  <c r="R326" i="2"/>
  <c r="Q326" i="2"/>
  <c r="Z321" i="2"/>
  <c r="Y321" i="2"/>
  <c r="X321" i="2"/>
  <c r="W321" i="2"/>
  <c r="V321" i="2"/>
  <c r="U321" i="2"/>
  <c r="T321" i="2"/>
  <c r="S321" i="2" s="1"/>
  <c r="R321" i="2"/>
  <c r="Q321" i="2"/>
  <c r="Z319" i="2"/>
  <c r="Y319" i="2"/>
  <c r="X319" i="2"/>
  <c r="W319" i="2"/>
  <c r="V319" i="2"/>
  <c r="U319" i="2"/>
  <c r="T319" i="2"/>
  <c r="S319" i="2"/>
  <c r="R319" i="2"/>
  <c r="Q319" i="2"/>
  <c r="Z317" i="2"/>
  <c r="Y317" i="2"/>
  <c r="X317" i="2"/>
  <c r="W317" i="2"/>
  <c r="V317" i="2"/>
  <c r="U317" i="2"/>
  <c r="T317" i="2"/>
  <c r="S317" i="2"/>
  <c r="R317" i="2"/>
  <c r="Q317" i="2"/>
  <c r="Z315" i="2"/>
  <c r="Y315" i="2"/>
  <c r="X315" i="2"/>
  <c r="W315" i="2"/>
  <c r="V315" i="2"/>
  <c r="U315" i="2"/>
  <c r="T315" i="2"/>
  <c r="S315" i="2"/>
  <c r="R315" i="2"/>
  <c r="Q315" i="2"/>
  <c r="Z314" i="2"/>
  <c r="Y314" i="2"/>
  <c r="X314" i="2"/>
  <c r="W314" i="2"/>
  <c r="V314" i="2"/>
  <c r="U314" i="2"/>
  <c r="T314" i="2"/>
  <c r="S314" i="2"/>
  <c r="R314" i="2"/>
  <c r="Q314" i="2"/>
  <c r="Z313" i="2"/>
  <c r="Y313" i="2"/>
  <c r="X313" i="2"/>
  <c r="W313" i="2"/>
  <c r="V313" i="2"/>
  <c r="U313" i="2"/>
  <c r="T313" i="2"/>
  <c r="S313" i="2"/>
  <c r="R313" i="2"/>
  <c r="Q313" i="2"/>
  <c r="Z311" i="2"/>
  <c r="Y311" i="2"/>
  <c r="X311" i="2"/>
  <c r="W311" i="2"/>
  <c r="V311" i="2"/>
  <c r="U311" i="2"/>
  <c r="T311" i="2"/>
  <c r="S311" i="2"/>
  <c r="R311" i="2"/>
  <c r="Q311" i="2"/>
  <c r="Z310" i="2"/>
  <c r="Y310" i="2"/>
  <c r="X310" i="2"/>
  <c r="W310" i="2"/>
  <c r="V310" i="2"/>
  <c r="U310" i="2"/>
  <c r="T310" i="2"/>
  <c r="S310" i="2"/>
  <c r="R310" i="2"/>
  <c r="Q310" i="2"/>
  <c r="Z309" i="2"/>
  <c r="Y309" i="2"/>
  <c r="X309" i="2"/>
  <c r="W309" i="2"/>
  <c r="V309" i="2"/>
  <c r="U309" i="2"/>
  <c r="T309" i="2"/>
  <c r="S309" i="2"/>
  <c r="R309" i="2"/>
  <c r="Q309" i="2"/>
  <c r="Q307" i="2"/>
  <c r="R307" i="2"/>
  <c r="S307" i="2"/>
  <c r="T307" i="2"/>
  <c r="U307" i="2"/>
  <c r="V307" i="2"/>
  <c r="W307" i="2"/>
  <c r="X307" i="2"/>
  <c r="Y307" i="2"/>
  <c r="Z307" i="2"/>
  <c r="AA378" i="2" l="1"/>
  <c r="AA31" i="2"/>
  <c r="AB377" i="2"/>
  <c r="AC377" i="2" s="1"/>
  <c r="AB376" i="2"/>
  <c r="AC376" i="2" s="1"/>
  <c r="AD376" i="2" s="1"/>
  <c r="AE376" i="2" s="1"/>
  <c r="AB31" i="2"/>
  <c r="AC31" i="2" s="1"/>
  <c r="AA376" i="2"/>
  <c r="AB375" i="2"/>
  <c r="AC375" i="2" s="1"/>
  <c r="AB378" i="2"/>
  <c r="AC378" i="2" s="1"/>
  <c r="AD378" i="2" s="1"/>
  <c r="E378" i="2" s="1"/>
  <c r="D378" i="2" s="1"/>
  <c r="AA377" i="2"/>
  <c r="AB358" i="2"/>
  <c r="AC358" i="2" s="1"/>
  <c r="AD358" i="2" s="1"/>
  <c r="AB370" i="2"/>
  <c r="AC370" i="2" s="1"/>
  <c r="AD370" i="2" s="1"/>
  <c r="AB362" i="2"/>
  <c r="AC362" i="2" s="1"/>
  <c r="AD362" i="2" s="1"/>
  <c r="AE362" i="2" s="1"/>
  <c r="AA317" i="2"/>
  <c r="AB313" i="2"/>
  <c r="AC313" i="2" s="1"/>
  <c r="AD313" i="2" s="1"/>
  <c r="AE313" i="2" s="1"/>
  <c r="AA307" i="2"/>
  <c r="AA351" i="2"/>
  <c r="AB350" i="2"/>
  <c r="AC350" i="2" s="1"/>
  <c r="AD350" i="2" s="1"/>
  <c r="AB326" i="2"/>
  <c r="AC326" i="2" s="1"/>
  <c r="AD326" i="2" s="1"/>
  <c r="AE326" i="2" s="1"/>
  <c r="AA335" i="2"/>
  <c r="AB343" i="2"/>
  <c r="AC343" i="2" s="1"/>
  <c r="AD343" i="2" s="1"/>
  <c r="AA309" i="2"/>
  <c r="AB351" i="2"/>
  <c r="AC351" i="2" s="1"/>
  <c r="AD351" i="2" s="1"/>
  <c r="AA362" i="2"/>
  <c r="AA370" i="2"/>
  <c r="AA310" i="2"/>
  <c r="AA315" i="2"/>
  <c r="AA326" i="2"/>
  <c r="AA342" i="2"/>
  <c r="AA343" i="2"/>
  <c r="AB356" i="2"/>
  <c r="AC356" i="2" s="1"/>
  <c r="AD356" i="2" s="1"/>
  <c r="AB363" i="2"/>
  <c r="AC363" i="2" s="1"/>
  <c r="AD363" i="2" s="1"/>
  <c r="AA366" i="2"/>
  <c r="AB311" i="2"/>
  <c r="AC311" i="2" s="1"/>
  <c r="AD311" i="2" s="1"/>
  <c r="AE311" i="2" s="1"/>
  <c r="AB317" i="2"/>
  <c r="AC317" i="2" s="1"/>
  <c r="AD317" i="2" s="1"/>
  <c r="AB335" i="2"/>
  <c r="AC335" i="2" s="1"/>
  <c r="AD335" i="2" s="1"/>
  <c r="AA356" i="2"/>
  <c r="AA363" i="2"/>
  <c r="AA311" i="2"/>
  <c r="AB366" i="2"/>
  <c r="AC366" i="2" s="1"/>
  <c r="AD366" i="2" s="1"/>
  <c r="AA314" i="2"/>
  <c r="AB319" i="2"/>
  <c r="AC319" i="2" s="1"/>
  <c r="AD319" i="2" s="1"/>
  <c r="AE319" i="2" s="1"/>
  <c r="AB338" i="2"/>
  <c r="AC338" i="2" s="1"/>
  <c r="AD338" i="2" s="1"/>
  <c r="AA358" i="2"/>
  <c r="AA313" i="2"/>
  <c r="AA319" i="2"/>
  <c r="AA338" i="2"/>
  <c r="AB307" i="2"/>
  <c r="AC307" i="2" s="1"/>
  <c r="AD307" i="2" s="1"/>
  <c r="AB309" i="2"/>
  <c r="AC309" i="2" s="1"/>
  <c r="AD309" i="2" s="1"/>
  <c r="AE309" i="2" s="1"/>
  <c r="AB314" i="2"/>
  <c r="AC314" i="2" s="1"/>
  <c r="AD314" i="2" s="1"/>
  <c r="AB321" i="2"/>
  <c r="AC321" i="2" s="1"/>
  <c r="AD321" i="2" s="1"/>
  <c r="AB342" i="2"/>
  <c r="AC342" i="2" s="1"/>
  <c r="AD342" i="2" s="1"/>
  <c r="AA350" i="2"/>
  <c r="AA321" i="2"/>
  <c r="AB315" i="2"/>
  <c r="AC315" i="2" s="1"/>
  <c r="AD315" i="2" s="1"/>
  <c r="AB310" i="2"/>
  <c r="AC310" i="2" s="1"/>
  <c r="AD310" i="2" s="1"/>
  <c r="AB347" i="2"/>
  <c r="AC347" i="2" s="1"/>
  <c r="AA347" i="2"/>
  <c r="Q312" i="2"/>
  <c r="R312" i="2"/>
  <c r="S312" i="2"/>
  <c r="T312" i="2"/>
  <c r="U312" i="2"/>
  <c r="V312" i="2"/>
  <c r="W312" i="2"/>
  <c r="X312" i="2"/>
  <c r="Y312" i="2"/>
  <c r="Z312" i="2"/>
  <c r="Q316" i="2"/>
  <c r="R316" i="2"/>
  <c r="S316" i="2"/>
  <c r="T316" i="2"/>
  <c r="U316" i="2"/>
  <c r="V316" i="2"/>
  <c r="W316" i="2"/>
  <c r="X316" i="2"/>
  <c r="Y316" i="2"/>
  <c r="Z316" i="2"/>
  <c r="Q318" i="2"/>
  <c r="R318" i="2"/>
  <c r="T318" i="2"/>
  <c r="S318" i="2" s="1"/>
  <c r="U318" i="2"/>
  <c r="V318" i="2"/>
  <c r="W318" i="2"/>
  <c r="X318" i="2"/>
  <c r="Y318" i="2"/>
  <c r="Z318" i="2"/>
  <c r="Q320" i="2"/>
  <c r="R320" i="2"/>
  <c r="T320" i="2"/>
  <c r="S320" i="2" s="1"/>
  <c r="U320" i="2"/>
  <c r="V320" i="2"/>
  <c r="W320" i="2"/>
  <c r="X320" i="2"/>
  <c r="Y320" i="2"/>
  <c r="Z320" i="2"/>
  <c r="Q322" i="2"/>
  <c r="R322" i="2"/>
  <c r="T322" i="2"/>
  <c r="S322" i="2" s="1"/>
  <c r="U322" i="2"/>
  <c r="V322" i="2"/>
  <c r="W322" i="2"/>
  <c r="X322" i="2"/>
  <c r="Y322" i="2"/>
  <c r="Z322" i="2"/>
  <c r="Q323" i="2"/>
  <c r="R323" i="2"/>
  <c r="T323" i="2"/>
  <c r="U323" i="2"/>
  <c r="S323" i="2" s="1"/>
  <c r="V323" i="2"/>
  <c r="W323" i="2"/>
  <c r="X323" i="2"/>
  <c r="Y323" i="2"/>
  <c r="Z323" i="2"/>
  <c r="Q324" i="2"/>
  <c r="R324" i="2"/>
  <c r="T324" i="2"/>
  <c r="S324" i="2" s="1"/>
  <c r="U324" i="2"/>
  <c r="V324" i="2"/>
  <c r="W324" i="2"/>
  <c r="X324" i="2"/>
  <c r="Y324" i="2"/>
  <c r="Z324" i="2"/>
  <c r="Q325" i="2"/>
  <c r="R325" i="2"/>
  <c r="S325" i="2"/>
  <c r="T325" i="2"/>
  <c r="U325" i="2"/>
  <c r="V325" i="2"/>
  <c r="W325" i="2"/>
  <c r="X325" i="2"/>
  <c r="Y325" i="2"/>
  <c r="Z325" i="2"/>
  <c r="Q327" i="2"/>
  <c r="R327" i="2"/>
  <c r="S327" i="2"/>
  <c r="T327" i="2"/>
  <c r="U327" i="2"/>
  <c r="V327" i="2"/>
  <c r="W327" i="2"/>
  <c r="X327" i="2"/>
  <c r="Y327" i="2"/>
  <c r="Z327" i="2"/>
  <c r="Q328" i="2"/>
  <c r="R328" i="2"/>
  <c r="T328" i="2"/>
  <c r="S328" i="2" s="1"/>
  <c r="U328" i="2"/>
  <c r="V328" i="2"/>
  <c r="W328" i="2"/>
  <c r="X328" i="2"/>
  <c r="Y328" i="2"/>
  <c r="Z328" i="2"/>
  <c r="Q329" i="2"/>
  <c r="R329" i="2"/>
  <c r="T329" i="2"/>
  <c r="S329" i="2" s="1"/>
  <c r="U329" i="2"/>
  <c r="V329" i="2"/>
  <c r="W329" i="2"/>
  <c r="X329" i="2"/>
  <c r="Y329" i="2"/>
  <c r="Z329" i="2"/>
  <c r="Q330" i="2"/>
  <c r="R330" i="2"/>
  <c r="S330" i="2"/>
  <c r="T330" i="2"/>
  <c r="U330" i="2"/>
  <c r="V330" i="2"/>
  <c r="W330" i="2"/>
  <c r="X330" i="2"/>
  <c r="Y330" i="2"/>
  <c r="Z330" i="2"/>
  <c r="Q331" i="2"/>
  <c r="R331" i="2"/>
  <c r="S331" i="2"/>
  <c r="T331" i="2"/>
  <c r="U331" i="2"/>
  <c r="V331" i="2"/>
  <c r="W331" i="2"/>
  <c r="X331" i="2"/>
  <c r="Y331" i="2"/>
  <c r="Z331" i="2"/>
  <c r="Q332" i="2"/>
  <c r="R332" i="2"/>
  <c r="T332" i="2"/>
  <c r="S332" i="2" s="1"/>
  <c r="U332" i="2"/>
  <c r="V332" i="2"/>
  <c r="W332" i="2"/>
  <c r="X332" i="2"/>
  <c r="Y332" i="2"/>
  <c r="Z332" i="2"/>
  <c r="Q333" i="2"/>
  <c r="R333" i="2"/>
  <c r="T333" i="2"/>
  <c r="U333" i="2"/>
  <c r="S333" i="2" s="1"/>
  <c r="V333" i="2"/>
  <c r="W333" i="2"/>
  <c r="X333" i="2"/>
  <c r="Y333" i="2"/>
  <c r="Z333" i="2"/>
  <c r="Q334" i="2"/>
  <c r="R334" i="2"/>
  <c r="T334" i="2"/>
  <c r="S334" i="2" s="1"/>
  <c r="U334" i="2"/>
  <c r="V334" i="2"/>
  <c r="W334" i="2"/>
  <c r="X334" i="2"/>
  <c r="Y334" i="2"/>
  <c r="Z334" i="2"/>
  <c r="Q336" i="2"/>
  <c r="R336" i="2"/>
  <c r="T336" i="2"/>
  <c r="S336" i="2" s="1"/>
  <c r="U336" i="2"/>
  <c r="V336" i="2"/>
  <c r="W336" i="2"/>
  <c r="X336" i="2"/>
  <c r="Y336" i="2"/>
  <c r="Z336" i="2"/>
  <c r="Q337" i="2"/>
  <c r="R337" i="2"/>
  <c r="S337" i="2"/>
  <c r="T337" i="2"/>
  <c r="U337" i="2"/>
  <c r="V337" i="2"/>
  <c r="W337" i="2"/>
  <c r="X337" i="2"/>
  <c r="Y337" i="2"/>
  <c r="Z337" i="2"/>
  <c r="Q339" i="2"/>
  <c r="R339" i="2"/>
  <c r="T339" i="2"/>
  <c r="S339" i="2" s="1"/>
  <c r="U339" i="2"/>
  <c r="V339" i="2"/>
  <c r="W339" i="2"/>
  <c r="X339" i="2"/>
  <c r="Y339" i="2"/>
  <c r="Z339" i="2"/>
  <c r="Q340" i="2"/>
  <c r="R340" i="2"/>
  <c r="T340" i="2"/>
  <c r="U340" i="2"/>
  <c r="S340" i="2" s="1"/>
  <c r="V340" i="2"/>
  <c r="W340" i="2"/>
  <c r="X340" i="2"/>
  <c r="Y340" i="2"/>
  <c r="Z340" i="2"/>
  <c r="Q233" i="2"/>
  <c r="R233" i="2"/>
  <c r="T233" i="2"/>
  <c r="S233" i="2" s="1"/>
  <c r="U233" i="2"/>
  <c r="V233" i="2"/>
  <c r="W233" i="2"/>
  <c r="X233" i="2"/>
  <c r="Y233" i="2"/>
  <c r="Z233" i="2"/>
  <c r="Q344" i="2"/>
  <c r="R344" i="2"/>
  <c r="T344" i="2"/>
  <c r="S344" i="2" s="1"/>
  <c r="U344" i="2"/>
  <c r="V344" i="2"/>
  <c r="W344" i="2"/>
  <c r="X344" i="2"/>
  <c r="Y344" i="2"/>
  <c r="Z344" i="2"/>
  <c r="Q345" i="2"/>
  <c r="R345" i="2"/>
  <c r="S345" i="2"/>
  <c r="T345" i="2"/>
  <c r="U345" i="2"/>
  <c r="V345" i="2"/>
  <c r="W345" i="2"/>
  <c r="X345" i="2"/>
  <c r="Y345" i="2"/>
  <c r="Z345" i="2"/>
  <c r="Q346" i="2"/>
  <c r="R346" i="2"/>
  <c r="S346" i="2"/>
  <c r="T346" i="2"/>
  <c r="U346" i="2"/>
  <c r="V346" i="2"/>
  <c r="W346" i="2"/>
  <c r="X346" i="2"/>
  <c r="Y346" i="2"/>
  <c r="Z346" i="2"/>
  <c r="Q348" i="2"/>
  <c r="R348" i="2"/>
  <c r="T348" i="2"/>
  <c r="S348" i="2" s="1"/>
  <c r="U348" i="2"/>
  <c r="V348" i="2"/>
  <c r="W348" i="2"/>
  <c r="X348" i="2"/>
  <c r="Y348" i="2"/>
  <c r="Z348" i="2"/>
  <c r="Q349" i="2"/>
  <c r="R349" i="2"/>
  <c r="T349" i="2"/>
  <c r="U349" i="2"/>
  <c r="S349" i="2" s="1"/>
  <c r="V349" i="2"/>
  <c r="W349" i="2"/>
  <c r="X349" i="2"/>
  <c r="Y349" i="2"/>
  <c r="Z349" i="2"/>
  <c r="Q352" i="2"/>
  <c r="R352" i="2"/>
  <c r="S352" i="2"/>
  <c r="T352" i="2"/>
  <c r="U352" i="2"/>
  <c r="V352" i="2"/>
  <c r="W352" i="2"/>
  <c r="X352" i="2"/>
  <c r="Y352" i="2"/>
  <c r="Z352" i="2"/>
  <c r="Q216" i="2"/>
  <c r="R216" i="2"/>
  <c r="T216" i="2"/>
  <c r="U216" i="2"/>
  <c r="V216" i="2"/>
  <c r="W216" i="2"/>
  <c r="X216" i="2"/>
  <c r="Y216" i="2"/>
  <c r="Z216" i="2"/>
  <c r="Q302" i="2"/>
  <c r="R302" i="2"/>
  <c r="T302" i="2"/>
  <c r="U302" i="2"/>
  <c r="S302" i="2" s="1"/>
  <c r="V302" i="2"/>
  <c r="W302" i="2"/>
  <c r="X302" i="2"/>
  <c r="Y302" i="2"/>
  <c r="Z302" i="2"/>
  <c r="Q213" i="2"/>
  <c r="R213" i="2"/>
  <c r="T213" i="2"/>
  <c r="S213" i="2" s="1"/>
  <c r="U213" i="2"/>
  <c r="V213" i="2"/>
  <c r="W213" i="2"/>
  <c r="X213" i="2"/>
  <c r="Y213" i="2"/>
  <c r="Z213" i="2"/>
  <c r="Q357" i="2"/>
  <c r="R357" i="2"/>
  <c r="T357" i="2"/>
  <c r="S357" i="2" s="1"/>
  <c r="U357" i="2"/>
  <c r="V357" i="2"/>
  <c r="W357" i="2"/>
  <c r="X357" i="2"/>
  <c r="Y357" i="2"/>
  <c r="Z357" i="2"/>
  <c r="Q359" i="2"/>
  <c r="R359" i="2"/>
  <c r="T359" i="2"/>
  <c r="S359" i="2" s="1"/>
  <c r="U359" i="2"/>
  <c r="V359" i="2"/>
  <c r="W359" i="2"/>
  <c r="X359" i="2"/>
  <c r="Y359" i="2"/>
  <c r="Z359" i="2"/>
  <c r="Q360" i="2"/>
  <c r="R360" i="2"/>
  <c r="S360" i="2"/>
  <c r="T360" i="2"/>
  <c r="U360" i="2"/>
  <c r="V360" i="2"/>
  <c r="W360" i="2"/>
  <c r="X360" i="2"/>
  <c r="Y360" i="2"/>
  <c r="Z360" i="2"/>
  <c r="Q361" i="2"/>
  <c r="R361" i="2"/>
  <c r="S361" i="2"/>
  <c r="T361" i="2"/>
  <c r="U361" i="2"/>
  <c r="V361" i="2"/>
  <c r="W361" i="2"/>
  <c r="X361" i="2"/>
  <c r="Y361" i="2"/>
  <c r="Z361" i="2"/>
  <c r="Q274" i="2"/>
  <c r="R274" i="2"/>
  <c r="T274" i="2"/>
  <c r="S274" i="2" s="1"/>
  <c r="U274" i="2"/>
  <c r="V274" i="2"/>
  <c r="W274" i="2"/>
  <c r="X274" i="2"/>
  <c r="Y274" i="2"/>
  <c r="Z274" i="2"/>
  <c r="Q365" i="2"/>
  <c r="R365" i="2"/>
  <c r="T365" i="2"/>
  <c r="U365" i="2"/>
  <c r="S365" i="2" s="1"/>
  <c r="V365" i="2"/>
  <c r="W365" i="2"/>
  <c r="X365" i="2"/>
  <c r="Y365" i="2"/>
  <c r="Z365" i="2"/>
  <c r="Q367" i="2"/>
  <c r="R367" i="2"/>
  <c r="T367" i="2"/>
  <c r="S367" i="2" s="1"/>
  <c r="U367" i="2"/>
  <c r="V367" i="2"/>
  <c r="W367" i="2"/>
  <c r="X367" i="2"/>
  <c r="Y367" i="2"/>
  <c r="Z367" i="2"/>
  <c r="Q368" i="2"/>
  <c r="R368" i="2"/>
  <c r="T368" i="2"/>
  <c r="S368" i="2" s="1"/>
  <c r="U368" i="2"/>
  <c r="V368" i="2"/>
  <c r="W368" i="2"/>
  <c r="X368" i="2"/>
  <c r="Y368" i="2"/>
  <c r="Z368" i="2"/>
  <c r="Q369" i="2"/>
  <c r="R369" i="2"/>
  <c r="T369" i="2"/>
  <c r="S369" i="2" s="1"/>
  <c r="U369" i="2"/>
  <c r="V369" i="2"/>
  <c r="W369" i="2"/>
  <c r="X369" i="2"/>
  <c r="Y369" i="2"/>
  <c r="Z369" i="2"/>
  <c r="Q371" i="2"/>
  <c r="R371" i="2"/>
  <c r="S371" i="2"/>
  <c r="T371" i="2"/>
  <c r="U371" i="2"/>
  <c r="V371" i="2"/>
  <c r="W371" i="2"/>
  <c r="X371" i="2"/>
  <c r="Y371" i="2"/>
  <c r="Z371" i="2"/>
  <c r="Q372" i="2"/>
  <c r="R372" i="2"/>
  <c r="S372" i="2"/>
  <c r="T372" i="2"/>
  <c r="U372" i="2"/>
  <c r="V372" i="2"/>
  <c r="W372" i="2"/>
  <c r="X372" i="2"/>
  <c r="Y372" i="2"/>
  <c r="Z372" i="2"/>
  <c r="Q374" i="2"/>
  <c r="T374" i="2"/>
  <c r="U374" i="2"/>
  <c r="V374" i="2"/>
  <c r="X374" i="2"/>
  <c r="Y374" i="2"/>
  <c r="AA375" i="2"/>
  <c r="AD375" i="2" s="1"/>
  <c r="AE375" i="2" s="1"/>
  <c r="Q354" i="2"/>
  <c r="R354" i="2"/>
  <c r="T354" i="2"/>
  <c r="S354" i="2" s="1"/>
  <c r="U354" i="2"/>
  <c r="V354" i="2"/>
  <c r="W354" i="2"/>
  <c r="X354" i="2"/>
  <c r="Y354" i="2"/>
  <c r="Z354" i="2"/>
  <c r="Q264" i="2"/>
  <c r="R264" i="2"/>
  <c r="S264" i="2"/>
  <c r="T264" i="2"/>
  <c r="U264" i="2"/>
  <c r="V264" i="2"/>
  <c r="W264" i="2"/>
  <c r="X264" i="2"/>
  <c r="Y264" i="2"/>
  <c r="Z264" i="2"/>
  <c r="Q265" i="2"/>
  <c r="R265" i="2"/>
  <c r="S265" i="2"/>
  <c r="T265" i="2"/>
  <c r="U265" i="2"/>
  <c r="V265" i="2"/>
  <c r="W265" i="2"/>
  <c r="X265" i="2"/>
  <c r="Y265" i="2"/>
  <c r="Z265" i="2"/>
  <c r="Q266" i="2"/>
  <c r="R266" i="2"/>
  <c r="S266" i="2"/>
  <c r="T266" i="2"/>
  <c r="U266" i="2"/>
  <c r="V266" i="2"/>
  <c r="W266" i="2"/>
  <c r="X266" i="2"/>
  <c r="Y266" i="2"/>
  <c r="Z266" i="2"/>
  <c r="Q267" i="2"/>
  <c r="R267" i="2"/>
  <c r="S267" i="2"/>
  <c r="T267" i="2"/>
  <c r="U267" i="2"/>
  <c r="V267" i="2"/>
  <c r="W267" i="2"/>
  <c r="X267" i="2"/>
  <c r="Y267" i="2"/>
  <c r="Z267" i="2"/>
  <c r="Q268" i="2"/>
  <c r="R268" i="2"/>
  <c r="S268" i="2"/>
  <c r="T268" i="2"/>
  <c r="U268" i="2"/>
  <c r="V268" i="2"/>
  <c r="W268" i="2"/>
  <c r="X268" i="2"/>
  <c r="Y268" i="2"/>
  <c r="Z268" i="2"/>
  <c r="Q269" i="2"/>
  <c r="R269" i="2"/>
  <c r="S269" i="2"/>
  <c r="T269" i="2"/>
  <c r="U269" i="2"/>
  <c r="V269" i="2"/>
  <c r="W269" i="2"/>
  <c r="X269" i="2"/>
  <c r="Y269" i="2"/>
  <c r="Z269" i="2"/>
  <c r="Q270" i="2"/>
  <c r="R270" i="2"/>
  <c r="S270" i="2"/>
  <c r="T270" i="2"/>
  <c r="U270" i="2"/>
  <c r="V270" i="2"/>
  <c r="W270" i="2"/>
  <c r="X270" i="2"/>
  <c r="Y270" i="2"/>
  <c r="Z270" i="2"/>
  <c r="Q271" i="2"/>
  <c r="R271" i="2"/>
  <c r="S271" i="2"/>
  <c r="T271" i="2"/>
  <c r="U271" i="2"/>
  <c r="V271" i="2"/>
  <c r="W271" i="2"/>
  <c r="X271" i="2"/>
  <c r="Y271" i="2"/>
  <c r="Z271" i="2"/>
  <c r="Q272" i="2"/>
  <c r="R272" i="2"/>
  <c r="S272" i="2"/>
  <c r="T272" i="2"/>
  <c r="U272" i="2"/>
  <c r="V272" i="2"/>
  <c r="W272" i="2"/>
  <c r="X272" i="2"/>
  <c r="Y272" i="2"/>
  <c r="Z272" i="2"/>
  <c r="Q273" i="2"/>
  <c r="R273" i="2"/>
  <c r="S273" i="2"/>
  <c r="T273" i="2"/>
  <c r="U273" i="2"/>
  <c r="V273" i="2"/>
  <c r="W273" i="2"/>
  <c r="X273" i="2"/>
  <c r="Y273" i="2"/>
  <c r="Z273" i="2"/>
  <c r="Q192" i="2"/>
  <c r="R192" i="2"/>
  <c r="S192" i="2"/>
  <c r="T192" i="2"/>
  <c r="U192" i="2"/>
  <c r="V192" i="2"/>
  <c r="W192" i="2"/>
  <c r="X192" i="2"/>
  <c r="Y192" i="2"/>
  <c r="Z192" i="2"/>
  <c r="Q275" i="2"/>
  <c r="R275" i="2"/>
  <c r="S275" i="2"/>
  <c r="T275" i="2"/>
  <c r="U275" i="2"/>
  <c r="V275" i="2"/>
  <c r="W275" i="2"/>
  <c r="X275" i="2"/>
  <c r="Y275" i="2"/>
  <c r="Z275" i="2"/>
  <c r="Q276" i="2"/>
  <c r="R276" i="2"/>
  <c r="S276" i="2"/>
  <c r="T276" i="2"/>
  <c r="U276" i="2"/>
  <c r="V276" i="2"/>
  <c r="W276" i="2"/>
  <c r="X276" i="2"/>
  <c r="Y276" i="2"/>
  <c r="Z276" i="2"/>
  <c r="Q277" i="2"/>
  <c r="R277" i="2"/>
  <c r="S277" i="2"/>
  <c r="T277" i="2"/>
  <c r="U277" i="2"/>
  <c r="V277" i="2"/>
  <c r="W277" i="2"/>
  <c r="X277" i="2"/>
  <c r="Y277" i="2"/>
  <c r="Z277" i="2"/>
  <c r="Q278" i="2"/>
  <c r="R278" i="2"/>
  <c r="T278" i="2"/>
  <c r="S278" i="2" s="1"/>
  <c r="U278" i="2"/>
  <c r="V278" i="2"/>
  <c r="W278" i="2"/>
  <c r="X278" i="2"/>
  <c r="Y278" i="2"/>
  <c r="Z278" i="2"/>
  <c r="Q279" i="2"/>
  <c r="R279" i="2"/>
  <c r="S279" i="2"/>
  <c r="T279" i="2"/>
  <c r="U279" i="2"/>
  <c r="V279" i="2"/>
  <c r="W279" i="2"/>
  <c r="X279" i="2"/>
  <c r="Y279" i="2"/>
  <c r="Z279" i="2"/>
  <c r="Q280" i="2"/>
  <c r="R280" i="2"/>
  <c r="S280" i="2"/>
  <c r="T280" i="2"/>
  <c r="U280" i="2"/>
  <c r="V280" i="2"/>
  <c r="W280" i="2"/>
  <c r="X280" i="2"/>
  <c r="Y280" i="2"/>
  <c r="Z280" i="2"/>
  <c r="Q281" i="2"/>
  <c r="R281" i="2"/>
  <c r="S281" i="2"/>
  <c r="T281" i="2"/>
  <c r="U281" i="2"/>
  <c r="V281" i="2"/>
  <c r="W281" i="2"/>
  <c r="X281" i="2"/>
  <c r="Y281" i="2"/>
  <c r="Z281" i="2"/>
  <c r="Q282" i="2"/>
  <c r="R282" i="2"/>
  <c r="S282" i="2"/>
  <c r="T282" i="2"/>
  <c r="U282" i="2"/>
  <c r="V282" i="2"/>
  <c r="W282" i="2"/>
  <c r="X282" i="2"/>
  <c r="Y282" i="2"/>
  <c r="Z282" i="2"/>
  <c r="Q283" i="2"/>
  <c r="R283" i="2"/>
  <c r="S283" i="2"/>
  <c r="T283" i="2"/>
  <c r="U283" i="2"/>
  <c r="V283" i="2"/>
  <c r="W283" i="2"/>
  <c r="X283" i="2"/>
  <c r="Y283" i="2"/>
  <c r="Z283" i="2"/>
  <c r="Q284" i="2"/>
  <c r="R284" i="2"/>
  <c r="T284" i="2"/>
  <c r="S284" i="2" s="1"/>
  <c r="U284" i="2"/>
  <c r="V284" i="2"/>
  <c r="W284" i="2"/>
  <c r="X284" i="2"/>
  <c r="Y284" i="2"/>
  <c r="Z284" i="2"/>
  <c r="Q285" i="2"/>
  <c r="R285" i="2"/>
  <c r="S285" i="2"/>
  <c r="T285" i="2"/>
  <c r="U285" i="2"/>
  <c r="V285" i="2"/>
  <c r="W285" i="2"/>
  <c r="X285" i="2"/>
  <c r="Y285" i="2"/>
  <c r="Z285" i="2"/>
  <c r="Q286" i="2"/>
  <c r="R286" i="2"/>
  <c r="T286" i="2"/>
  <c r="U286" i="2"/>
  <c r="S286" i="2" s="1"/>
  <c r="V286" i="2"/>
  <c r="W286" i="2"/>
  <c r="X286" i="2"/>
  <c r="Y286" i="2"/>
  <c r="Z286" i="2"/>
  <c r="Q287" i="2"/>
  <c r="R287" i="2"/>
  <c r="S287" i="2"/>
  <c r="T287" i="2"/>
  <c r="U287" i="2"/>
  <c r="V287" i="2"/>
  <c r="W287" i="2"/>
  <c r="X287" i="2"/>
  <c r="Y287" i="2"/>
  <c r="Z287" i="2"/>
  <c r="Q288" i="2"/>
  <c r="R288" i="2"/>
  <c r="S288" i="2"/>
  <c r="T288" i="2"/>
  <c r="U288" i="2"/>
  <c r="V288" i="2"/>
  <c r="W288" i="2"/>
  <c r="X288" i="2"/>
  <c r="Y288" i="2"/>
  <c r="Z288" i="2"/>
  <c r="Q289" i="2"/>
  <c r="R289" i="2"/>
  <c r="S289" i="2"/>
  <c r="T289" i="2"/>
  <c r="U289" i="2"/>
  <c r="V289" i="2"/>
  <c r="W289" i="2"/>
  <c r="X289" i="2"/>
  <c r="Y289" i="2"/>
  <c r="Z289" i="2"/>
  <c r="Q290" i="2"/>
  <c r="R290" i="2"/>
  <c r="T290" i="2"/>
  <c r="S290" i="2" s="1"/>
  <c r="U290" i="2"/>
  <c r="V290" i="2"/>
  <c r="W290" i="2"/>
  <c r="X290" i="2"/>
  <c r="Y290" i="2"/>
  <c r="Z290" i="2"/>
  <c r="Q291" i="2"/>
  <c r="R291" i="2"/>
  <c r="T291" i="2"/>
  <c r="U291" i="2"/>
  <c r="S291" i="2" s="1"/>
  <c r="V291" i="2"/>
  <c r="W291" i="2"/>
  <c r="X291" i="2"/>
  <c r="Y291" i="2"/>
  <c r="Z291" i="2"/>
  <c r="Q292" i="2"/>
  <c r="R292" i="2"/>
  <c r="S292" i="2"/>
  <c r="T292" i="2"/>
  <c r="U292" i="2"/>
  <c r="V292" i="2"/>
  <c r="W292" i="2"/>
  <c r="X292" i="2"/>
  <c r="Y292" i="2"/>
  <c r="Z292" i="2"/>
  <c r="Q293" i="2"/>
  <c r="R293" i="2"/>
  <c r="T293" i="2"/>
  <c r="S293" i="2" s="1"/>
  <c r="U293" i="2"/>
  <c r="V293" i="2"/>
  <c r="W293" i="2"/>
  <c r="X293" i="2"/>
  <c r="Y293" i="2"/>
  <c r="Z293" i="2"/>
  <c r="Q294" i="2"/>
  <c r="R294" i="2"/>
  <c r="T294" i="2"/>
  <c r="U294" i="2"/>
  <c r="S294" i="2" s="1"/>
  <c r="V294" i="2"/>
  <c r="W294" i="2"/>
  <c r="X294" i="2"/>
  <c r="Y294" i="2"/>
  <c r="Z294" i="2"/>
  <c r="Q295" i="2"/>
  <c r="R295" i="2"/>
  <c r="S295" i="2"/>
  <c r="T295" i="2"/>
  <c r="U295" i="2"/>
  <c r="V295" i="2"/>
  <c r="W295" i="2"/>
  <c r="X295" i="2"/>
  <c r="Y295" i="2"/>
  <c r="Z295" i="2"/>
  <c r="Q296" i="2"/>
  <c r="R296" i="2"/>
  <c r="S296" i="2"/>
  <c r="T296" i="2"/>
  <c r="U296" i="2"/>
  <c r="V296" i="2"/>
  <c r="W296" i="2"/>
  <c r="X296" i="2"/>
  <c r="Y296" i="2"/>
  <c r="Z296" i="2"/>
  <c r="Q297" i="2"/>
  <c r="R297" i="2"/>
  <c r="S297" i="2"/>
  <c r="T297" i="2"/>
  <c r="U297" i="2"/>
  <c r="V297" i="2"/>
  <c r="W297" i="2"/>
  <c r="X297" i="2"/>
  <c r="Y297" i="2"/>
  <c r="Z297" i="2"/>
  <c r="Q298" i="2"/>
  <c r="R298" i="2"/>
  <c r="S298" i="2"/>
  <c r="T298" i="2"/>
  <c r="U298" i="2"/>
  <c r="V298" i="2"/>
  <c r="W298" i="2"/>
  <c r="X298" i="2"/>
  <c r="Y298" i="2"/>
  <c r="Z298" i="2"/>
  <c r="Q299" i="2"/>
  <c r="R299" i="2"/>
  <c r="T299" i="2"/>
  <c r="U299" i="2"/>
  <c r="S299" i="2" s="1"/>
  <c r="V299" i="2"/>
  <c r="W299" i="2"/>
  <c r="X299" i="2"/>
  <c r="Y299" i="2"/>
  <c r="Z299" i="2"/>
  <c r="Q300" i="2"/>
  <c r="R300" i="2"/>
  <c r="S300" i="2"/>
  <c r="T300" i="2"/>
  <c r="U300" i="2"/>
  <c r="V300" i="2"/>
  <c r="W300" i="2"/>
  <c r="X300" i="2"/>
  <c r="Y300" i="2"/>
  <c r="Z300" i="2"/>
  <c r="Q301" i="2"/>
  <c r="R301" i="2"/>
  <c r="S301" i="2"/>
  <c r="T301" i="2"/>
  <c r="U301" i="2"/>
  <c r="V301" i="2"/>
  <c r="W301" i="2"/>
  <c r="X301" i="2"/>
  <c r="Y301" i="2"/>
  <c r="Z301" i="2"/>
  <c r="Q353" i="2"/>
  <c r="R353" i="2"/>
  <c r="T353" i="2"/>
  <c r="S353" i="2" s="1"/>
  <c r="U353" i="2"/>
  <c r="V353" i="2"/>
  <c r="W353" i="2"/>
  <c r="X353" i="2"/>
  <c r="Y353" i="2"/>
  <c r="Z353" i="2"/>
  <c r="Q303" i="2"/>
  <c r="R303" i="2"/>
  <c r="S303" i="2"/>
  <c r="T303" i="2"/>
  <c r="U303" i="2"/>
  <c r="V303" i="2"/>
  <c r="W303" i="2"/>
  <c r="X303" i="2"/>
  <c r="Y303" i="2"/>
  <c r="Z303" i="2"/>
  <c r="Q304" i="2"/>
  <c r="R304" i="2"/>
  <c r="S304" i="2"/>
  <c r="T304" i="2"/>
  <c r="U304" i="2"/>
  <c r="V304" i="2"/>
  <c r="W304" i="2"/>
  <c r="X304" i="2"/>
  <c r="Y304" i="2"/>
  <c r="Z304" i="2"/>
  <c r="Q305" i="2"/>
  <c r="R305" i="2"/>
  <c r="T305" i="2"/>
  <c r="S305" i="2" s="1"/>
  <c r="U305" i="2"/>
  <c r="V305" i="2"/>
  <c r="W305" i="2"/>
  <c r="X305" i="2"/>
  <c r="Y305" i="2"/>
  <c r="Z305" i="2"/>
  <c r="Q306" i="2"/>
  <c r="R306" i="2"/>
  <c r="S306" i="2"/>
  <c r="T306" i="2"/>
  <c r="U306" i="2"/>
  <c r="V306" i="2"/>
  <c r="W306" i="2"/>
  <c r="X306" i="2"/>
  <c r="Y306" i="2"/>
  <c r="Z306" i="2"/>
  <c r="Q308" i="2"/>
  <c r="R308" i="2"/>
  <c r="S308" i="2"/>
  <c r="T308" i="2"/>
  <c r="U308" i="2"/>
  <c r="V308" i="2"/>
  <c r="W308" i="2"/>
  <c r="X308" i="2"/>
  <c r="Y308" i="2"/>
  <c r="Z308" i="2"/>
  <c r="Q241" i="2"/>
  <c r="R241" i="2"/>
  <c r="S241" i="2"/>
  <c r="T241" i="2"/>
  <c r="U241" i="2"/>
  <c r="V241" i="2"/>
  <c r="W241" i="2"/>
  <c r="X241" i="2"/>
  <c r="Y241" i="2"/>
  <c r="Z241" i="2"/>
  <c r="Q242" i="2"/>
  <c r="R242" i="2"/>
  <c r="S242" i="2"/>
  <c r="T242" i="2"/>
  <c r="U242" i="2"/>
  <c r="V242" i="2"/>
  <c r="W242" i="2"/>
  <c r="X242" i="2"/>
  <c r="Y242" i="2"/>
  <c r="Z242" i="2"/>
  <c r="Q243" i="2"/>
  <c r="R243" i="2"/>
  <c r="S243" i="2"/>
  <c r="T243" i="2"/>
  <c r="U243" i="2"/>
  <c r="V243" i="2"/>
  <c r="W243" i="2"/>
  <c r="X243" i="2"/>
  <c r="Y243" i="2"/>
  <c r="Z243" i="2"/>
  <c r="Q244" i="2"/>
  <c r="R244" i="2"/>
  <c r="T244" i="2"/>
  <c r="S244" i="2" s="1"/>
  <c r="U244" i="2"/>
  <c r="V244" i="2"/>
  <c r="W244" i="2"/>
  <c r="X244" i="2"/>
  <c r="Y244" i="2"/>
  <c r="Z244" i="2"/>
  <c r="Q245" i="2"/>
  <c r="R245" i="2"/>
  <c r="S245" i="2"/>
  <c r="T245" i="2"/>
  <c r="U245" i="2"/>
  <c r="V245" i="2"/>
  <c r="W245" i="2"/>
  <c r="X245" i="2"/>
  <c r="Y245" i="2"/>
  <c r="Z245" i="2"/>
  <c r="Q246" i="2"/>
  <c r="R246" i="2"/>
  <c r="S246" i="2"/>
  <c r="T246" i="2"/>
  <c r="U246" i="2"/>
  <c r="V246" i="2"/>
  <c r="W246" i="2"/>
  <c r="X246" i="2"/>
  <c r="Y246" i="2"/>
  <c r="Z246" i="2"/>
  <c r="Q19" i="2"/>
  <c r="R19" i="2"/>
  <c r="S19" i="2"/>
  <c r="T19" i="2"/>
  <c r="U19" i="2"/>
  <c r="V19" i="2"/>
  <c r="W19" i="2"/>
  <c r="X19" i="2"/>
  <c r="Y19" i="2"/>
  <c r="Z19" i="2"/>
  <c r="Q247" i="2"/>
  <c r="R247" i="2"/>
  <c r="S247" i="2"/>
  <c r="T247" i="2"/>
  <c r="U247" i="2"/>
  <c r="V247" i="2"/>
  <c r="W247" i="2"/>
  <c r="X247" i="2"/>
  <c r="Y247" i="2"/>
  <c r="Z247" i="2"/>
  <c r="Q248" i="2"/>
  <c r="R248" i="2"/>
  <c r="S248" i="2"/>
  <c r="T248" i="2"/>
  <c r="U248" i="2"/>
  <c r="V248" i="2"/>
  <c r="W248" i="2"/>
  <c r="X248" i="2"/>
  <c r="Y248" i="2"/>
  <c r="Z248" i="2"/>
  <c r="Q249" i="2"/>
  <c r="R249" i="2"/>
  <c r="S249" i="2"/>
  <c r="T249" i="2"/>
  <c r="U249" i="2"/>
  <c r="V249" i="2"/>
  <c r="W249" i="2"/>
  <c r="X249" i="2"/>
  <c r="Y249" i="2"/>
  <c r="Z249" i="2"/>
  <c r="Q250" i="2"/>
  <c r="R250" i="2"/>
  <c r="S250" i="2"/>
  <c r="T250" i="2"/>
  <c r="U250" i="2"/>
  <c r="V250" i="2"/>
  <c r="W250" i="2"/>
  <c r="X250" i="2"/>
  <c r="Y250" i="2"/>
  <c r="Z250" i="2"/>
  <c r="Q251" i="2"/>
  <c r="R251" i="2"/>
  <c r="S251" i="2"/>
  <c r="T251" i="2"/>
  <c r="U251" i="2"/>
  <c r="V251" i="2"/>
  <c r="W251" i="2"/>
  <c r="X251" i="2"/>
  <c r="Y251" i="2"/>
  <c r="Z251" i="2"/>
  <c r="Q252" i="2"/>
  <c r="R252" i="2"/>
  <c r="S252" i="2"/>
  <c r="T252" i="2"/>
  <c r="U252" i="2"/>
  <c r="V252" i="2"/>
  <c r="W252" i="2"/>
  <c r="X252" i="2"/>
  <c r="Y252" i="2"/>
  <c r="Z252" i="2"/>
  <c r="Q253" i="2"/>
  <c r="R253" i="2"/>
  <c r="S253" i="2"/>
  <c r="T253" i="2"/>
  <c r="U253" i="2"/>
  <c r="V253" i="2"/>
  <c r="W253" i="2"/>
  <c r="X253" i="2"/>
  <c r="Y253" i="2"/>
  <c r="Z253" i="2"/>
  <c r="Q254" i="2"/>
  <c r="R254" i="2"/>
  <c r="S254" i="2"/>
  <c r="T254" i="2"/>
  <c r="U254" i="2"/>
  <c r="V254" i="2"/>
  <c r="W254" i="2"/>
  <c r="X254" i="2"/>
  <c r="Y254" i="2"/>
  <c r="Z254" i="2"/>
  <c r="Q255" i="2"/>
  <c r="R255" i="2"/>
  <c r="S255" i="2"/>
  <c r="T255" i="2"/>
  <c r="U255" i="2"/>
  <c r="V255" i="2"/>
  <c r="W255" i="2"/>
  <c r="X255" i="2"/>
  <c r="Y255" i="2"/>
  <c r="Z255" i="2"/>
  <c r="Q256" i="2"/>
  <c r="R256" i="2"/>
  <c r="S256" i="2"/>
  <c r="T256" i="2"/>
  <c r="U256" i="2"/>
  <c r="V256" i="2"/>
  <c r="W256" i="2"/>
  <c r="X256" i="2"/>
  <c r="Y256" i="2"/>
  <c r="Z256" i="2"/>
  <c r="Q257" i="2"/>
  <c r="R257" i="2"/>
  <c r="S257" i="2"/>
  <c r="T257" i="2"/>
  <c r="U257" i="2"/>
  <c r="V257" i="2"/>
  <c r="W257" i="2"/>
  <c r="X257" i="2"/>
  <c r="Y257" i="2"/>
  <c r="Z257" i="2"/>
  <c r="Q258" i="2"/>
  <c r="R258" i="2"/>
  <c r="S258" i="2"/>
  <c r="T258" i="2"/>
  <c r="U258" i="2"/>
  <c r="V258" i="2"/>
  <c r="W258" i="2"/>
  <c r="X258" i="2"/>
  <c r="Y258" i="2"/>
  <c r="Z258" i="2"/>
  <c r="Q259" i="2"/>
  <c r="R259" i="2"/>
  <c r="S259" i="2"/>
  <c r="T259" i="2"/>
  <c r="U259" i="2"/>
  <c r="V259" i="2"/>
  <c r="W259" i="2"/>
  <c r="X259" i="2"/>
  <c r="Y259" i="2"/>
  <c r="Z259" i="2"/>
  <c r="Q260" i="2"/>
  <c r="R260" i="2"/>
  <c r="T260" i="2"/>
  <c r="S260" i="2" s="1"/>
  <c r="U260" i="2"/>
  <c r="V260" i="2"/>
  <c r="W260" i="2"/>
  <c r="X260" i="2"/>
  <c r="Y260" i="2"/>
  <c r="Z260" i="2"/>
  <c r="Q261" i="2"/>
  <c r="R261" i="2"/>
  <c r="T261" i="2"/>
  <c r="S261" i="2" s="1"/>
  <c r="U261" i="2"/>
  <c r="V261" i="2"/>
  <c r="W261" i="2"/>
  <c r="X261" i="2"/>
  <c r="Y261" i="2"/>
  <c r="Z261" i="2"/>
  <c r="Q178" i="2"/>
  <c r="R178" i="2"/>
  <c r="S178" i="2"/>
  <c r="T178" i="2"/>
  <c r="U178" i="2"/>
  <c r="V178" i="2"/>
  <c r="W178" i="2"/>
  <c r="X178" i="2"/>
  <c r="Y178" i="2"/>
  <c r="Z178" i="2"/>
  <c r="Q263" i="2"/>
  <c r="R263" i="2"/>
  <c r="T263" i="2"/>
  <c r="S263" i="2" s="1"/>
  <c r="U263" i="2"/>
  <c r="V263" i="2"/>
  <c r="W263" i="2"/>
  <c r="X263" i="2"/>
  <c r="Y263" i="2"/>
  <c r="Z263" i="2"/>
  <c r="Q229" i="2"/>
  <c r="R229" i="2"/>
  <c r="S229" i="2"/>
  <c r="T229" i="2"/>
  <c r="U229" i="2"/>
  <c r="V229" i="2"/>
  <c r="W229" i="2"/>
  <c r="X229" i="2"/>
  <c r="Y229" i="2"/>
  <c r="Z229" i="2"/>
  <c r="Q230" i="2"/>
  <c r="R230" i="2"/>
  <c r="T230" i="2"/>
  <c r="U230" i="2"/>
  <c r="S230" i="2" s="1"/>
  <c r="V230" i="2"/>
  <c r="W230" i="2"/>
  <c r="X230" i="2"/>
  <c r="Y230" i="2"/>
  <c r="Z230" i="2"/>
  <c r="Q231" i="2"/>
  <c r="R231" i="2"/>
  <c r="T231" i="2"/>
  <c r="U231" i="2"/>
  <c r="S231" i="2" s="1"/>
  <c r="V231" i="2"/>
  <c r="W231" i="2"/>
  <c r="X231" i="2"/>
  <c r="Y231" i="2"/>
  <c r="Z231" i="2"/>
  <c r="Q232" i="2"/>
  <c r="R232" i="2"/>
  <c r="S232" i="2"/>
  <c r="T232" i="2"/>
  <c r="U232" i="2"/>
  <c r="V232" i="2"/>
  <c r="W232" i="2"/>
  <c r="X232" i="2"/>
  <c r="Y232" i="2"/>
  <c r="Z232" i="2"/>
  <c r="Q364" i="2"/>
  <c r="R364" i="2"/>
  <c r="T364" i="2"/>
  <c r="S364" i="2" s="1"/>
  <c r="U364" i="2"/>
  <c r="V364" i="2"/>
  <c r="W364" i="2"/>
  <c r="X364" i="2"/>
  <c r="Y364" i="2"/>
  <c r="Z364" i="2"/>
  <c r="Q234" i="2"/>
  <c r="R234" i="2"/>
  <c r="S234" i="2"/>
  <c r="T234" i="2"/>
  <c r="U234" i="2"/>
  <c r="V234" i="2"/>
  <c r="W234" i="2"/>
  <c r="X234" i="2"/>
  <c r="Y234" i="2"/>
  <c r="Z234" i="2"/>
  <c r="Q235" i="2"/>
  <c r="R235" i="2"/>
  <c r="S235" i="2"/>
  <c r="T235" i="2"/>
  <c r="U235" i="2"/>
  <c r="V235" i="2"/>
  <c r="W235" i="2"/>
  <c r="X235" i="2"/>
  <c r="Y235" i="2"/>
  <c r="Z235" i="2"/>
  <c r="Q236" i="2"/>
  <c r="R236" i="2"/>
  <c r="T236" i="2"/>
  <c r="S236" i="2" s="1"/>
  <c r="U236" i="2"/>
  <c r="V236" i="2"/>
  <c r="W236" i="2"/>
  <c r="X236" i="2"/>
  <c r="Y236" i="2"/>
  <c r="Z236" i="2"/>
  <c r="Q237" i="2"/>
  <c r="R237" i="2"/>
  <c r="S237" i="2"/>
  <c r="T237" i="2"/>
  <c r="U237" i="2"/>
  <c r="V237" i="2"/>
  <c r="W237" i="2"/>
  <c r="X237" i="2"/>
  <c r="Y237" i="2"/>
  <c r="Z237" i="2"/>
  <c r="Q238" i="2"/>
  <c r="R238" i="2"/>
  <c r="S238" i="2"/>
  <c r="T238" i="2"/>
  <c r="U238" i="2"/>
  <c r="V238" i="2"/>
  <c r="W238" i="2"/>
  <c r="X238" i="2"/>
  <c r="Y238" i="2"/>
  <c r="Z238" i="2"/>
  <c r="Q239" i="2"/>
  <c r="R239" i="2"/>
  <c r="T239" i="2"/>
  <c r="U239" i="2"/>
  <c r="S239" i="2" s="1"/>
  <c r="V239" i="2"/>
  <c r="W239" i="2"/>
  <c r="X239" i="2"/>
  <c r="Y239" i="2"/>
  <c r="Z239" i="2"/>
  <c r="Q240" i="2"/>
  <c r="R240" i="2"/>
  <c r="T240" i="2"/>
  <c r="S240" i="2" s="1"/>
  <c r="U240" i="2"/>
  <c r="V240" i="2"/>
  <c r="W240" i="2"/>
  <c r="X240" i="2"/>
  <c r="Y240" i="2"/>
  <c r="Z240" i="2"/>
  <c r="Q223" i="2"/>
  <c r="R223" i="2"/>
  <c r="S223" i="2"/>
  <c r="T223" i="2"/>
  <c r="U223" i="2"/>
  <c r="V223" i="2"/>
  <c r="W223" i="2"/>
  <c r="X223" i="2"/>
  <c r="Y223" i="2"/>
  <c r="Z223" i="2"/>
  <c r="Q224" i="2"/>
  <c r="R224" i="2"/>
  <c r="S224" i="2"/>
  <c r="T224" i="2"/>
  <c r="U224" i="2"/>
  <c r="V224" i="2"/>
  <c r="W224" i="2"/>
  <c r="X224" i="2"/>
  <c r="Y224" i="2"/>
  <c r="Z224" i="2"/>
  <c r="Q225" i="2"/>
  <c r="R225" i="2"/>
  <c r="S225" i="2"/>
  <c r="T225" i="2"/>
  <c r="U225" i="2"/>
  <c r="V225" i="2"/>
  <c r="W225" i="2"/>
  <c r="X225" i="2"/>
  <c r="Y225" i="2"/>
  <c r="Z225" i="2"/>
  <c r="Q226" i="2"/>
  <c r="R226" i="2"/>
  <c r="S226" i="2"/>
  <c r="T226" i="2"/>
  <c r="U226" i="2"/>
  <c r="V226" i="2"/>
  <c r="W226" i="2"/>
  <c r="X226" i="2"/>
  <c r="Y226" i="2"/>
  <c r="Z226" i="2"/>
  <c r="Q227" i="2"/>
  <c r="R227" i="2"/>
  <c r="S227" i="2"/>
  <c r="T227" i="2"/>
  <c r="U227" i="2"/>
  <c r="V227" i="2"/>
  <c r="W227" i="2"/>
  <c r="X227" i="2"/>
  <c r="Y227" i="2"/>
  <c r="Z227" i="2"/>
  <c r="Q228" i="2"/>
  <c r="R228" i="2"/>
  <c r="S228" i="2"/>
  <c r="T228" i="2"/>
  <c r="U228" i="2"/>
  <c r="V228" i="2"/>
  <c r="W228" i="2"/>
  <c r="X228" i="2"/>
  <c r="Y228" i="2"/>
  <c r="Z228" i="2"/>
  <c r="Q217" i="2"/>
  <c r="R217" i="2"/>
  <c r="S217" i="2"/>
  <c r="T217" i="2"/>
  <c r="U217" i="2"/>
  <c r="V217" i="2"/>
  <c r="W217" i="2"/>
  <c r="X217" i="2"/>
  <c r="Y217" i="2"/>
  <c r="Z217" i="2"/>
  <c r="Q218" i="2"/>
  <c r="R218" i="2"/>
  <c r="S218" i="2"/>
  <c r="T218" i="2"/>
  <c r="U218" i="2"/>
  <c r="V218" i="2"/>
  <c r="W218" i="2"/>
  <c r="X218" i="2"/>
  <c r="Y218" i="2"/>
  <c r="Z218" i="2"/>
  <c r="Q219" i="2"/>
  <c r="R219" i="2"/>
  <c r="S219" i="2"/>
  <c r="T219" i="2"/>
  <c r="U219" i="2"/>
  <c r="V219" i="2"/>
  <c r="W219" i="2"/>
  <c r="X219" i="2"/>
  <c r="Y219" i="2"/>
  <c r="Z219" i="2"/>
  <c r="Q220" i="2"/>
  <c r="R220" i="2"/>
  <c r="T220" i="2"/>
  <c r="S220" i="2" s="1"/>
  <c r="U220" i="2"/>
  <c r="V220" i="2"/>
  <c r="W220" i="2"/>
  <c r="X220" i="2"/>
  <c r="Y220" i="2"/>
  <c r="Z220" i="2"/>
  <c r="Q221" i="2"/>
  <c r="R221" i="2"/>
  <c r="S221" i="2"/>
  <c r="T221" i="2"/>
  <c r="U221" i="2"/>
  <c r="V221" i="2"/>
  <c r="W221" i="2"/>
  <c r="X221" i="2"/>
  <c r="Y221" i="2"/>
  <c r="Z221" i="2"/>
  <c r="Q222" i="2"/>
  <c r="R222" i="2"/>
  <c r="S222" i="2"/>
  <c r="T222" i="2"/>
  <c r="U222" i="2"/>
  <c r="V222" i="2"/>
  <c r="W222" i="2"/>
  <c r="X222" i="2"/>
  <c r="Y222" i="2"/>
  <c r="Z222" i="2"/>
  <c r="Z208" i="2"/>
  <c r="Y208" i="2"/>
  <c r="X208" i="2"/>
  <c r="T208" i="2"/>
  <c r="S208" i="2" s="1"/>
  <c r="U208" i="2"/>
  <c r="W208" i="2"/>
  <c r="V208" i="2"/>
  <c r="R208" i="2"/>
  <c r="Q208" i="2"/>
  <c r="Z121" i="2"/>
  <c r="Y121" i="2"/>
  <c r="X121" i="2"/>
  <c r="W121" i="2"/>
  <c r="V121" i="2"/>
  <c r="U121" i="2"/>
  <c r="T121" i="2"/>
  <c r="S121" i="2"/>
  <c r="R121" i="2"/>
  <c r="Q121" i="2"/>
  <c r="Z16" i="2"/>
  <c r="Y16" i="2"/>
  <c r="X16" i="2"/>
  <c r="W16" i="2"/>
  <c r="V16" i="2"/>
  <c r="U16" i="2"/>
  <c r="T16" i="2"/>
  <c r="S16" i="2"/>
  <c r="R16" i="2"/>
  <c r="Q16" i="2"/>
  <c r="Z215" i="2"/>
  <c r="Y215" i="2"/>
  <c r="X215" i="2"/>
  <c r="W215" i="2"/>
  <c r="V215" i="2"/>
  <c r="U215" i="2"/>
  <c r="T215" i="2"/>
  <c r="S215" i="2" s="1"/>
  <c r="R215" i="2"/>
  <c r="Q215" i="2"/>
  <c r="Z214" i="2"/>
  <c r="Y214" i="2"/>
  <c r="X214" i="2"/>
  <c r="W214" i="2"/>
  <c r="V214" i="2"/>
  <c r="U214" i="2"/>
  <c r="S214" i="2" s="1"/>
  <c r="T214" i="2"/>
  <c r="R214" i="2"/>
  <c r="Q214" i="2"/>
  <c r="Z373" i="2"/>
  <c r="Y373" i="2"/>
  <c r="X373" i="2"/>
  <c r="W373" i="2"/>
  <c r="V373" i="2"/>
  <c r="U373" i="2"/>
  <c r="S373" i="2" s="1"/>
  <c r="T373" i="2"/>
  <c r="R373" i="2"/>
  <c r="Q373" i="2"/>
  <c r="Z212" i="2"/>
  <c r="Y212" i="2"/>
  <c r="X212" i="2"/>
  <c r="W212" i="2"/>
  <c r="V212" i="2"/>
  <c r="U212" i="2"/>
  <c r="T212" i="2"/>
  <c r="S212" i="2" s="1"/>
  <c r="R212" i="2"/>
  <c r="Q212" i="2"/>
  <c r="Z3" i="2"/>
  <c r="Z4" i="2"/>
  <c r="Z5" i="2"/>
  <c r="Z6" i="2"/>
  <c r="Z7" i="2"/>
  <c r="Z8" i="2"/>
  <c r="Z9" i="2"/>
  <c r="Z10" i="2"/>
  <c r="Z11" i="2"/>
  <c r="Z12" i="2"/>
  <c r="Z13" i="2"/>
  <c r="Z14" i="2"/>
  <c r="Z15" i="2"/>
  <c r="Z17" i="2"/>
  <c r="Z18" i="2"/>
  <c r="Z200" i="2"/>
  <c r="Z20" i="2"/>
  <c r="Z21" i="2"/>
  <c r="Z22" i="2"/>
  <c r="Z23" i="2"/>
  <c r="Z24" i="2"/>
  <c r="Z25" i="2"/>
  <c r="Z26" i="2"/>
  <c r="Z27" i="2"/>
  <c r="Z28" i="2"/>
  <c r="Z29" i="2"/>
  <c r="Z30"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341" i="2"/>
  <c r="Z73" i="2"/>
  <c r="Z379" i="2"/>
  <c r="Z75" i="2"/>
  <c r="Z76" i="2"/>
  <c r="Z77" i="2"/>
  <c r="Z78" i="2"/>
  <c r="Z79" i="2"/>
  <c r="Z80" i="2"/>
  <c r="Z81" i="2"/>
  <c r="Z82" i="2"/>
  <c r="Z83" i="2"/>
  <c r="Z84" i="2"/>
  <c r="Z85" i="2"/>
  <c r="Z86" i="2"/>
  <c r="Z87" i="2"/>
  <c r="Z88" i="2"/>
  <c r="Z89" i="2"/>
  <c r="Z90" i="2"/>
  <c r="Z91" i="2"/>
  <c r="Z355"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2" i="2"/>
  <c r="Z123" i="2"/>
  <c r="Z262"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3" i="2"/>
  <c r="Z171" i="2"/>
  <c r="Z172" i="2"/>
  <c r="Z211" i="2"/>
  <c r="Z174" i="2"/>
  <c r="Z175" i="2"/>
  <c r="Z176" i="2"/>
  <c r="Z177" i="2"/>
  <c r="Z204" i="2"/>
  <c r="Z179" i="2"/>
  <c r="Z180" i="2"/>
  <c r="Z181" i="2"/>
  <c r="Z182" i="2"/>
  <c r="Z183" i="2"/>
  <c r="Z184" i="2"/>
  <c r="Z185" i="2"/>
  <c r="Z186" i="2"/>
  <c r="Z187" i="2"/>
  <c r="Z188" i="2"/>
  <c r="Z189" i="2"/>
  <c r="Z190" i="2"/>
  <c r="Z191" i="2"/>
  <c r="Z193" i="2"/>
  <c r="Z194" i="2"/>
  <c r="Z195" i="2"/>
  <c r="Z196" i="2"/>
  <c r="Z197" i="2"/>
  <c r="Z198" i="2"/>
  <c r="Z199" i="2"/>
  <c r="Z124" i="2"/>
  <c r="Z201" i="2"/>
  <c r="Z202" i="2"/>
  <c r="Z203" i="2"/>
  <c r="Z74" i="2"/>
  <c r="Z205" i="2"/>
  <c r="Z206" i="2"/>
  <c r="Z207" i="2"/>
  <c r="Z72" i="2"/>
  <c r="Z209" i="2"/>
  <c r="Z210" i="2"/>
  <c r="Z92" i="2"/>
  <c r="Y3" i="2"/>
  <c r="Y4" i="2"/>
  <c r="Y5" i="2"/>
  <c r="Y6" i="2"/>
  <c r="Y7" i="2"/>
  <c r="Y8" i="2"/>
  <c r="Y9" i="2"/>
  <c r="Y10" i="2"/>
  <c r="Y11" i="2"/>
  <c r="Y12" i="2"/>
  <c r="Y13" i="2"/>
  <c r="Y14" i="2"/>
  <c r="Y15" i="2"/>
  <c r="Y17" i="2"/>
  <c r="Y18" i="2"/>
  <c r="Y200" i="2"/>
  <c r="Y20" i="2"/>
  <c r="Y21" i="2"/>
  <c r="Y22" i="2"/>
  <c r="Y23" i="2"/>
  <c r="Y24" i="2"/>
  <c r="Y25" i="2"/>
  <c r="Y26" i="2"/>
  <c r="Y27" i="2"/>
  <c r="Y28" i="2"/>
  <c r="Y29" i="2"/>
  <c r="Y30"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341" i="2"/>
  <c r="Y73" i="2"/>
  <c r="Y379" i="2"/>
  <c r="Y75" i="2"/>
  <c r="Y76" i="2"/>
  <c r="Y77" i="2"/>
  <c r="Y78" i="2"/>
  <c r="Y79" i="2"/>
  <c r="Y80" i="2"/>
  <c r="Y81" i="2"/>
  <c r="Y82" i="2"/>
  <c r="Y83" i="2"/>
  <c r="Y84" i="2"/>
  <c r="Y85" i="2"/>
  <c r="Y86" i="2"/>
  <c r="Y87" i="2"/>
  <c r="Y88" i="2"/>
  <c r="Y89" i="2"/>
  <c r="Y90" i="2"/>
  <c r="Y91" i="2"/>
  <c r="Y355"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2" i="2"/>
  <c r="Y123" i="2"/>
  <c r="Y262"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3" i="2"/>
  <c r="Y171" i="2"/>
  <c r="Y172" i="2"/>
  <c r="Y211" i="2"/>
  <c r="Y174" i="2"/>
  <c r="Y175" i="2"/>
  <c r="Y176" i="2"/>
  <c r="Y177" i="2"/>
  <c r="Y204" i="2"/>
  <c r="Y179" i="2"/>
  <c r="Y180" i="2"/>
  <c r="Y181" i="2"/>
  <c r="Y182" i="2"/>
  <c r="Y183" i="2"/>
  <c r="Y184" i="2"/>
  <c r="Y185" i="2"/>
  <c r="Y186" i="2"/>
  <c r="Y187" i="2"/>
  <c r="Y188" i="2"/>
  <c r="Y189" i="2"/>
  <c r="Y190" i="2"/>
  <c r="Y191" i="2"/>
  <c r="Y193" i="2"/>
  <c r="Y194" i="2"/>
  <c r="Y195" i="2"/>
  <c r="Y196" i="2"/>
  <c r="Y197" i="2"/>
  <c r="Y198" i="2"/>
  <c r="Y199" i="2"/>
  <c r="Y124" i="2"/>
  <c r="Y201" i="2"/>
  <c r="Y202" i="2"/>
  <c r="Y203" i="2"/>
  <c r="Y74" i="2"/>
  <c r="Y205" i="2"/>
  <c r="Y206" i="2"/>
  <c r="Y207" i="2"/>
  <c r="Y72" i="2"/>
  <c r="Y209" i="2"/>
  <c r="Y210" i="2"/>
  <c r="Y92" i="2"/>
  <c r="X3" i="2"/>
  <c r="X4" i="2"/>
  <c r="X5" i="2"/>
  <c r="X6" i="2"/>
  <c r="X7" i="2"/>
  <c r="X8" i="2"/>
  <c r="X9" i="2"/>
  <c r="X10" i="2"/>
  <c r="X11" i="2"/>
  <c r="X12" i="2"/>
  <c r="X13" i="2"/>
  <c r="X14" i="2"/>
  <c r="X15" i="2"/>
  <c r="X17" i="2"/>
  <c r="X18" i="2"/>
  <c r="X200" i="2"/>
  <c r="X20" i="2"/>
  <c r="X21" i="2"/>
  <c r="X22" i="2"/>
  <c r="X23" i="2"/>
  <c r="X24" i="2"/>
  <c r="X25" i="2"/>
  <c r="X26" i="2"/>
  <c r="X27" i="2"/>
  <c r="X28" i="2"/>
  <c r="X29" i="2"/>
  <c r="X30"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341" i="2"/>
  <c r="X73" i="2"/>
  <c r="X379" i="2"/>
  <c r="X75" i="2"/>
  <c r="X76" i="2"/>
  <c r="X77" i="2"/>
  <c r="X78" i="2"/>
  <c r="X79" i="2"/>
  <c r="X80" i="2"/>
  <c r="X81" i="2"/>
  <c r="X82" i="2"/>
  <c r="X83" i="2"/>
  <c r="X84" i="2"/>
  <c r="X85" i="2"/>
  <c r="X86" i="2"/>
  <c r="X87" i="2"/>
  <c r="X88" i="2"/>
  <c r="X89" i="2"/>
  <c r="X90" i="2"/>
  <c r="X91" i="2"/>
  <c r="X355"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2" i="2"/>
  <c r="X123" i="2"/>
  <c r="X262"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3" i="2"/>
  <c r="X171" i="2"/>
  <c r="X172" i="2"/>
  <c r="X211" i="2"/>
  <c r="X174" i="2"/>
  <c r="X175" i="2"/>
  <c r="X176" i="2"/>
  <c r="X177" i="2"/>
  <c r="X204" i="2"/>
  <c r="X179" i="2"/>
  <c r="X180" i="2"/>
  <c r="X181" i="2"/>
  <c r="X182" i="2"/>
  <c r="X183" i="2"/>
  <c r="X184" i="2"/>
  <c r="X185" i="2"/>
  <c r="X186" i="2"/>
  <c r="X187" i="2"/>
  <c r="X188" i="2"/>
  <c r="X189" i="2"/>
  <c r="X190" i="2"/>
  <c r="X191" i="2"/>
  <c r="X193" i="2"/>
  <c r="X194" i="2"/>
  <c r="X195" i="2"/>
  <c r="X196" i="2"/>
  <c r="X197" i="2"/>
  <c r="X198" i="2"/>
  <c r="X199" i="2"/>
  <c r="X124" i="2"/>
  <c r="X201" i="2"/>
  <c r="X202" i="2"/>
  <c r="X203" i="2"/>
  <c r="X74" i="2"/>
  <c r="X205" i="2"/>
  <c r="X206" i="2"/>
  <c r="X207" i="2"/>
  <c r="X72" i="2"/>
  <c r="X209" i="2"/>
  <c r="X210" i="2"/>
  <c r="X92" i="2"/>
  <c r="W3" i="2"/>
  <c r="W4" i="2"/>
  <c r="W5" i="2"/>
  <c r="W6" i="2"/>
  <c r="W7" i="2"/>
  <c r="W8" i="2"/>
  <c r="W9" i="2"/>
  <c r="W10" i="2"/>
  <c r="W11" i="2"/>
  <c r="W12" i="2"/>
  <c r="W13" i="2"/>
  <c r="W14" i="2"/>
  <c r="W15" i="2"/>
  <c r="W17" i="2"/>
  <c r="W18" i="2"/>
  <c r="W200" i="2"/>
  <c r="W20" i="2"/>
  <c r="W21" i="2"/>
  <c r="W22" i="2"/>
  <c r="W23" i="2"/>
  <c r="W24" i="2"/>
  <c r="W25" i="2"/>
  <c r="W26" i="2"/>
  <c r="W27" i="2"/>
  <c r="W28" i="2"/>
  <c r="W29" i="2"/>
  <c r="W30"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341" i="2"/>
  <c r="W73" i="2"/>
  <c r="W379" i="2"/>
  <c r="W75" i="2"/>
  <c r="W76" i="2"/>
  <c r="W77" i="2"/>
  <c r="W78" i="2"/>
  <c r="W79" i="2"/>
  <c r="W80" i="2"/>
  <c r="W81" i="2"/>
  <c r="W82" i="2"/>
  <c r="W83" i="2"/>
  <c r="W84" i="2"/>
  <c r="W85" i="2"/>
  <c r="W86" i="2"/>
  <c r="W87" i="2"/>
  <c r="W88" i="2"/>
  <c r="W89" i="2"/>
  <c r="W90" i="2"/>
  <c r="W91" i="2"/>
  <c r="W355"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2" i="2"/>
  <c r="W123" i="2"/>
  <c r="W262"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3" i="2"/>
  <c r="W171" i="2"/>
  <c r="W172" i="2"/>
  <c r="W211" i="2"/>
  <c r="W174" i="2"/>
  <c r="W175" i="2"/>
  <c r="W176" i="2"/>
  <c r="W177" i="2"/>
  <c r="W204" i="2"/>
  <c r="W179" i="2"/>
  <c r="W180" i="2"/>
  <c r="W181" i="2"/>
  <c r="W182" i="2"/>
  <c r="W183" i="2"/>
  <c r="W184" i="2"/>
  <c r="W185" i="2"/>
  <c r="W186" i="2"/>
  <c r="W187" i="2"/>
  <c r="W188" i="2"/>
  <c r="W189" i="2"/>
  <c r="W190" i="2"/>
  <c r="W191" i="2"/>
  <c r="W193" i="2"/>
  <c r="W194" i="2"/>
  <c r="W195" i="2"/>
  <c r="W196" i="2"/>
  <c r="W197" i="2"/>
  <c r="W198" i="2"/>
  <c r="W199" i="2"/>
  <c r="W124" i="2"/>
  <c r="W201" i="2"/>
  <c r="W202" i="2"/>
  <c r="W203" i="2"/>
  <c r="W74" i="2"/>
  <c r="W205" i="2"/>
  <c r="W206" i="2"/>
  <c r="W207" i="2"/>
  <c r="W72" i="2"/>
  <c r="W209" i="2"/>
  <c r="W210" i="2"/>
  <c r="W92" i="2"/>
  <c r="V3" i="2"/>
  <c r="V4" i="2"/>
  <c r="V5" i="2"/>
  <c r="V6" i="2"/>
  <c r="V7" i="2"/>
  <c r="V8" i="2"/>
  <c r="V9" i="2"/>
  <c r="V10" i="2"/>
  <c r="V11" i="2"/>
  <c r="V12" i="2"/>
  <c r="V13" i="2"/>
  <c r="V14" i="2"/>
  <c r="V15" i="2"/>
  <c r="V17" i="2"/>
  <c r="V18" i="2"/>
  <c r="V200" i="2"/>
  <c r="V20" i="2"/>
  <c r="V21" i="2"/>
  <c r="V22" i="2"/>
  <c r="V23" i="2"/>
  <c r="V24" i="2"/>
  <c r="V25" i="2"/>
  <c r="V26" i="2"/>
  <c r="V27" i="2"/>
  <c r="V28" i="2"/>
  <c r="V29" i="2"/>
  <c r="V30"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341" i="2"/>
  <c r="V73" i="2"/>
  <c r="V379" i="2"/>
  <c r="V75" i="2"/>
  <c r="V76" i="2"/>
  <c r="V77" i="2"/>
  <c r="V78" i="2"/>
  <c r="V79" i="2"/>
  <c r="V80" i="2"/>
  <c r="V81" i="2"/>
  <c r="V82" i="2"/>
  <c r="V83" i="2"/>
  <c r="V84" i="2"/>
  <c r="V85" i="2"/>
  <c r="V86" i="2"/>
  <c r="V87" i="2"/>
  <c r="V88" i="2"/>
  <c r="V89" i="2"/>
  <c r="V90" i="2"/>
  <c r="V91" i="2"/>
  <c r="V355"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2" i="2"/>
  <c r="V123" i="2"/>
  <c r="V262"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3" i="2"/>
  <c r="V171" i="2"/>
  <c r="V172" i="2"/>
  <c r="V211" i="2"/>
  <c r="V174" i="2"/>
  <c r="V175" i="2"/>
  <c r="V176" i="2"/>
  <c r="V177" i="2"/>
  <c r="V204" i="2"/>
  <c r="V179" i="2"/>
  <c r="V180" i="2"/>
  <c r="V181" i="2"/>
  <c r="V182" i="2"/>
  <c r="V183" i="2"/>
  <c r="V184" i="2"/>
  <c r="V185" i="2"/>
  <c r="V186" i="2"/>
  <c r="V187" i="2"/>
  <c r="V188" i="2"/>
  <c r="V189" i="2"/>
  <c r="V190" i="2"/>
  <c r="V191" i="2"/>
  <c r="V193" i="2"/>
  <c r="V194" i="2"/>
  <c r="V195" i="2"/>
  <c r="V196" i="2"/>
  <c r="V197" i="2"/>
  <c r="V198" i="2"/>
  <c r="V199" i="2"/>
  <c r="V124" i="2"/>
  <c r="V201" i="2"/>
  <c r="V202" i="2"/>
  <c r="V203" i="2"/>
  <c r="V74" i="2"/>
  <c r="V205" i="2"/>
  <c r="V206" i="2"/>
  <c r="V207" i="2"/>
  <c r="V72" i="2"/>
  <c r="V209" i="2"/>
  <c r="V210" i="2"/>
  <c r="V92" i="2"/>
  <c r="U3" i="2"/>
  <c r="U4" i="2"/>
  <c r="U5" i="2"/>
  <c r="U6" i="2"/>
  <c r="U7" i="2"/>
  <c r="U8" i="2"/>
  <c r="U9" i="2"/>
  <c r="U10" i="2"/>
  <c r="U11" i="2"/>
  <c r="U12" i="2"/>
  <c r="U13" i="2"/>
  <c r="U14" i="2"/>
  <c r="U15" i="2"/>
  <c r="U17" i="2"/>
  <c r="U18" i="2"/>
  <c r="U200" i="2"/>
  <c r="U20" i="2"/>
  <c r="U21" i="2"/>
  <c r="U22" i="2"/>
  <c r="U23" i="2"/>
  <c r="U24" i="2"/>
  <c r="U25" i="2"/>
  <c r="U26" i="2"/>
  <c r="U27" i="2"/>
  <c r="U28" i="2"/>
  <c r="U29" i="2"/>
  <c r="U30" i="2"/>
  <c r="U32" i="2"/>
  <c r="U33" i="2"/>
  <c r="U34" i="2"/>
  <c r="U35" i="2"/>
  <c r="U36" i="2"/>
  <c r="U37" i="2"/>
  <c r="U38" i="2"/>
  <c r="U39" i="2"/>
  <c r="U40" i="2"/>
  <c r="U41" i="2"/>
  <c r="U42" i="2"/>
  <c r="U43" i="2"/>
  <c r="U44" i="2"/>
  <c r="U45" i="2"/>
  <c r="U46" i="2"/>
  <c r="U47" i="2"/>
  <c r="U48" i="2"/>
  <c r="U49" i="2"/>
  <c r="U50" i="2"/>
  <c r="U51" i="2"/>
  <c r="U52" i="2"/>
  <c r="U53" i="2"/>
  <c r="U54" i="2"/>
  <c r="U55" i="2"/>
  <c r="U56" i="2"/>
  <c r="U57" i="2"/>
  <c r="U58" i="2"/>
  <c r="S58" i="2" s="1"/>
  <c r="U59" i="2"/>
  <c r="U60" i="2"/>
  <c r="U61" i="2"/>
  <c r="U62" i="2"/>
  <c r="U63" i="2"/>
  <c r="U64" i="2"/>
  <c r="U65" i="2"/>
  <c r="U66" i="2"/>
  <c r="U67" i="2"/>
  <c r="U68" i="2"/>
  <c r="U69" i="2"/>
  <c r="U70" i="2"/>
  <c r="U71" i="2"/>
  <c r="U341" i="2"/>
  <c r="U73" i="2"/>
  <c r="U379" i="2"/>
  <c r="U75" i="2"/>
  <c r="U76" i="2"/>
  <c r="U77" i="2"/>
  <c r="S77" i="2" s="1"/>
  <c r="U78" i="2"/>
  <c r="U79" i="2"/>
  <c r="U80" i="2"/>
  <c r="U81" i="2"/>
  <c r="U82" i="2"/>
  <c r="U83" i="2"/>
  <c r="U84" i="2"/>
  <c r="U85" i="2"/>
  <c r="U86" i="2"/>
  <c r="U87" i="2"/>
  <c r="U88" i="2"/>
  <c r="U89" i="2"/>
  <c r="S89" i="2" s="1"/>
  <c r="U90" i="2"/>
  <c r="U91" i="2"/>
  <c r="S91" i="2" s="1"/>
  <c r="U355" i="2"/>
  <c r="S355" i="2" s="1"/>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2" i="2"/>
  <c r="U123" i="2"/>
  <c r="U262" i="2"/>
  <c r="S262" i="2" s="1"/>
  <c r="U125" i="2"/>
  <c r="S125" i="2" s="1"/>
  <c r="U126" i="2"/>
  <c r="U127" i="2"/>
  <c r="U128" i="2"/>
  <c r="U129" i="2"/>
  <c r="U130" i="2"/>
  <c r="U131" i="2"/>
  <c r="U132" i="2"/>
  <c r="U133" i="2"/>
  <c r="S133" i="2" s="1"/>
  <c r="U134" i="2"/>
  <c r="U135" i="2"/>
  <c r="U136" i="2"/>
  <c r="U137" i="2"/>
  <c r="U138" i="2"/>
  <c r="U139" i="2"/>
  <c r="U140" i="2"/>
  <c r="U141" i="2"/>
  <c r="U142" i="2"/>
  <c r="U143" i="2"/>
  <c r="U144" i="2"/>
  <c r="U145" i="2"/>
  <c r="U146" i="2"/>
  <c r="U147" i="2"/>
  <c r="U148" i="2"/>
  <c r="U149" i="2"/>
  <c r="U150" i="2"/>
  <c r="S150" i="2" s="1"/>
  <c r="U151" i="2"/>
  <c r="U152" i="2"/>
  <c r="S152" i="2" s="1"/>
  <c r="U153" i="2"/>
  <c r="U154" i="2"/>
  <c r="U155" i="2"/>
  <c r="U156" i="2"/>
  <c r="U157" i="2"/>
  <c r="U158" i="2"/>
  <c r="U159" i="2"/>
  <c r="U160" i="2"/>
  <c r="U161" i="2"/>
  <c r="U162" i="2"/>
  <c r="U163" i="2"/>
  <c r="U164" i="2"/>
  <c r="U165" i="2"/>
  <c r="U166" i="2"/>
  <c r="U167" i="2"/>
  <c r="U168" i="2"/>
  <c r="U169" i="2"/>
  <c r="U170" i="2"/>
  <c r="U173" i="2"/>
  <c r="S173" i="2" s="1"/>
  <c r="U171" i="2"/>
  <c r="U172" i="2"/>
  <c r="U211" i="2"/>
  <c r="U174" i="2"/>
  <c r="U175" i="2"/>
  <c r="U176" i="2"/>
  <c r="U177" i="2"/>
  <c r="U204" i="2"/>
  <c r="U179" i="2"/>
  <c r="U180" i="2"/>
  <c r="U181" i="2"/>
  <c r="U182" i="2"/>
  <c r="S182" i="2" s="1"/>
  <c r="U183" i="2"/>
  <c r="U184" i="2"/>
  <c r="U185" i="2"/>
  <c r="U186" i="2"/>
  <c r="U187" i="2"/>
  <c r="U188" i="2"/>
  <c r="U189" i="2"/>
  <c r="U190" i="2"/>
  <c r="U191" i="2"/>
  <c r="U193" i="2"/>
  <c r="U194" i="2"/>
  <c r="U195" i="2"/>
  <c r="U196" i="2"/>
  <c r="U197" i="2"/>
  <c r="U198" i="2"/>
  <c r="U199" i="2"/>
  <c r="S199" i="2" s="1"/>
  <c r="U124" i="2"/>
  <c r="U201" i="2"/>
  <c r="U202" i="2"/>
  <c r="U203" i="2"/>
  <c r="U74" i="2"/>
  <c r="U205" i="2"/>
  <c r="U206" i="2"/>
  <c r="U207" i="2"/>
  <c r="U72" i="2"/>
  <c r="U209" i="2"/>
  <c r="U210" i="2"/>
  <c r="U92" i="2"/>
  <c r="T3" i="2"/>
  <c r="T4" i="2"/>
  <c r="T5" i="2"/>
  <c r="T6" i="2"/>
  <c r="T7" i="2"/>
  <c r="T8" i="2"/>
  <c r="T9" i="2"/>
  <c r="T10" i="2"/>
  <c r="T11" i="2"/>
  <c r="T12" i="2"/>
  <c r="T13" i="2"/>
  <c r="T14" i="2"/>
  <c r="T15" i="2"/>
  <c r="T17" i="2"/>
  <c r="T18" i="2"/>
  <c r="T200" i="2"/>
  <c r="T20" i="2"/>
  <c r="S20" i="2" s="1"/>
  <c r="T21" i="2"/>
  <c r="T22" i="2"/>
  <c r="T23" i="2"/>
  <c r="T24" i="2"/>
  <c r="T25" i="2"/>
  <c r="T26" i="2"/>
  <c r="T27" i="2"/>
  <c r="T28" i="2"/>
  <c r="T29" i="2"/>
  <c r="T30" i="2"/>
  <c r="T32" i="2"/>
  <c r="T33" i="2"/>
  <c r="T34" i="2"/>
  <c r="T35" i="2"/>
  <c r="T36" i="2"/>
  <c r="T37" i="2"/>
  <c r="T38" i="2"/>
  <c r="T39" i="2"/>
  <c r="T40" i="2"/>
  <c r="T41" i="2"/>
  <c r="T42" i="2"/>
  <c r="T43" i="2"/>
  <c r="T44" i="2"/>
  <c r="T45" i="2"/>
  <c r="T46" i="2"/>
  <c r="T47" i="2"/>
  <c r="T48" i="2"/>
  <c r="T49" i="2"/>
  <c r="T50" i="2"/>
  <c r="S50" i="2" s="1"/>
  <c r="T51" i="2"/>
  <c r="T52" i="2"/>
  <c r="S52" i="2" s="1"/>
  <c r="T53" i="2"/>
  <c r="T54" i="2"/>
  <c r="T55" i="2"/>
  <c r="T56" i="2"/>
  <c r="T57" i="2"/>
  <c r="T58" i="2"/>
  <c r="T59" i="2"/>
  <c r="T60" i="2"/>
  <c r="T61" i="2"/>
  <c r="T62" i="2"/>
  <c r="T63" i="2"/>
  <c r="T64" i="2"/>
  <c r="T65" i="2"/>
  <c r="T66" i="2"/>
  <c r="T67" i="2"/>
  <c r="T68" i="2"/>
  <c r="T69" i="2"/>
  <c r="T70" i="2"/>
  <c r="T71" i="2"/>
  <c r="S71" i="2" s="1"/>
  <c r="T341" i="2"/>
  <c r="S341" i="2" s="1"/>
  <c r="T73" i="2"/>
  <c r="T379" i="2"/>
  <c r="T75" i="2"/>
  <c r="T76" i="2"/>
  <c r="T77" i="2"/>
  <c r="T78" i="2"/>
  <c r="T79" i="2"/>
  <c r="T80" i="2"/>
  <c r="T81" i="2"/>
  <c r="S81" i="2" s="1"/>
  <c r="T82" i="2"/>
  <c r="T83" i="2"/>
  <c r="T84" i="2"/>
  <c r="S84" i="2" s="1"/>
  <c r="T85" i="2"/>
  <c r="T86" i="2"/>
  <c r="T87" i="2"/>
  <c r="S87" i="2" s="1"/>
  <c r="T88" i="2"/>
  <c r="S88" i="2" s="1"/>
  <c r="T89" i="2"/>
  <c r="T90" i="2"/>
  <c r="S90" i="2" s="1"/>
  <c r="T91" i="2"/>
  <c r="T355" i="2"/>
  <c r="T93" i="2"/>
  <c r="T94" i="2"/>
  <c r="S94" i="2" s="1"/>
  <c r="T95" i="2"/>
  <c r="S95" i="2" s="1"/>
  <c r="T96" i="2"/>
  <c r="T97" i="2"/>
  <c r="T98" i="2"/>
  <c r="T99" i="2"/>
  <c r="S99" i="2" s="1"/>
  <c r="T100" i="2"/>
  <c r="T101" i="2"/>
  <c r="S101" i="2" s="1"/>
  <c r="T102" i="2"/>
  <c r="S102" i="2" s="1"/>
  <c r="T103" i="2"/>
  <c r="T104" i="2"/>
  <c r="S104" i="2" s="1"/>
  <c r="T105" i="2"/>
  <c r="T106" i="2"/>
  <c r="T107" i="2"/>
  <c r="T108" i="2"/>
  <c r="T109" i="2"/>
  <c r="T110" i="2"/>
  <c r="T111" i="2"/>
  <c r="T112" i="2"/>
  <c r="T113" i="2"/>
  <c r="T114" i="2"/>
  <c r="T115" i="2"/>
  <c r="T116" i="2"/>
  <c r="T117" i="2"/>
  <c r="T118" i="2"/>
  <c r="T119" i="2"/>
  <c r="T120" i="2"/>
  <c r="T122" i="2"/>
  <c r="T123" i="2"/>
  <c r="T262" i="2"/>
  <c r="T125" i="2"/>
  <c r="T126" i="2"/>
  <c r="T127" i="2"/>
  <c r="T128" i="2"/>
  <c r="T129" i="2"/>
  <c r="T130" i="2"/>
  <c r="T131" i="2"/>
  <c r="T132" i="2"/>
  <c r="T133" i="2"/>
  <c r="T134" i="2"/>
  <c r="T135" i="2"/>
  <c r="T136" i="2"/>
  <c r="T137" i="2"/>
  <c r="T138" i="2"/>
  <c r="T139" i="2"/>
  <c r="T140" i="2"/>
  <c r="T141" i="2"/>
  <c r="T142" i="2"/>
  <c r="T143" i="2"/>
  <c r="T144" i="2"/>
  <c r="T145" i="2"/>
  <c r="S145" i="2" s="1"/>
  <c r="T146" i="2"/>
  <c r="T147" i="2"/>
  <c r="T148" i="2"/>
  <c r="T149" i="2"/>
  <c r="S149" i="2" s="1"/>
  <c r="T150" i="2"/>
  <c r="T151" i="2"/>
  <c r="T152" i="2"/>
  <c r="T153" i="2"/>
  <c r="T154" i="2"/>
  <c r="S154" i="2" s="1"/>
  <c r="T155" i="2"/>
  <c r="T156" i="2"/>
  <c r="T157" i="2"/>
  <c r="T158" i="2"/>
  <c r="S158" i="2" s="1"/>
  <c r="T159" i="2"/>
  <c r="T160" i="2"/>
  <c r="T161" i="2"/>
  <c r="S161" i="2" s="1"/>
  <c r="T162" i="2"/>
  <c r="T163" i="2"/>
  <c r="S163" i="2" s="1"/>
  <c r="T164" i="2"/>
  <c r="S164" i="2" s="1"/>
  <c r="T165" i="2"/>
  <c r="T166" i="2"/>
  <c r="T167" i="2"/>
  <c r="T168" i="2"/>
  <c r="T169" i="2"/>
  <c r="T170" i="2"/>
  <c r="T173" i="2"/>
  <c r="T171" i="2"/>
  <c r="T172" i="2"/>
  <c r="T211" i="2"/>
  <c r="S211" i="2" s="1"/>
  <c r="T174" i="2"/>
  <c r="T175" i="2"/>
  <c r="S175" i="2" s="1"/>
  <c r="T176" i="2"/>
  <c r="S176" i="2" s="1"/>
  <c r="T177" i="2"/>
  <c r="T204" i="2"/>
  <c r="T179" i="2"/>
  <c r="T180" i="2"/>
  <c r="T181" i="2"/>
  <c r="T182" i="2"/>
  <c r="T183" i="2"/>
  <c r="T184" i="2"/>
  <c r="T185" i="2"/>
  <c r="T186" i="2"/>
  <c r="T187" i="2"/>
  <c r="T188" i="2"/>
  <c r="T189" i="2"/>
  <c r="T190" i="2"/>
  <c r="T191" i="2"/>
  <c r="T193" i="2"/>
  <c r="T194" i="2"/>
  <c r="S194" i="2" s="1"/>
  <c r="T195" i="2"/>
  <c r="T196" i="2"/>
  <c r="T197" i="2"/>
  <c r="T198" i="2"/>
  <c r="S198" i="2" s="1"/>
  <c r="T199" i="2"/>
  <c r="T124" i="2"/>
  <c r="T201" i="2"/>
  <c r="T202" i="2"/>
  <c r="T203" i="2"/>
  <c r="T74" i="2"/>
  <c r="T205" i="2"/>
  <c r="S205" i="2" s="1"/>
  <c r="T206" i="2"/>
  <c r="S206" i="2" s="1"/>
  <c r="T207" i="2"/>
  <c r="T72" i="2"/>
  <c r="T209" i="2"/>
  <c r="S209" i="2" s="1"/>
  <c r="T210" i="2"/>
  <c r="S210" i="2" s="1"/>
  <c r="T92" i="2"/>
  <c r="S3" i="2"/>
  <c r="S4" i="2"/>
  <c r="S5" i="2"/>
  <c r="S6" i="2"/>
  <c r="S7" i="2"/>
  <c r="S8" i="2"/>
  <c r="S9" i="2"/>
  <c r="S10" i="2"/>
  <c r="S11" i="2"/>
  <c r="S12" i="2"/>
  <c r="S13" i="2"/>
  <c r="S14" i="2"/>
  <c r="S15" i="2"/>
  <c r="S17" i="2"/>
  <c r="S18" i="2"/>
  <c r="S200" i="2"/>
  <c r="S21" i="2"/>
  <c r="S22" i="2"/>
  <c r="S23" i="2"/>
  <c r="S24" i="2"/>
  <c r="S25" i="2"/>
  <c r="S26" i="2"/>
  <c r="S27" i="2"/>
  <c r="S28" i="2"/>
  <c r="S29" i="2"/>
  <c r="S30" i="2"/>
  <c r="S32" i="2"/>
  <c r="S33" i="2"/>
  <c r="S34" i="2"/>
  <c r="S35" i="2"/>
  <c r="S36" i="2"/>
  <c r="S37" i="2"/>
  <c r="S38" i="2"/>
  <c r="S39" i="2"/>
  <c r="S40" i="2"/>
  <c r="S41" i="2"/>
  <c r="S42" i="2"/>
  <c r="S43" i="2"/>
  <c r="S44" i="2"/>
  <c r="S45" i="2"/>
  <c r="S46" i="2"/>
  <c r="S47" i="2"/>
  <c r="S48" i="2"/>
  <c r="S49" i="2"/>
  <c r="S51" i="2"/>
  <c r="S53" i="2"/>
  <c r="S54" i="2"/>
  <c r="S55" i="2"/>
  <c r="S56" i="2"/>
  <c r="S57" i="2"/>
  <c r="S59" i="2"/>
  <c r="S60" i="2"/>
  <c r="S61" i="2"/>
  <c r="S62" i="2"/>
  <c r="S63" i="2"/>
  <c r="S64" i="2"/>
  <c r="S65" i="2"/>
  <c r="S66" i="2"/>
  <c r="S67" i="2"/>
  <c r="S68" i="2"/>
  <c r="S69" i="2"/>
  <c r="S70" i="2"/>
  <c r="S73" i="2"/>
  <c r="S379" i="2"/>
  <c r="S75" i="2"/>
  <c r="S76" i="2"/>
  <c r="S78" i="2"/>
  <c r="S79" i="2"/>
  <c r="S80" i="2"/>
  <c r="S82" i="2"/>
  <c r="S83" i="2"/>
  <c r="S85" i="2"/>
  <c r="S86" i="2"/>
  <c r="S93" i="2"/>
  <c r="S96" i="2"/>
  <c r="S98" i="2"/>
  <c r="S100" i="2"/>
  <c r="S103" i="2"/>
  <c r="S105" i="2"/>
  <c r="S106" i="2"/>
  <c r="S107" i="2"/>
  <c r="S108" i="2"/>
  <c r="S109" i="2"/>
  <c r="S110" i="2"/>
  <c r="S111" i="2"/>
  <c r="S112" i="2"/>
  <c r="S113" i="2"/>
  <c r="S114" i="2"/>
  <c r="S115" i="2"/>
  <c r="S116" i="2"/>
  <c r="S117" i="2"/>
  <c r="S118" i="2"/>
  <c r="S119" i="2"/>
  <c r="S120" i="2"/>
  <c r="S122" i="2"/>
  <c r="S123" i="2"/>
  <c r="S126" i="2"/>
  <c r="S127" i="2"/>
  <c r="S128" i="2"/>
  <c r="S129" i="2"/>
  <c r="S130" i="2"/>
  <c r="S131" i="2"/>
  <c r="S132" i="2"/>
  <c r="S134" i="2"/>
  <c r="S135" i="2"/>
  <c r="S136" i="2"/>
  <c r="S137" i="2"/>
  <c r="S138" i="2"/>
  <c r="S139" i="2"/>
  <c r="S140" i="2"/>
  <c r="S141" i="2"/>
  <c r="S142" i="2"/>
  <c r="S143" i="2"/>
  <c r="S144" i="2"/>
  <c r="S146" i="2"/>
  <c r="S147" i="2"/>
  <c r="S148" i="2"/>
  <c r="S151" i="2"/>
  <c r="S153" i="2"/>
  <c r="S155" i="2"/>
  <c r="S156" i="2"/>
  <c r="S157" i="2"/>
  <c r="S159" i="2"/>
  <c r="S160" i="2"/>
  <c r="S162" i="2"/>
  <c r="S165" i="2"/>
  <c r="S166" i="2"/>
  <c r="S167" i="2"/>
  <c r="S168" i="2"/>
  <c r="S169" i="2"/>
  <c r="S170" i="2"/>
  <c r="S171" i="2"/>
  <c r="S172" i="2"/>
  <c r="S174" i="2"/>
  <c r="S177" i="2"/>
  <c r="S204" i="2"/>
  <c r="S179" i="2"/>
  <c r="S180" i="2"/>
  <c r="S181" i="2"/>
  <c r="S183" i="2"/>
  <c r="S184" i="2"/>
  <c r="S185" i="2"/>
  <c r="S186" i="2"/>
  <c r="S187" i="2"/>
  <c r="S188" i="2"/>
  <c r="S189" i="2"/>
  <c r="S190" i="2"/>
  <c r="S191" i="2"/>
  <c r="S193" i="2"/>
  <c r="S195" i="2"/>
  <c r="S196" i="2"/>
  <c r="S197" i="2"/>
  <c r="S124" i="2"/>
  <c r="S201" i="2"/>
  <c r="S202" i="2"/>
  <c r="S203" i="2"/>
  <c r="S74" i="2"/>
  <c r="S207" i="2"/>
  <c r="S72" i="2"/>
  <c r="S92" i="2"/>
  <c r="V2" i="2"/>
  <c r="Z2" i="2"/>
  <c r="Y2" i="2"/>
  <c r="X2" i="2"/>
  <c r="W2" i="2"/>
  <c r="S2" i="2"/>
  <c r="U2" i="2"/>
  <c r="T2" i="2"/>
  <c r="R3" i="2"/>
  <c r="R4" i="2"/>
  <c r="R5" i="2"/>
  <c r="R6" i="2"/>
  <c r="R7" i="2"/>
  <c r="R8" i="2"/>
  <c r="R9" i="2"/>
  <c r="R10" i="2"/>
  <c r="R11" i="2"/>
  <c r="R12" i="2"/>
  <c r="R13" i="2"/>
  <c r="R14" i="2"/>
  <c r="R15" i="2"/>
  <c r="R17" i="2"/>
  <c r="R18" i="2"/>
  <c r="R200" i="2"/>
  <c r="R20" i="2"/>
  <c r="R21" i="2"/>
  <c r="R22" i="2"/>
  <c r="R23" i="2"/>
  <c r="R24" i="2"/>
  <c r="R25" i="2"/>
  <c r="R26" i="2"/>
  <c r="R27" i="2"/>
  <c r="R28" i="2"/>
  <c r="R29" i="2"/>
  <c r="R30"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341" i="2"/>
  <c r="R73" i="2"/>
  <c r="R379" i="2"/>
  <c r="R75" i="2"/>
  <c r="R76" i="2"/>
  <c r="R77" i="2"/>
  <c r="R78" i="2"/>
  <c r="R79" i="2"/>
  <c r="R80" i="2"/>
  <c r="R81" i="2"/>
  <c r="R82" i="2"/>
  <c r="R83" i="2"/>
  <c r="R84" i="2"/>
  <c r="R85" i="2"/>
  <c r="R86" i="2"/>
  <c r="R87" i="2"/>
  <c r="R88" i="2"/>
  <c r="R89" i="2"/>
  <c r="R90" i="2"/>
  <c r="R91" i="2"/>
  <c r="R355"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2" i="2"/>
  <c r="R123" i="2"/>
  <c r="R262"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3" i="2"/>
  <c r="R171" i="2"/>
  <c r="R172" i="2"/>
  <c r="R211" i="2"/>
  <c r="R174" i="2"/>
  <c r="R175" i="2"/>
  <c r="R176" i="2"/>
  <c r="R177" i="2"/>
  <c r="R204" i="2"/>
  <c r="R179" i="2"/>
  <c r="R180" i="2"/>
  <c r="R181" i="2"/>
  <c r="R182" i="2"/>
  <c r="R183" i="2"/>
  <c r="R184" i="2"/>
  <c r="R185" i="2"/>
  <c r="R186" i="2"/>
  <c r="R187" i="2"/>
  <c r="R188" i="2"/>
  <c r="R189" i="2"/>
  <c r="R190" i="2"/>
  <c r="R191" i="2"/>
  <c r="R193" i="2"/>
  <c r="R194" i="2"/>
  <c r="R195" i="2"/>
  <c r="R196" i="2"/>
  <c r="R197" i="2"/>
  <c r="R198" i="2"/>
  <c r="R199" i="2"/>
  <c r="R124" i="2"/>
  <c r="R201" i="2"/>
  <c r="R202" i="2"/>
  <c r="R203" i="2"/>
  <c r="R74" i="2"/>
  <c r="R205" i="2"/>
  <c r="R206" i="2"/>
  <c r="R207" i="2"/>
  <c r="R72" i="2"/>
  <c r="R209" i="2"/>
  <c r="R210" i="2"/>
  <c r="R92" i="2"/>
  <c r="R2" i="2"/>
  <c r="Q3" i="2"/>
  <c r="Q4" i="2"/>
  <c r="Q5" i="2"/>
  <c r="Q6" i="2"/>
  <c r="Q7" i="2"/>
  <c r="Q8" i="2"/>
  <c r="Q9" i="2"/>
  <c r="Q10" i="2"/>
  <c r="Q11" i="2"/>
  <c r="Q12" i="2"/>
  <c r="Q13" i="2"/>
  <c r="Q14" i="2"/>
  <c r="Q15" i="2"/>
  <c r="Q17" i="2"/>
  <c r="Q18" i="2"/>
  <c r="Q200" i="2"/>
  <c r="Q20" i="2"/>
  <c r="Q21" i="2"/>
  <c r="Q22" i="2"/>
  <c r="Q23" i="2"/>
  <c r="Q24" i="2"/>
  <c r="Q25" i="2"/>
  <c r="Q26" i="2"/>
  <c r="Q27" i="2"/>
  <c r="Q28" i="2"/>
  <c r="Q29" i="2"/>
  <c r="Q30"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341" i="2"/>
  <c r="Q73" i="2"/>
  <c r="Q379" i="2"/>
  <c r="Q75" i="2"/>
  <c r="Q76" i="2"/>
  <c r="Q77" i="2"/>
  <c r="Q78" i="2"/>
  <c r="Q79" i="2"/>
  <c r="Q80" i="2"/>
  <c r="Q81" i="2"/>
  <c r="Q82" i="2"/>
  <c r="Q83" i="2"/>
  <c r="Q84" i="2"/>
  <c r="Q85" i="2"/>
  <c r="Q86" i="2"/>
  <c r="Q87" i="2"/>
  <c r="Q88" i="2"/>
  <c r="Q89" i="2"/>
  <c r="Q90" i="2"/>
  <c r="Q91" i="2"/>
  <c r="Q355"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2" i="2"/>
  <c r="Q123" i="2"/>
  <c r="Q262"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3" i="2"/>
  <c r="Q171" i="2"/>
  <c r="Q172" i="2"/>
  <c r="Q211" i="2"/>
  <c r="Q174" i="2"/>
  <c r="Q175" i="2"/>
  <c r="Q176" i="2"/>
  <c r="Q177" i="2"/>
  <c r="Q204" i="2"/>
  <c r="Q179" i="2"/>
  <c r="Q180" i="2"/>
  <c r="Q181" i="2"/>
  <c r="Q182" i="2"/>
  <c r="Q183" i="2"/>
  <c r="Q184" i="2"/>
  <c r="Q185" i="2"/>
  <c r="Q186" i="2"/>
  <c r="Q187" i="2"/>
  <c r="Q188" i="2"/>
  <c r="Q189" i="2"/>
  <c r="Q190" i="2"/>
  <c r="Q191" i="2"/>
  <c r="Q193" i="2"/>
  <c r="Q194" i="2"/>
  <c r="Q195" i="2"/>
  <c r="Q196" i="2"/>
  <c r="Q197" i="2"/>
  <c r="Q198" i="2"/>
  <c r="Q199" i="2"/>
  <c r="Q124" i="2"/>
  <c r="Q201" i="2"/>
  <c r="Q202" i="2"/>
  <c r="Q203" i="2"/>
  <c r="Q74" i="2"/>
  <c r="Q205" i="2"/>
  <c r="Q206" i="2"/>
  <c r="Q207" i="2"/>
  <c r="Q72" i="2"/>
  <c r="Q209" i="2"/>
  <c r="Q210" i="2"/>
  <c r="Q92" i="2"/>
  <c r="Q2" i="2"/>
  <c r="AD377" i="2" l="1"/>
  <c r="AE377" i="2" s="1"/>
  <c r="AD31" i="2"/>
  <c r="E31" i="2"/>
  <c r="D31" i="2" s="1"/>
  <c r="AE31" i="2"/>
  <c r="AE378" i="2"/>
  <c r="AB372" i="2"/>
  <c r="AC372" i="2" s="1"/>
  <c r="AA285" i="2"/>
  <c r="AA268" i="2"/>
  <c r="AB257" i="2"/>
  <c r="AC257" i="2" s="1"/>
  <c r="AB253" i="2"/>
  <c r="AC253" i="2" s="1"/>
  <c r="AB249" i="2"/>
  <c r="AC249" i="2" s="1"/>
  <c r="AB240" i="2"/>
  <c r="AC240" i="2" s="1"/>
  <c r="AB261" i="2"/>
  <c r="AC261" i="2" s="1"/>
  <c r="AA251" i="2"/>
  <c r="AB284" i="2"/>
  <c r="AC284" i="2" s="1"/>
  <c r="AA340" i="2"/>
  <c r="AB221" i="2"/>
  <c r="AC221" i="2" s="1"/>
  <c r="AB19" i="2"/>
  <c r="AC19" i="2" s="1"/>
  <c r="AD347" i="2"/>
  <c r="AE347" i="2" s="1"/>
  <c r="AB254" i="2"/>
  <c r="AC254" i="2" s="1"/>
  <c r="AB250" i="2"/>
  <c r="AC250" i="2" s="1"/>
  <c r="AB273" i="2"/>
  <c r="AC273" i="2" s="1"/>
  <c r="AE363" i="2"/>
  <c r="D363" i="2"/>
  <c r="AE356" i="2"/>
  <c r="D356" i="2"/>
  <c r="AE307" i="2"/>
  <c r="AE366" i="2"/>
  <c r="D366" i="2"/>
  <c r="AE335" i="2"/>
  <c r="D335" i="2"/>
  <c r="AA357" i="2"/>
  <c r="AE317" i="2"/>
  <c r="D317" i="2"/>
  <c r="AB238" i="2"/>
  <c r="AC238" i="2" s="1"/>
  <c r="AA259" i="2"/>
  <c r="AB251" i="2"/>
  <c r="AC251" i="2" s="1"/>
  <c r="AA247" i="2"/>
  <c r="AB245" i="2"/>
  <c r="AC245" i="2" s="1"/>
  <c r="AE338" i="2"/>
  <c r="AE351" i="2"/>
  <c r="AB259" i="2"/>
  <c r="AC259" i="2" s="1"/>
  <c r="AD259" i="2" s="1"/>
  <c r="D259" i="2" s="1"/>
  <c r="AA254" i="2"/>
  <c r="AB278" i="2"/>
  <c r="AC278" i="2" s="1"/>
  <c r="AE342" i="2"/>
  <c r="D342" i="2"/>
  <c r="AE314" i="2"/>
  <c r="AE358" i="2"/>
  <c r="AB237" i="2"/>
  <c r="AC237" i="2" s="1"/>
  <c r="AA236" i="2"/>
  <c r="AB364" i="2"/>
  <c r="AC364" i="2" s="1"/>
  <c r="AA250" i="2"/>
  <c r="AB243" i="2"/>
  <c r="AC243" i="2" s="1"/>
  <c r="AD243" i="2" s="1"/>
  <c r="D243" i="2" s="1"/>
  <c r="AB289" i="2"/>
  <c r="AC289" i="2" s="1"/>
  <c r="S216" i="2"/>
  <c r="AA216" i="2" s="1"/>
  <c r="AB348" i="2"/>
  <c r="AC348" i="2" s="1"/>
  <c r="AB324" i="2"/>
  <c r="AC324" i="2" s="1"/>
  <c r="AD324" i="2" s="1"/>
  <c r="AA221" i="2"/>
  <c r="AA223" i="2"/>
  <c r="AA232" i="2"/>
  <c r="AA243" i="2"/>
  <c r="AE343" i="2"/>
  <c r="D343" i="2"/>
  <c r="AA225" i="2"/>
  <c r="AA246" i="2"/>
  <c r="AB346" i="2"/>
  <c r="AC346" i="2" s="1"/>
  <c r="AE370" i="2"/>
  <c r="AE315" i="2"/>
  <c r="AA234" i="2"/>
  <c r="AB231" i="2"/>
  <c r="AC231" i="2" s="1"/>
  <c r="AA256" i="2"/>
  <c r="AB242" i="2"/>
  <c r="AC242" i="2" s="1"/>
  <c r="AA320" i="2"/>
  <c r="AE350" i="2"/>
  <c r="D350" i="2"/>
  <c r="AB248" i="2"/>
  <c r="AC248" i="2" s="1"/>
  <c r="AD248" i="2" s="1"/>
  <c r="AB241" i="2"/>
  <c r="AC241" i="2" s="1"/>
  <c r="AB300" i="2"/>
  <c r="AC300" i="2" s="1"/>
  <c r="AB291" i="2"/>
  <c r="AC291" i="2" s="1"/>
  <c r="AA360" i="2"/>
  <c r="AB349" i="2"/>
  <c r="AC349" i="2" s="1"/>
  <c r="AB336" i="2"/>
  <c r="AC336" i="2" s="1"/>
  <c r="AB329" i="2"/>
  <c r="AC329" i="2" s="1"/>
  <c r="AD329" i="2" s="1"/>
  <c r="AB328" i="2"/>
  <c r="AC328" i="2" s="1"/>
  <c r="AE321" i="2"/>
  <c r="D321" i="2"/>
  <c r="AE310" i="2"/>
  <c r="AA296" i="2"/>
  <c r="AB296" i="2"/>
  <c r="AC296" i="2" s="1"/>
  <c r="AA289" i="2"/>
  <c r="AB288" i="2"/>
  <c r="AC288" i="2" s="1"/>
  <c r="AB266" i="2"/>
  <c r="AC266" i="2" s="1"/>
  <c r="AA266" i="2"/>
  <c r="AB178" i="2"/>
  <c r="AC178" i="2" s="1"/>
  <c r="AA178" i="2"/>
  <c r="AB258" i="2"/>
  <c r="AC258" i="2" s="1"/>
  <c r="AB244" i="2"/>
  <c r="AC244" i="2" s="1"/>
  <c r="AB234" i="2"/>
  <c r="AC234" i="2" s="1"/>
  <c r="AD234" i="2" s="1"/>
  <c r="AA226" i="2"/>
  <c r="AB220" i="2"/>
  <c r="AC220" i="2" s="1"/>
  <c r="AB225" i="2"/>
  <c r="AC225" i="2" s="1"/>
  <c r="AB232" i="2"/>
  <c r="AC232" i="2" s="1"/>
  <c r="AA354" i="2"/>
  <c r="AB354" i="2"/>
  <c r="AC354" i="2" s="1"/>
  <c r="AA269" i="2"/>
  <c r="AB268" i="2"/>
  <c r="AC268" i="2" s="1"/>
  <c r="AA248" i="2"/>
  <c r="AA222" i="2"/>
  <c r="AA374" i="2"/>
  <c r="AB374" i="2"/>
  <c r="AC374" i="2" s="1"/>
  <c r="AA372" i="2"/>
  <c r="AB371" i="2"/>
  <c r="AC371" i="2" s="1"/>
  <c r="AA371" i="2"/>
  <c r="AB369" i="2"/>
  <c r="AC369" i="2" s="1"/>
  <c r="AA369" i="2"/>
  <c r="AA368" i="2"/>
  <c r="AB368" i="2"/>
  <c r="AC368" i="2" s="1"/>
  <c r="AD368" i="2" s="1"/>
  <c r="AB367" i="2"/>
  <c r="AC367" i="2" s="1"/>
  <c r="AA367" i="2"/>
  <c r="AB365" i="2"/>
  <c r="AC365" i="2" s="1"/>
  <c r="AA365" i="2"/>
  <c r="AB274" i="2"/>
  <c r="AC274" i="2" s="1"/>
  <c r="AA274" i="2"/>
  <c r="AB361" i="2"/>
  <c r="AC361" i="2" s="1"/>
  <c r="AA361" i="2"/>
  <c r="AB360" i="2"/>
  <c r="AC360" i="2" s="1"/>
  <c r="AB359" i="2"/>
  <c r="AC359" i="2" s="1"/>
  <c r="AD359" i="2" s="1"/>
  <c r="AA359" i="2"/>
  <c r="AB357" i="2"/>
  <c r="AC357" i="2" s="1"/>
  <c r="AB213" i="2"/>
  <c r="AC213" i="2" s="1"/>
  <c r="AA213" i="2"/>
  <c r="AB302" i="2"/>
  <c r="AC302" i="2" s="1"/>
  <c r="AA302" i="2"/>
  <c r="AB216" i="2"/>
  <c r="AC216" i="2" s="1"/>
  <c r="AD216" i="2" s="1"/>
  <c r="AB352" i="2"/>
  <c r="AC352" i="2" s="1"/>
  <c r="AA352" i="2"/>
  <c r="AA349" i="2"/>
  <c r="AA348" i="2"/>
  <c r="AA346" i="2"/>
  <c r="AB345" i="2"/>
  <c r="AC345" i="2" s="1"/>
  <c r="AA345" i="2"/>
  <c r="AB344" i="2"/>
  <c r="AC344" i="2" s="1"/>
  <c r="AA344" i="2"/>
  <c r="AB233" i="2"/>
  <c r="AC233" i="2" s="1"/>
  <c r="AA233" i="2"/>
  <c r="AB340" i="2"/>
  <c r="AC340" i="2" s="1"/>
  <c r="AB339" i="2"/>
  <c r="AC339" i="2" s="1"/>
  <c r="AA339" i="2"/>
  <c r="AB337" i="2"/>
  <c r="AC337" i="2" s="1"/>
  <c r="AA337" i="2"/>
  <c r="AA336" i="2"/>
  <c r="AB334" i="2"/>
  <c r="AC334" i="2" s="1"/>
  <c r="AA334" i="2"/>
  <c r="AB333" i="2"/>
  <c r="AC333" i="2" s="1"/>
  <c r="AA333" i="2"/>
  <c r="AB332" i="2"/>
  <c r="AC332" i="2" s="1"/>
  <c r="AD332" i="2" s="1"/>
  <c r="AA332" i="2"/>
  <c r="AB331" i="2"/>
  <c r="AC331" i="2" s="1"/>
  <c r="AA331" i="2"/>
  <c r="AB330" i="2"/>
  <c r="AC330" i="2" s="1"/>
  <c r="AA330" i="2"/>
  <c r="AA329" i="2"/>
  <c r="AA328" i="2"/>
  <c r="AB327" i="2"/>
  <c r="AC327" i="2" s="1"/>
  <c r="AD327" i="2" s="1"/>
  <c r="AA327" i="2"/>
  <c r="AA325" i="2"/>
  <c r="AB325" i="2"/>
  <c r="AC325" i="2" s="1"/>
  <c r="AD325" i="2" s="1"/>
  <c r="AA324" i="2"/>
  <c r="AB323" i="2"/>
  <c r="AC323" i="2" s="1"/>
  <c r="AD323" i="2" s="1"/>
  <c r="AA323" i="2"/>
  <c r="AB322" i="2"/>
  <c r="AC322" i="2" s="1"/>
  <c r="AA322" i="2"/>
  <c r="AB320" i="2"/>
  <c r="AC320" i="2" s="1"/>
  <c r="AB318" i="2"/>
  <c r="AC318" i="2" s="1"/>
  <c r="AA318" i="2"/>
  <c r="AB316" i="2"/>
  <c r="AC316" i="2" s="1"/>
  <c r="AA316" i="2"/>
  <c r="AB312" i="2"/>
  <c r="AC312" i="2" s="1"/>
  <c r="AA312" i="2"/>
  <c r="AB308" i="2"/>
  <c r="AC308" i="2" s="1"/>
  <c r="AA308" i="2"/>
  <c r="AB306" i="2"/>
  <c r="AC306" i="2" s="1"/>
  <c r="AA306" i="2"/>
  <c r="AB305" i="2"/>
  <c r="AC305" i="2" s="1"/>
  <c r="AA305" i="2"/>
  <c r="AB304" i="2"/>
  <c r="AC304" i="2" s="1"/>
  <c r="AD304" i="2" s="1"/>
  <c r="AA304" i="2"/>
  <c r="AB303" i="2"/>
  <c r="AC303" i="2" s="1"/>
  <c r="AA303" i="2"/>
  <c r="AB353" i="2"/>
  <c r="AC353" i="2" s="1"/>
  <c r="AA353" i="2"/>
  <c r="AB301" i="2"/>
  <c r="AC301" i="2" s="1"/>
  <c r="AA301" i="2"/>
  <c r="AA300" i="2"/>
  <c r="AB299" i="2"/>
  <c r="AC299" i="2" s="1"/>
  <c r="AA299" i="2"/>
  <c r="AB298" i="2"/>
  <c r="AC298" i="2" s="1"/>
  <c r="AD298" i="2" s="1"/>
  <c r="AA298" i="2"/>
  <c r="AB297" i="2"/>
  <c r="AC297" i="2" s="1"/>
  <c r="AA297" i="2"/>
  <c r="AB295" i="2"/>
  <c r="AC295" i="2" s="1"/>
  <c r="AA295" i="2"/>
  <c r="AB294" i="2"/>
  <c r="AC294" i="2" s="1"/>
  <c r="AA294" i="2"/>
  <c r="AB293" i="2"/>
  <c r="AC293" i="2" s="1"/>
  <c r="AA293" i="2"/>
  <c r="AB292" i="2"/>
  <c r="AC292" i="2" s="1"/>
  <c r="AA292" i="2"/>
  <c r="AA291" i="2"/>
  <c r="AB290" i="2"/>
  <c r="AC290" i="2" s="1"/>
  <c r="AA290" i="2"/>
  <c r="AA288" i="2"/>
  <c r="AB287" i="2"/>
  <c r="AC287" i="2" s="1"/>
  <c r="AA287" i="2"/>
  <c r="AB286" i="2"/>
  <c r="AC286" i="2" s="1"/>
  <c r="AA286" i="2"/>
  <c r="AB285" i="2"/>
  <c r="AC285" i="2" s="1"/>
  <c r="AA284" i="2"/>
  <c r="AB283" i="2"/>
  <c r="AC283" i="2" s="1"/>
  <c r="AA283" i="2"/>
  <c r="AB282" i="2"/>
  <c r="AC282" i="2" s="1"/>
  <c r="AA282" i="2"/>
  <c r="AB281" i="2"/>
  <c r="AC281" i="2" s="1"/>
  <c r="AA281" i="2"/>
  <c r="AB280" i="2"/>
  <c r="AC280" i="2" s="1"/>
  <c r="AA280" i="2"/>
  <c r="AB279" i="2"/>
  <c r="AC279" i="2" s="1"/>
  <c r="AA279" i="2"/>
  <c r="AA278" i="2"/>
  <c r="AB277" i="2"/>
  <c r="AC277" i="2" s="1"/>
  <c r="AA277" i="2"/>
  <c r="AB276" i="2"/>
  <c r="AC276" i="2" s="1"/>
  <c r="AA276" i="2"/>
  <c r="AB275" i="2"/>
  <c r="AC275" i="2" s="1"/>
  <c r="AA275" i="2"/>
  <c r="AB192" i="2"/>
  <c r="AC192" i="2" s="1"/>
  <c r="AA192" i="2"/>
  <c r="AA273" i="2"/>
  <c r="AB272" i="2"/>
  <c r="AC272" i="2" s="1"/>
  <c r="AA272" i="2"/>
  <c r="AB271" i="2"/>
  <c r="AC271" i="2" s="1"/>
  <c r="AA271" i="2"/>
  <c r="AB270" i="2"/>
  <c r="AC270" i="2" s="1"/>
  <c r="AA270" i="2"/>
  <c r="AB269" i="2"/>
  <c r="AC269" i="2" s="1"/>
  <c r="AD269" i="2" s="1"/>
  <c r="AA264" i="2"/>
  <c r="AB267" i="2"/>
  <c r="AC267" i="2" s="1"/>
  <c r="AD267" i="2" s="1"/>
  <c r="AA267" i="2"/>
  <c r="AB265" i="2"/>
  <c r="AC265" i="2" s="1"/>
  <c r="AA265" i="2"/>
  <c r="AB264" i="2"/>
  <c r="AC264" i="2" s="1"/>
  <c r="AB263" i="2"/>
  <c r="AC263" i="2" s="1"/>
  <c r="AA231" i="2"/>
  <c r="AB255" i="2"/>
  <c r="AC255" i="2" s="1"/>
  <c r="AA241" i="2"/>
  <c r="AB219" i="2"/>
  <c r="AC219" i="2" s="1"/>
  <c r="AA227" i="2"/>
  <c r="AB224" i="2"/>
  <c r="AC224" i="2" s="1"/>
  <c r="AB230" i="2"/>
  <c r="AC230" i="2" s="1"/>
  <c r="AB246" i="2"/>
  <c r="AC246" i="2" s="1"/>
  <c r="AA249" i="2"/>
  <c r="AA228" i="2"/>
  <c r="AA237" i="2"/>
  <c r="AB256" i="2"/>
  <c r="AC256" i="2" s="1"/>
  <c r="AA220" i="2"/>
  <c r="AB223" i="2"/>
  <c r="AC223" i="2" s="1"/>
  <c r="AA260" i="2"/>
  <c r="AA242" i="2"/>
  <c r="AB222" i="2"/>
  <c r="AC222" i="2" s="1"/>
  <c r="AB226" i="2"/>
  <c r="AC226" i="2" s="1"/>
  <c r="AA252" i="2"/>
  <c r="AB247" i="2"/>
  <c r="AC247" i="2" s="1"/>
  <c r="AA263" i="2"/>
  <c r="AA261" i="2"/>
  <c r="AB227" i="2"/>
  <c r="AC227" i="2" s="1"/>
  <c r="AA238" i="2"/>
  <c r="AA255" i="2"/>
  <c r="AA253" i="2"/>
  <c r="AA245" i="2"/>
  <c r="AA218" i="2"/>
  <c r="AA239" i="2"/>
  <c r="AB235" i="2"/>
  <c r="AC235" i="2" s="1"/>
  <c r="AA229" i="2"/>
  <c r="AA257" i="2"/>
  <c r="AB228" i="2"/>
  <c r="AC228" i="2" s="1"/>
  <c r="AA230" i="2"/>
  <c r="AB260" i="2"/>
  <c r="AC260" i="2" s="1"/>
  <c r="AD260" i="2" s="1"/>
  <c r="AB252" i="2"/>
  <c r="AC252" i="2" s="1"/>
  <c r="AB218" i="2"/>
  <c r="AC218" i="2" s="1"/>
  <c r="AB239" i="2"/>
  <c r="AC239" i="2" s="1"/>
  <c r="AA364" i="2"/>
  <c r="AB229" i="2"/>
  <c r="AC229" i="2" s="1"/>
  <c r="AA235" i="2"/>
  <c r="AA258" i="2"/>
  <c r="AA244" i="2"/>
  <c r="AA219" i="2"/>
  <c r="AA224" i="2"/>
  <c r="AA240" i="2"/>
  <c r="AB236" i="2"/>
  <c r="AC236" i="2" s="1"/>
  <c r="AA19" i="2"/>
  <c r="D319" i="2"/>
  <c r="D326" i="2"/>
  <c r="D313" i="2"/>
  <c r="D358" i="2"/>
  <c r="D351" i="2"/>
  <c r="D309" i="2"/>
  <c r="D311" i="2"/>
  <c r="AB217" i="2"/>
  <c r="AC217" i="2" s="1"/>
  <c r="AA217" i="2"/>
  <c r="AA208" i="2"/>
  <c r="AB208" i="2"/>
  <c r="AC208" i="2" s="1"/>
  <c r="AB121" i="2"/>
  <c r="AC121" i="2" s="1"/>
  <c r="AA121" i="2"/>
  <c r="AB16" i="2"/>
  <c r="AC16" i="2" s="1"/>
  <c r="AA16" i="2"/>
  <c r="AB373" i="2"/>
  <c r="AC373" i="2" s="1"/>
  <c r="AB215" i="2"/>
  <c r="AC215" i="2" s="1"/>
  <c r="AA214" i="2"/>
  <c r="AA215" i="2"/>
  <c r="AB214" i="2"/>
  <c r="AC214" i="2" s="1"/>
  <c r="AB212" i="2"/>
  <c r="AC212" i="2" s="1"/>
  <c r="AA373" i="2"/>
  <c r="AA212" i="2"/>
  <c r="AA35" i="2"/>
  <c r="AB112" i="2"/>
  <c r="AC112" i="2" s="1"/>
  <c r="AA134" i="2"/>
  <c r="AB201" i="2"/>
  <c r="AC201" i="2" s="1"/>
  <c r="AB170" i="2"/>
  <c r="AC170" i="2" s="1"/>
  <c r="AB162" i="2"/>
  <c r="AC162" i="2" s="1"/>
  <c r="AB146" i="2"/>
  <c r="AC146" i="2" s="1"/>
  <c r="AB138" i="2"/>
  <c r="AC138" i="2" s="1"/>
  <c r="AB130" i="2"/>
  <c r="AC130" i="2" s="1"/>
  <c r="AB122" i="2"/>
  <c r="AC122" i="2" s="1"/>
  <c r="AB113" i="2"/>
  <c r="AC113" i="2" s="1"/>
  <c r="AB49" i="2"/>
  <c r="AC49" i="2" s="1"/>
  <c r="AA13" i="2"/>
  <c r="AA5" i="2"/>
  <c r="AB379" i="2"/>
  <c r="AC379" i="2" s="1"/>
  <c r="AB50" i="2"/>
  <c r="AC50" i="2" s="1"/>
  <c r="AB42" i="2"/>
  <c r="AC42" i="2" s="1"/>
  <c r="AA51" i="2"/>
  <c r="AA144" i="2"/>
  <c r="AA136" i="2"/>
  <c r="AA128" i="2"/>
  <c r="AA119" i="2"/>
  <c r="AA39" i="2"/>
  <c r="AA100" i="2"/>
  <c r="AA44" i="2"/>
  <c r="AA18" i="2"/>
  <c r="AA9" i="2"/>
  <c r="AA141" i="2"/>
  <c r="AA116" i="2"/>
  <c r="AA108" i="2"/>
  <c r="AA68" i="2"/>
  <c r="AB38" i="2"/>
  <c r="AC38" i="2" s="1"/>
  <c r="AA195" i="2"/>
  <c r="AA93" i="2"/>
  <c r="AA107" i="2"/>
  <c r="AA179" i="2"/>
  <c r="AA114" i="2"/>
  <c r="AB107" i="2"/>
  <c r="AC107" i="2" s="1"/>
  <c r="AA187" i="2"/>
  <c r="AA194" i="2"/>
  <c r="S97" i="2"/>
  <c r="AA97" i="2" s="1"/>
  <c r="AB189" i="2"/>
  <c r="AC189" i="2" s="1"/>
  <c r="AA95" i="2"/>
  <c r="AB197" i="2"/>
  <c r="AC197" i="2" s="1"/>
  <c r="AB158" i="2"/>
  <c r="AC158" i="2" s="1"/>
  <c r="AB3" i="2"/>
  <c r="AC3" i="2" s="1"/>
  <c r="AA57" i="2"/>
  <c r="AB60" i="2"/>
  <c r="AC60" i="2" s="1"/>
  <c r="AB10" i="2"/>
  <c r="AC10" i="2" s="1"/>
  <c r="AA92" i="2"/>
  <c r="AA201" i="2"/>
  <c r="AA138" i="2"/>
  <c r="AA65" i="2"/>
  <c r="AA72" i="2"/>
  <c r="AA176" i="2"/>
  <c r="AA120" i="2"/>
  <c r="AA112" i="2"/>
  <c r="AA104" i="2"/>
  <c r="AA48" i="2"/>
  <c r="AA40" i="2"/>
  <c r="AA32" i="2"/>
  <c r="AA14" i="2"/>
  <c r="AB2" i="2"/>
  <c r="AC2" i="2" s="1"/>
  <c r="AB195" i="2"/>
  <c r="AC195" i="2" s="1"/>
  <c r="AB179" i="2"/>
  <c r="AC179" i="2" s="1"/>
  <c r="AB156" i="2"/>
  <c r="AC156" i="2" s="1"/>
  <c r="AB115" i="2"/>
  <c r="AC115" i="2" s="1"/>
  <c r="AB83" i="2"/>
  <c r="AC83" i="2" s="1"/>
  <c r="AB75" i="2"/>
  <c r="AC75" i="2" s="1"/>
  <c r="AB35" i="2"/>
  <c r="AC35" i="2" s="1"/>
  <c r="AA170" i="2"/>
  <c r="AA122" i="2"/>
  <c r="AA49" i="2"/>
  <c r="AA183" i="2"/>
  <c r="AA168" i="2"/>
  <c r="AA79" i="2"/>
  <c r="AB202" i="2"/>
  <c r="AC202" i="2" s="1"/>
  <c r="AB204" i="2"/>
  <c r="AC204" i="2" s="1"/>
  <c r="AB123" i="2"/>
  <c r="AC123" i="2" s="1"/>
  <c r="AB114" i="2"/>
  <c r="AC114" i="2" s="1"/>
  <c r="AB106" i="2"/>
  <c r="AC106" i="2" s="1"/>
  <c r="AA130" i="2"/>
  <c r="AA190" i="2"/>
  <c r="AA135" i="2"/>
  <c r="AA54" i="2"/>
  <c r="AA38" i="2"/>
  <c r="AA146" i="2"/>
  <c r="AA113" i="2"/>
  <c r="AA24" i="2"/>
  <c r="AA127" i="2"/>
  <c r="AA110" i="2"/>
  <c r="AA78" i="2"/>
  <c r="AA69" i="2"/>
  <c r="AA46" i="2"/>
  <c r="AB72" i="2"/>
  <c r="AC72" i="2" s="1"/>
  <c r="AB176" i="2"/>
  <c r="AC176" i="2" s="1"/>
  <c r="AB145" i="2"/>
  <c r="AC145" i="2" s="1"/>
  <c r="AB120" i="2"/>
  <c r="AC120" i="2" s="1"/>
  <c r="AB144" i="2"/>
  <c r="AC144" i="2" s="1"/>
  <c r="AD144" i="2" s="1"/>
  <c r="AB174" i="2"/>
  <c r="AC174" i="2" s="1"/>
  <c r="AB151" i="2"/>
  <c r="AC151" i="2" s="1"/>
  <c r="AB118" i="2"/>
  <c r="AC118" i="2" s="1"/>
  <c r="AD118" i="2" s="1"/>
  <c r="AB54" i="2"/>
  <c r="AC54" i="2" s="1"/>
  <c r="AB93" i="2"/>
  <c r="AC93" i="2" s="1"/>
  <c r="AB168" i="2"/>
  <c r="AC168" i="2" s="1"/>
  <c r="AB119" i="2"/>
  <c r="AC119" i="2" s="1"/>
  <c r="AB79" i="2"/>
  <c r="AC79" i="2" s="1"/>
  <c r="AB39" i="2"/>
  <c r="AC39" i="2" s="1"/>
  <c r="AA174" i="2"/>
  <c r="AB135" i="2"/>
  <c r="AC135" i="2" s="1"/>
  <c r="AB127" i="2"/>
  <c r="AC127" i="2" s="1"/>
  <c r="AB110" i="2"/>
  <c r="AC110" i="2" s="1"/>
  <c r="AA207" i="2"/>
  <c r="AB207" i="2"/>
  <c r="AC207" i="2" s="1"/>
  <c r="AB128" i="2"/>
  <c r="AC128" i="2" s="1"/>
  <c r="AB87" i="2"/>
  <c r="AC87" i="2" s="1"/>
  <c r="AA197" i="2"/>
  <c r="AA181" i="2"/>
  <c r="AA126" i="2"/>
  <c r="AA117" i="2"/>
  <c r="AA109" i="2"/>
  <c r="AA45" i="2"/>
  <c r="AA37" i="2"/>
  <c r="AA28" i="2"/>
  <c r="AA11" i="2"/>
  <c r="AA152" i="2"/>
  <c r="AB205" i="2"/>
  <c r="AC205" i="2" s="1"/>
  <c r="AB181" i="2"/>
  <c r="AC181" i="2" s="1"/>
  <c r="AB150" i="2"/>
  <c r="AC150" i="2" s="1"/>
  <c r="AB134" i="2"/>
  <c r="AC134" i="2" s="1"/>
  <c r="AB126" i="2"/>
  <c r="AC126" i="2" s="1"/>
  <c r="AB117" i="2"/>
  <c r="AC117" i="2" s="1"/>
  <c r="AB109" i="2"/>
  <c r="AC109" i="2" s="1"/>
  <c r="AB69" i="2"/>
  <c r="AC69" i="2" s="1"/>
  <c r="AB20" i="2"/>
  <c r="AC20" i="2" s="1"/>
  <c r="AB11" i="2"/>
  <c r="AC11" i="2" s="1"/>
  <c r="AB74" i="2"/>
  <c r="AC74" i="2" s="1"/>
  <c r="AB196" i="2"/>
  <c r="AC196" i="2" s="1"/>
  <c r="AB203" i="2"/>
  <c r="AC203" i="2" s="1"/>
  <c r="AB148" i="2"/>
  <c r="AC148" i="2" s="1"/>
  <c r="AB9" i="2"/>
  <c r="AC9" i="2" s="1"/>
  <c r="AA80" i="2"/>
  <c r="AB175" i="2"/>
  <c r="AC175" i="2" s="1"/>
  <c r="AB95" i="2"/>
  <c r="AC95" i="2" s="1"/>
  <c r="AA196" i="2"/>
  <c r="AA180" i="2"/>
  <c r="AA167" i="2"/>
  <c r="AB180" i="2"/>
  <c r="AC180" i="2" s="1"/>
  <c r="AD180" i="2" s="1"/>
  <c r="AB165" i="2"/>
  <c r="AC165" i="2" s="1"/>
  <c r="AB141" i="2"/>
  <c r="AC141" i="2" s="1"/>
  <c r="AB116" i="2"/>
  <c r="AC116" i="2" s="1"/>
  <c r="AB108" i="2"/>
  <c r="AC108" i="2" s="1"/>
  <c r="AB68" i="2"/>
  <c r="AC68" i="2" s="1"/>
  <c r="AB59" i="2"/>
  <c r="AC59" i="2" s="1"/>
  <c r="AB186" i="2"/>
  <c r="AC186" i="2" s="1"/>
  <c r="AB155" i="2"/>
  <c r="AC155" i="2" s="1"/>
  <c r="AB139" i="2"/>
  <c r="AC139" i="2" s="1"/>
  <c r="AA148" i="2"/>
  <c r="AA140" i="2"/>
  <c r="AA115" i="2"/>
  <c r="AA43" i="2"/>
  <c r="AA26" i="2"/>
  <c r="AA189" i="2"/>
  <c r="AB89" i="2"/>
  <c r="AC89" i="2" s="1"/>
  <c r="AA210" i="2"/>
  <c r="AA34" i="2"/>
  <c r="AA202" i="2"/>
  <c r="AA155" i="2"/>
  <c r="AA165" i="2"/>
  <c r="AB41" i="2"/>
  <c r="AC41" i="2" s="1"/>
  <c r="AB169" i="2"/>
  <c r="AC169" i="2" s="1"/>
  <c r="AB129" i="2"/>
  <c r="AC129" i="2" s="1"/>
  <c r="AB104" i="2"/>
  <c r="AC104" i="2" s="1"/>
  <c r="AA88" i="2"/>
  <c r="AA123" i="2"/>
  <c r="AA106" i="2"/>
  <c r="AA42" i="2"/>
  <c r="AA8" i="2"/>
  <c r="AA89" i="2"/>
  <c r="AA33" i="2"/>
  <c r="AA15" i="2"/>
  <c r="AA7" i="2"/>
  <c r="AA164" i="2"/>
  <c r="AB96" i="2"/>
  <c r="AC96" i="2" s="1"/>
  <c r="AB103" i="2"/>
  <c r="AC103" i="2" s="1"/>
  <c r="AB13" i="2"/>
  <c r="AC13" i="2" s="1"/>
  <c r="AA186" i="2"/>
  <c r="AA191" i="2"/>
  <c r="AA3" i="2"/>
  <c r="AB33" i="2"/>
  <c r="AC33" i="2" s="1"/>
  <c r="AB40" i="2"/>
  <c r="AC40" i="2" s="1"/>
  <c r="AB191" i="2"/>
  <c r="AC191" i="2" s="1"/>
  <c r="AB190" i="2"/>
  <c r="AC190" i="2" s="1"/>
  <c r="AA74" i="2"/>
  <c r="AA203" i="2"/>
  <c r="AA205" i="2"/>
  <c r="AB206" i="2"/>
  <c r="AC206" i="2" s="1"/>
  <c r="AA206" i="2"/>
  <c r="AB209" i="2"/>
  <c r="AC209" i="2" s="1"/>
  <c r="AA209" i="2"/>
  <c r="AB210" i="2"/>
  <c r="AC210" i="2" s="1"/>
  <c r="AB124" i="2"/>
  <c r="AC124" i="2" s="1"/>
  <c r="AA124" i="2"/>
  <c r="AB199" i="2"/>
  <c r="AC199" i="2" s="1"/>
  <c r="AA199" i="2"/>
  <c r="AB198" i="2"/>
  <c r="AC198" i="2" s="1"/>
  <c r="AA198" i="2"/>
  <c r="AB194" i="2"/>
  <c r="AC194" i="2" s="1"/>
  <c r="AB193" i="2"/>
  <c r="AC193" i="2" s="1"/>
  <c r="AA193" i="2"/>
  <c r="AB187" i="2"/>
  <c r="AC187" i="2" s="1"/>
  <c r="AB185" i="2"/>
  <c r="AC185" i="2" s="1"/>
  <c r="AA185" i="2"/>
  <c r="AB184" i="2"/>
  <c r="AC184" i="2" s="1"/>
  <c r="AA184" i="2"/>
  <c r="AB183" i="2"/>
  <c r="AC183" i="2" s="1"/>
  <c r="AD183" i="2" s="1"/>
  <c r="AB182" i="2"/>
  <c r="AC182" i="2" s="1"/>
  <c r="AA182" i="2"/>
  <c r="AA188" i="2"/>
  <c r="AB188" i="2"/>
  <c r="AC188" i="2" s="1"/>
  <c r="AB172" i="2"/>
  <c r="AC172" i="2" s="1"/>
  <c r="AA172" i="2"/>
  <c r="AA175" i="2"/>
  <c r="AA177" i="2"/>
  <c r="AB177" i="2"/>
  <c r="AC177" i="2" s="1"/>
  <c r="AA204" i="2"/>
  <c r="AB211" i="2"/>
  <c r="AC211" i="2" s="1"/>
  <c r="AA211" i="2"/>
  <c r="AB173" i="2"/>
  <c r="AC173" i="2" s="1"/>
  <c r="AA173" i="2"/>
  <c r="AB171" i="2"/>
  <c r="AC171" i="2" s="1"/>
  <c r="AA169" i="2"/>
  <c r="AB167" i="2"/>
  <c r="AC167" i="2" s="1"/>
  <c r="AB166" i="2"/>
  <c r="AC166" i="2" s="1"/>
  <c r="AA166" i="2"/>
  <c r="AB164" i="2"/>
  <c r="AC164" i="2" s="1"/>
  <c r="AB163" i="2"/>
  <c r="AC163" i="2" s="1"/>
  <c r="AA163" i="2"/>
  <c r="AA162" i="2"/>
  <c r="AB161" i="2"/>
  <c r="AC161" i="2" s="1"/>
  <c r="AA161" i="2"/>
  <c r="AB160" i="2"/>
  <c r="AC160" i="2" s="1"/>
  <c r="AA160" i="2"/>
  <c r="AB159" i="2"/>
  <c r="AC159" i="2" s="1"/>
  <c r="AA159" i="2"/>
  <c r="AA158" i="2"/>
  <c r="AA157" i="2"/>
  <c r="AB157" i="2"/>
  <c r="AC157" i="2" s="1"/>
  <c r="AA156" i="2"/>
  <c r="AB154" i="2"/>
  <c r="AC154" i="2" s="1"/>
  <c r="AA154" i="2"/>
  <c r="AA153" i="2"/>
  <c r="AB153" i="2"/>
  <c r="AC153" i="2" s="1"/>
  <c r="AB152" i="2"/>
  <c r="AC152" i="2" s="1"/>
  <c r="AA151" i="2"/>
  <c r="AA150" i="2"/>
  <c r="AA171" i="2"/>
  <c r="AB149" i="2"/>
  <c r="AC149" i="2" s="1"/>
  <c r="AA149" i="2"/>
  <c r="AB147" i="2"/>
  <c r="AC147" i="2" s="1"/>
  <c r="AA147" i="2"/>
  <c r="AA145" i="2"/>
  <c r="AB143" i="2"/>
  <c r="AC143" i="2" s="1"/>
  <c r="AA143" i="2"/>
  <c r="AB92" i="2"/>
  <c r="AC92" i="2" s="1"/>
  <c r="AB140" i="2"/>
  <c r="AC140" i="2" s="1"/>
  <c r="AA139" i="2"/>
  <c r="AB137" i="2"/>
  <c r="AC137" i="2" s="1"/>
  <c r="AA137" i="2"/>
  <c r="AB142" i="2"/>
  <c r="AC142" i="2" s="1"/>
  <c r="AA142" i="2"/>
  <c r="AB133" i="2"/>
  <c r="AC133" i="2" s="1"/>
  <c r="AB136" i="2"/>
  <c r="AC136" i="2" s="1"/>
  <c r="AA133" i="2"/>
  <c r="AB132" i="2"/>
  <c r="AC132" i="2" s="1"/>
  <c r="AA132" i="2"/>
  <c r="AB131" i="2"/>
  <c r="AC131" i="2" s="1"/>
  <c r="AA131" i="2"/>
  <c r="AA129" i="2"/>
  <c r="AB125" i="2"/>
  <c r="AC125" i="2" s="1"/>
  <c r="AA125" i="2"/>
  <c r="AB262" i="2"/>
  <c r="AC262" i="2" s="1"/>
  <c r="AA262" i="2"/>
  <c r="AA118" i="2"/>
  <c r="AB111" i="2"/>
  <c r="AC111" i="2" s="1"/>
  <c r="AA111" i="2"/>
  <c r="AB105" i="2"/>
  <c r="AC105" i="2" s="1"/>
  <c r="AA105" i="2"/>
  <c r="AA103" i="2"/>
  <c r="AB102" i="2"/>
  <c r="AC102" i="2" s="1"/>
  <c r="AA102" i="2"/>
  <c r="AB101" i="2"/>
  <c r="AC101" i="2" s="1"/>
  <c r="AA101" i="2"/>
  <c r="AB100" i="2"/>
  <c r="AC100" i="2" s="1"/>
  <c r="AB99" i="2"/>
  <c r="AC99" i="2" s="1"/>
  <c r="AA99" i="2"/>
  <c r="AB98" i="2"/>
  <c r="AC98" i="2" s="1"/>
  <c r="AA98" i="2"/>
  <c r="AB97" i="2"/>
  <c r="AC97" i="2" s="1"/>
  <c r="AA96" i="2"/>
  <c r="AB94" i="2"/>
  <c r="AC94" i="2" s="1"/>
  <c r="AA94" i="2"/>
  <c r="AB355" i="2"/>
  <c r="AC355" i="2" s="1"/>
  <c r="AA355" i="2"/>
  <c r="AB91" i="2"/>
  <c r="AC91" i="2" s="1"/>
  <c r="AA91" i="2"/>
  <c r="AB90" i="2"/>
  <c r="AC90" i="2" s="1"/>
  <c r="AA90" i="2"/>
  <c r="AB88" i="2"/>
  <c r="AC88" i="2" s="1"/>
  <c r="AA87" i="2"/>
  <c r="AB86" i="2"/>
  <c r="AC86" i="2" s="1"/>
  <c r="AA86" i="2"/>
  <c r="AB85" i="2"/>
  <c r="AC85" i="2" s="1"/>
  <c r="AA85" i="2"/>
  <c r="AB84" i="2"/>
  <c r="AC84" i="2" s="1"/>
  <c r="AA84" i="2"/>
  <c r="AA83" i="2"/>
  <c r="AB82" i="2"/>
  <c r="AC82" i="2" s="1"/>
  <c r="AA82" i="2"/>
  <c r="AB81" i="2"/>
  <c r="AC81" i="2" s="1"/>
  <c r="AA81" i="2"/>
  <c r="AB80" i="2"/>
  <c r="AC80" i="2" s="1"/>
  <c r="AB78" i="2"/>
  <c r="AC78" i="2" s="1"/>
  <c r="AB77" i="2"/>
  <c r="AC77" i="2" s="1"/>
  <c r="AA77" i="2"/>
  <c r="AB76" i="2"/>
  <c r="AC76" i="2" s="1"/>
  <c r="AA76" i="2"/>
  <c r="AA75" i="2"/>
  <c r="AA379" i="2"/>
  <c r="AB73" i="2"/>
  <c r="AC73" i="2" s="1"/>
  <c r="AA73" i="2"/>
  <c r="AB341" i="2"/>
  <c r="AC341" i="2" s="1"/>
  <c r="AA341" i="2"/>
  <c r="AB71" i="2"/>
  <c r="AC71" i="2" s="1"/>
  <c r="AA71" i="2"/>
  <c r="AB70" i="2"/>
  <c r="AC70" i="2" s="1"/>
  <c r="AA70" i="2"/>
  <c r="AB67" i="2"/>
  <c r="AC67" i="2" s="1"/>
  <c r="AA67" i="2"/>
  <c r="AB66" i="2"/>
  <c r="AC66" i="2" s="1"/>
  <c r="AA66" i="2"/>
  <c r="AB65" i="2"/>
  <c r="AC65" i="2" s="1"/>
  <c r="AB64" i="2"/>
  <c r="AC64" i="2" s="1"/>
  <c r="AA64" i="2"/>
  <c r="AB63" i="2"/>
  <c r="AC63" i="2" s="1"/>
  <c r="AA63" i="2"/>
  <c r="AB62" i="2"/>
  <c r="AC62" i="2" s="1"/>
  <c r="AA62" i="2"/>
  <c r="AB61" i="2"/>
  <c r="AC61" i="2" s="1"/>
  <c r="AA61" i="2"/>
  <c r="AA60" i="2"/>
  <c r="AA59" i="2"/>
  <c r="AB58" i="2"/>
  <c r="AC58" i="2" s="1"/>
  <c r="AA58" i="2"/>
  <c r="AB57" i="2"/>
  <c r="AC57" i="2" s="1"/>
  <c r="AB56" i="2"/>
  <c r="AC56" i="2" s="1"/>
  <c r="AA56" i="2"/>
  <c r="AA55" i="2"/>
  <c r="AB55" i="2"/>
  <c r="AC55" i="2" s="1"/>
  <c r="AB53" i="2"/>
  <c r="AC53" i="2" s="1"/>
  <c r="AA53" i="2"/>
  <c r="AB52" i="2"/>
  <c r="AC52" i="2" s="1"/>
  <c r="AA52" i="2"/>
  <c r="AB51" i="2"/>
  <c r="AC51" i="2" s="1"/>
  <c r="AA50" i="2"/>
  <c r="AB48" i="2"/>
  <c r="AC48" i="2" s="1"/>
  <c r="AA47" i="2"/>
  <c r="AB47" i="2"/>
  <c r="AC47" i="2" s="1"/>
  <c r="AB46" i="2"/>
  <c r="AC46" i="2" s="1"/>
  <c r="AB45" i="2"/>
  <c r="AC45" i="2" s="1"/>
  <c r="AB44" i="2"/>
  <c r="AC44" i="2" s="1"/>
  <c r="AB43" i="2"/>
  <c r="AC43" i="2" s="1"/>
  <c r="AA41" i="2"/>
  <c r="AB34" i="2"/>
  <c r="AC34" i="2" s="1"/>
  <c r="AB29" i="2"/>
  <c r="AC29" i="2" s="1"/>
  <c r="AA29" i="2"/>
  <c r="AB36" i="2"/>
  <c r="AC36" i="2" s="1"/>
  <c r="AA36" i="2"/>
  <c r="AB37" i="2"/>
  <c r="AC37" i="2" s="1"/>
  <c r="AB32" i="2"/>
  <c r="AC32" i="2" s="1"/>
  <c r="AB30" i="2"/>
  <c r="AC30" i="2" s="1"/>
  <c r="AA30" i="2"/>
  <c r="AB28" i="2"/>
  <c r="AC28" i="2" s="1"/>
  <c r="AB27" i="2"/>
  <c r="AC27" i="2" s="1"/>
  <c r="AA27" i="2"/>
  <c r="AB26" i="2"/>
  <c r="AC26" i="2" s="1"/>
  <c r="AA25" i="2"/>
  <c r="AB25" i="2"/>
  <c r="AC25" i="2" s="1"/>
  <c r="AB24" i="2"/>
  <c r="AC24" i="2" s="1"/>
  <c r="AB23" i="2"/>
  <c r="AC23" i="2" s="1"/>
  <c r="AA23" i="2"/>
  <c r="AB22" i="2"/>
  <c r="AC22" i="2" s="1"/>
  <c r="AA22" i="2"/>
  <c r="AB21" i="2"/>
  <c r="AC21" i="2" s="1"/>
  <c r="AA21" i="2"/>
  <c r="AA20" i="2"/>
  <c r="AA200" i="2"/>
  <c r="AB200" i="2"/>
  <c r="AC200" i="2" s="1"/>
  <c r="AB18" i="2"/>
  <c r="AC18" i="2" s="1"/>
  <c r="AB17" i="2"/>
  <c r="AC17" i="2" s="1"/>
  <c r="AA17" i="2"/>
  <c r="AB15" i="2"/>
  <c r="AC15" i="2" s="1"/>
  <c r="AB14" i="2"/>
  <c r="AC14" i="2" s="1"/>
  <c r="AB12" i="2"/>
  <c r="AC12" i="2" s="1"/>
  <c r="AA12" i="2"/>
  <c r="AA10" i="2"/>
  <c r="AB8" i="2"/>
  <c r="AC8" i="2" s="1"/>
  <c r="AB7" i="2"/>
  <c r="AC7" i="2" s="1"/>
  <c r="AB6" i="2"/>
  <c r="AC6" i="2" s="1"/>
  <c r="AA6" i="2"/>
  <c r="AB5" i="2"/>
  <c r="AC5" i="2" s="1"/>
  <c r="AB4" i="2"/>
  <c r="AC4" i="2" s="1"/>
  <c r="AA4" i="2"/>
  <c r="AA2" i="2"/>
  <c r="AD247" i="2" l="1"/>
  <c r="E247" i="2" s="1"/>
  <c r="D247" i="2" s="1"/>
  <c r="AD251" i="2"/>
  <c r="AD19" i="2"/>
  <c r="AE19" i="2" s="1"/>
  <c r="AD274" i="2"/>
  <c r="E274" i="2" s="1"/>
  <c r="D274" i="2" s="1"/>
  <c r="AD238" i="2"/>
  <c r="AE238" i="2" s="1"/>
  <c r="AD256" i="2"/>
  <c r="E256" i="2" s="1"/>
  <c r="D256" i="2" s="1"/>
  <c r="AD374" i="2"/>
  <c r="AD240" i="2"/>
  <c r="E240" i="2" s="1"/>
  <c r="D240" i="2" s="1"/>
  <c r="AE259" i="2"/>
  <c r="AD236" i="2"/>
  <c r="E236" i="2" s="1"/>
  <c r="D236" i="2" s="1"/>
  <c r="AD246" i="2"/>
  <c r="E246" i="2" s="1"/>
  <c r="D246" i="2" s="1"/>
  <c r="AD340" i="2"/>
  <c r="AE340" i="2" s="1"/>
  <c r="AD241" i="2"/>
  <c r="E241" i="2" s="1"/>
  <c r="D241" i="2" s="1"/>
  <c r="AD222" i="2"/>
  <c r="E222" i="2" s="1"/>
  <c r="D222" i="2" s="1"/>
  <c r="AD293" i="2"/>
  <c r="E293" i="2" s="1"/>
  <c r="D293" i="2" s="1"/>
  <c r="AD339" i="2"/>
  <c r="E339" i="2" s="1"/>
  <c r="D339" i="2" s="1"/>
  <c r="AD353" i="2"/>
  <c r="E353" i="2" s="1"/>
  <c r="D353" i="2" s="1"/>
  <c r="AD268" i="2"/>
  <c r="E268" i="2" s="1"/>
  <c r="D268" i="2" s="1"/>
  <c r="AD242" i="2"/>
  <c r="E242" i="2" s="1"/>
  <c r="D242" i="2" s="1"/>
  <c r="AD261" i="2"/>
  <c r="AE261" i="2" s="1"/>
  <c r="AE243" i="2"/>
  <c r="AD249" i="2"/>
  <c r="E249" i="2" s="1"/>
  <c r="D249" i="2" s="1"/>
  <c r="AD276" i="2"/>
  <c r="E276" i="2" s="1"/>
  <c r="D276" i="2" s="1"/>
  <c r="AD300" i="2"/>
  <c r="E300" i="2" s="1"/>
  <c r="D300" i="2" s="1"/>
  <c r="AD254" i="2"/>
  <c r="AE254" i="2" s="1"/>
  <c r="AD235" i="2"/>
  <c r="AE235" i="2" s="1"/>
  <c r="E347" i="2"/>
  <c r="D347" i="2" s="1"/>
  <c r="AD278" i="2"/>
  <c r="E278" i="2" s="1"/>
  <c r="D278" i="2" s="1"/>
  <c r="AD328" i="2"/>
  <c r="D328" i="2" s="1"/>
  <c r="AD283" i="2"/>
  <c r="E283" i="2" s="1"/>
  <c r="D283" i="2" s="1"/>
  <c r="AD245" i="2"/>
  <c r="E245" i="2" s="1"/>
  <c r="D245" i="2" s="1"/>
  <c r="AD237" i="2"/>
  <c r="AE237" i="2" s="1"/>
  <c r="AD285" i="2"/>
  <c r="E285" i="2" s="1"/>
  <c r="D285" i="2" s="1"/>
  <c r="AD273" i="2"/>
  <c r="E273" i="2" s="1"/>
  <c r="D273" i="2" s="1"/>
  <c r="AD277" i="2"/>
  <c r="AE277" i="2" s="1"/>
  <c r="AD227" i="2"/>
  <c r="E227" i="2" s="1"/>
  <c r="D227" i="2" s="1"/>
  <c r="AD250" i="2"/>
  <c r="E250" i="2" s="1"/>
  <c r="D250" i="2" s="1"/>
  <c r="AD239" i="2"/>
  <c r="E239" i="2" s="1"/>
  <c r="D239" i="2" s="1"/>
  <c r="AD223" i="2"/>
  <c r="E223" i="2" s="1"/>
  <c r="D223" i="2" s="1"/>
  <c r="AD320" i="2"/>
  <c r="E320" i="2" s="1"/>
  <c r="D320" i="2" s="1"/>
  <c r="AD357" i="2"/>
  <c r="E357" i="2" s="1"/>
  <c r="D357" i="2" s="1"/>
  <c r="AD208" i="2"/>
  <c r="AE208" i="2" s="1"/>
  <c r="AD257" i="2"/>
  <c r="E257" i="2" s="1"/>
  <c r="D257" i="2" s="1"/>
  <c r="AD221" i="2"/>
  <c r="E221" i="2" s="1"/>
  <c r="D221" i="2" s="1"/>
  <c r="AD255" i="2"/>
  <c r="E255" i="2" s="1"/>
  <c r="D255" i="2" s="1"/>
  <c r="AD272" i="2"/>
  <c r="E272" i="2" s="1"/>
  <c r="D272" i="2" s="1"/>
  <c r="AD280" i="2"/>
  <c r="AE280" i="2" s="1"/>
  <c r="AD290" i="2"/>
  <c r="E290" i="2" s="1"/>
  <c r="D290" i="2" s="1"/>
  <c r="AD345" i="2"/>
  <c r="E345" i="2" s="1"/>
  <c r="D345" i="2" s="1"/>
  <c r="AD296" i="2"/>
  <c r="E296" i="2" s="1"/>
  <c r="D296" i="2" s="1"/>
  <c r="AD286" i="2"/>
  <c r="E286" i="2" s="1"/>
  <c r="D286" i="2" s="1"/>
  <c r="AD231" i="2"/>
  <c r="AE231" i="2" s="1"/>
  <c r="AD316" i="2"/>
  <c r="E316" i="2" s="1"/>
  <c r="D316" i="2" s="1"/>
  <c r="AD219" i="2"/>
  <c r="E219" i="2" s="1"/>
  <c r="D219" i="2" s="1"/>
  <c r="AD271" i="2"/>
  <c r="E271" i="2" s="1"/>
  <c r="D271" i="2" s="1"/>
  <c r="AD289" i="2"/>
  <c r="AE289" i="2" s="1"/>
  <c r="AE251" i="2"/>
  <c r="E251" i="2"/>
  <c r="D251" i="2" s="1"/>
  <c r="AD218" i="2"/>
  <c r="E218" i="2" s="1"/>
  <c r="D218" i="2" s="1"/>
  <c r="AD322" i="2"/>
  <c r="E322" i="2" s="1"/>
  <c r="D322" i="2" s="1"/>
  <c r="D332" i="2"/>
  <c r="AD288" i="2"/>
  <c r="E288" i="2" s="1"/>
  <c r="D288" i="2" s="1"/>
  <c r="D248" i="2"/>
  <c r="AD266" i="2"/>
  <c r="AE266" i="2" s="1"/>
  <c r="AD281" i="2"/>
  <c r="E281" i="2" s="1"/>
  <c r="D281" i="2" s="1"/>
  <c r="AE260" i="2"/>
  <c r="D260" i="2"/>
  <c r="AD244" i="2"/>
  <c r="AE244" i="2" s="1"/>
  <c r="AD365" i="2"/>
  <c r="E365" i="2" s="1"/>
  <c r="D365" i="2" s="1"/>
  <c r="AD228" i="2"/>
  <c r="AE228" i="2" s="1"/>
  <c r="D325" i="2"/>
  <c r="AD232" i="2"/>
  <c r="E232" i="2" s="1"/>
  <c r="D232" i="2" s="1"/>
  <c r="AD346" i="2"/>
  <c r="E346" i="2" s="1"/>
  <c r="D346" i="2" s="1"/>
  <c r="AD229" i="2"/>
  <c r="AE229" i="2" s="1"/>
  <c r="AD282" i="2"/>
  <c r="D282" i="2" s="1"/>
  <c r="AD334" i="2"/>
  <c r="E334" i="2" s="1"/>
  <c r="D334" i="2" s="1"/>
  <c r="AD302" i="2"/>
  <c r="D302" i="2" s="1"/>
  <c r="AD225" i="2"/>
  <c r="E225" i="2" s="1"/>
  <c r="D225" i="2" s="1"/>
  <c r="AD372" i="2"/>
  <c r="AD371" i="2"/>
  <c r="D368" i="2"/>
  <c r="AD360" i="2"/>
  <c r="E360" i="2" s="1"/>
  <c r="D360" i="2" s="1"/>
  <c r="D359" i="2"/>
  <c r="E289" i="2"/>
  <c r="D289" i="2" s="1"/>
  <c r="AD264" i="2"/>
  <c r="E264" i="2" s="1"/>
  <c r="D264" i="2" s="1"/>
  <c r="AD178" i="2"/>
  <c r="E178" i="2" s="1"/>
  <c r="D178" i="2" s="1"/>
  <c r="D261" i="2"/>
  <c r="AD258" i="2"/>
  <c r="AE258" i="2" s="1"/>
  <c r="E258" i="2"/>
  <c r="D258" i="2" s="1"/>
  <c r="D19" i="2"/>
  <c r="E244" i="2"/>
  <c r="D244" i="2" s="1"/>
  <c r="D234" i="2"/>
  <c r="AD364" i="2"/>
  <c r="E364" i="2" s="1"/>
  <c r="D364" i="2" s="1"/>
  <c r="AD226" i="2"/>
  <c r="E226" i="2" s="1"/>
  <c r="D226" i="2" s="1"/>
  <c r="AD217" i="2"/>
  <c r="E217" i="2" s="1"/>
  <c r="D217" i="2" s="1"/>
  <c r="AD220" i="2"/>
  <c r="E220" i="2" s="1"/>
  <c r="AD354" i="2"/>
  <c r="AD369" i="2"/>
  <c r="AE368" i="2"/>
  <c r="AD367" i="2"/>
  <c r="E367" i="2" s="1"/>
  <c r="AD361" i="2"/>
  <c r="AE359" i="2"/>
  <c r="AD213" i="2"/>
  <c r="E213" i="2" s="1"/>
  <c r="D213" i="2" s="1"/>
  <c r="AD352" i="2"/>
  <c r="AD349" i="2"/>
  <c r="AD348" i="2"/>
  <c r="AD344" i="2"/>
  <c r="E344" i="2" s="1"/>
  <c r="AD233" i="2"/>
  <c r="E233" i="2" s="1"/>
  <c r="AD337" i="2"/>
  <c r="D337" i="2" s="1"/>
  <c r="AD336" i="2"/>
  <c r="AD333" i="2"/>
  <c r="AE332" i="2"/>
  <c r="AD331" i="2"/>
  <c r="E331" i="2" s="1"/>
  <c r="AD330" i="2"/>
  <c r="AE325" i="2"/>
  <c r="AE323" i="2"/>
  <c r="D323" i="2"/>
  <c r="AD318" i="2"/>
  <c r="AD312" i="2"/>
  <c r="E312" i="2" s="1"/>
  <c r="D312" i="2" s="1"/>
  <c r="AD308" i="2"/>
  <c r="AE308" i="2" s="1"/>
  <c r="AD306" i="2"/>
  <c r="AD305" i="2"/>
  <c r="D304" i="2"/>
  <c r="AE304" i="2"/>
  <c r="AD303" i="2"/>
  <c r="AD301" i="2"/>
  <c r="AD299" i="2"/>
  <c r="D298" i="2"/>
  <c r="AE298" i="2"/>
  <c r="AD297" i="2"/>
  <c r="E297" i="2" s="1"/>
  <c r="AD295" i="2"/>
  <c r="AE295" i="2" s="1"/>
  <c r="AD294" i="2"/>
  <c r="AD292" i="2"/>
  <c r="AD291" i="2"/>
  <c r="E291" i="2" s="1"/>
  <c r="D291" i="2" s="1"/>
  <c r="AD287" i="2"/>
  <c r="AD284" i="2"/>
  <c r="E284" i="2" s="1"/>
  <c r="AD279" i="2"/>
  <c r="AD275" i="2"/>
  <c r="AD192" i="2"/>
  <c r="AD270" i="2"/>
  <c r="D267" i="2"/>
  <c r="AE267" i="2"/>
  <c r="AD265" i="2"/>
  <c r="AD252" i="2"/>
  <c r="AD230" i="2"/>
  <c r="AD224" i="2"/>
  <c r="E224" i="2" s="1"/>
  <c r="AD253" i="2"/>
  <c r="E253" i="2" s="1"/>
  <c r="D253" i="2" s="1"/>
  <c r="AD263" i="2"/>
  <c r="D329" i="2"/>
  <c r="AE329" i="2"/>
  <c r="D216" i="2"/>
  <c r="AE216" i="2"/>
  <c r="D362" i="2"/>
  <c r="D314" i="2"/>
  <c r="D338" i="2"/>
  <c r="D370" i="2"/>
  <c r="D327" i="2"/>
  <c r="AE327" i="2"/>
  <c r="D315" i="2"/>
  <c r="D324" i="2"/>
  <c r="AE324" i="2"/>
  <c r="D310" i="2"/>
  <c r="D307" i="2"/>
  <c r="D266" i="2"/>
  <c r="D269" i="2"/>
  <c r="AE269" i="2"/>
  <c r="AE248" i="2"/>
  <c r="AE247" i="2"/>
  <c r="AE234" i="2"/>
  <c r="AD121" i="2"/>
  <c r="AD16" i="2"/>
  <c r="AD214" i="2"/>
  <c r="AD373" i="2"/>
  <c r="E373" i="2" s="1"/>
  <c r="AD215" i="2"/>
  <c r="AD212" i="2"/>
  <c r="AD176" i="2"/>
  <c r="AD138" i="2"/>
  <c r="AE138" i="2" s="1"/>
  <c r="AD57" i="2"/>
  <c r="AD39" i="2"/>
  <c r="AD134" i="2"/>
  <c r="AD5" i="2"/>
  <c r="AD32" i="2"/>
  <c r="AD45" i="2"/>
  <c r="AD127" i="2"/>
  <c r="AD35" i="2"/>
  <c r="AD8" i="2"/>
  <c r="D8" i="2" s="1"/>
  <c r="AD46" i="2"/>
  <c r="AD10" i="2"/>
  <c r="AE10" i="2" s="1"/>
  <c r="AD110" i="2"/>
  <c r="AD13" i="2"/>
  <c r="AD130" i="2"/>
  <c r="AD44" i="2"/>
  <c r="AD120" i="2"/>
  <c r="AE120" i="2" s="1"/>
  <c r="AD170" i="2"/>
  <c r="AD187" i="2"/>
  <c r="AD68" i="2"/>
  <c r="AD49" i="2"/>
  <c r="AD72" i="2"/>
  <c r="AD181" i="2"/>
  <c r="AD79" i="2"/>
  <c r="D79" i="2" s="1"/>
  <c r="AD145" i="2"/>
  <c r="AD108" i="2"/>
  <c r="AD78" i="2"/>
  <c r="AD14" i="2"/>
  <c r="AD119" i="2"/>
  <c r="AD37" i="2"/>
  <c r="AD112" i="2"/>
  <c r="AD93" i="2"/>
  <c r="AD135" i="2"/>
  <c r="AD152" i="2"/>
  <c r="AD175" i="2"/>
  <c r="D175" i="2" s="1"/>
  <c r="AD7" i="2"/>
  <c r="D7" i="2" s="1"/>
  <c r="AD195" i="2"/>
  <c r="AD40" i="2"/>
  <c r="AD141" i="2"/>
  <c r="AD136" i="2"/>
  <c r="AD179" i="2"/>
  <c r="AD114" i="2"/>
  <c r="AD24" i="2"/>
  <c r="AD182" i="2"/>
  <c r="AD15" i="2"/>
  <c r="AE15" i="2" s="1"/>
  <c r="AD197" i="2"/>
  <c r="AD128" i="2"/>
  <c r="AD43" i="2"/>
  <c r="AD116" i="2"/>
  <c r="AD122" i="2"/>
  <c r="AD38" i="2"/>
  <c r="AD190" i="2"/>
  <c r="AD18" i="2"/>
  <c r="D18" i="2" s="1"/>
  <c r="AD42" i="2"/>
  <c r="AD26" i="2"/>
  <c r="AD54" i="2"/>
  <c r="AD11" i="2"/>
  <c r="AD51" i="2"/>
  <c r="AD65" i="2"/>
  <c r="AD33" i="2"/>
  <c r="AD92" i="2"/>
  <c r="AD95" i="2"/>
  <c r="AD106" i="2"/>
  <c r="AD189" i="2"/>
  <c r="AD36" i="2"/>
  <c r="AD41" i="2"/>
  <c r="AD379" i="2"/>
  <c r="AD28" i="2"/>
  <c r="AD100" i="2"/>
  <c r="AD204" i="2"/>
  <c r="AD109" i="2"/>
  <c r="AD89" i="2"/>
  <c r="AD156" i="2"/>
  <c r="AD210" i="2"/>
  <c r="AD186" i="2"/>
  <c r="AD21" i="2"/>
  <c r="D21" i="2" s="1"/>
  <c r="AD157" i="2"/>
  <c r="AD167" i="2"/>
  <c r="AD9" i="2"/>
  <c r="AE9" i="2" s="1"/>
  <c r="AD146" i="2"/>
  <c r="AE118" i="2"/>
  <c r="D118" i="2"/>
  <c r="AD48" i="2"/>
  <c r="AD162" i="2"/>
  <c r="AD174" i="2"/>
  <c r="AD148" i="2"/>
  <c r="AD194" i="2"/>
  <c r="AD80" i="2"/>
  <c r="AD69" i="2"/>
  <c r="AD168" i="2"/>
  <c r="AD113" i="2"/>
  <c r="AD3" i="2"/>
  <c r="AD34" i="2"/>
  <c r="AD117" i="2"/>
  <c r="AD201" i="2"/>
  <c r="AD123" i="2"/>
  <c r="AD107" i="2"/>
  <c r="AE107" i="2" s="1"/>
  <c r="AD203" i="2"/>
  <c r="AD126" i="2"/>
  <c r="AD104" i="2"/>
  <c r="AD103" i="2"/>
  <c r="AD200" i="2"/>
  <c r="E200" i="2" s="1"/>
  <c r="AD341" i="2"/>
  <c r="AD140" i="2"/>
  <c r="AD158" i="2"/>
  <c r="AD74" i="2"/>
  <c r="AD59" i="2"/>
  <c r="AD73" i="2"/>
  <c r="AD149" i="2"/>
  <c r="AD164" i="2"/>
  <c r="AD191" i="2"/>
  <c r="AD196" i="2"/>
  <c r="AD97" i="2"/>
  <c r="AD207" i="2"/>
  <c r="AD47" i="2"/>
  <c r="AD71" i="2"/>
  <c r="AD60" i="2"/>
  <c r="AE60" i="2" s="1"/>
  <c r="AD90" i="2"/>
  <c r="D90" i="2" s="1"/>
  <c r="AD153" i="2"/>
  <c r="AD198" i="2"/>
  <c r="AD64" i="2"/>
  <c r="AD91" i="2"/>
  <c r="D91" i="2" s="1"/>
  <c r="AD133" i="2"/>
  <c r="AD139" i="2"/>
  <c r="AD165" i="2"/>
  <c r="AD160" i="2"/>
  <c r="AD193" i="2"/>
  <c r="AD202" i="2"/>
  <c r="AD115" i="2"/>
  <c r="AD205" i="2"/>
  <c r="AD76" i="2"/>
  <c r="AD12" i="2"/>
  <c r="AD53" i="2"/>
  <c r="AD88" i="2"/>
  <c r="E88" i="2" s="1"/>
  <c r="AD131" i="2"/>
  <c r="AD177" i="2"/>
  <c r="AE180" i="2"/>
  <c r="D180" i="2"/>
  <c r="AD2" i="2"/>
  <c r="AD50" i="2"/>
  <c r="AD151" i="2"/>
  <c r="E151" i="2" s="1"/>
  <c r="AD155" i="2"/>
  <c r="E155" i="2" s="1"/>
  <c r="AD125" i="2"/>
  <c r="E125" i="2" s="1"/>
  <c r="AE183" i="2"/>
  <c r="D183" i="2"/>
  <c r="AE144" i="2"/>
  <c r="D144" i="2"/>
  <c r="AD169" i="2"/>
  <c r="E169" i="2" s="1"/>
  <c r="AD52" i="2"/>
  <c r="E52" i="2" s="1"/>
  <c r="AD143" i="2"/>
  <c r="E143" i="2" s="1"/>
  <c r="AD25" i="2"/>
  <c r="AD206" i="2"/>
  <c r="AD209" i="2"/>
  <c r="E209" i="2" s="1"/>
  <c r="AD124" i="2"/>
  <c r="AD199" i="2"/>
  <c r="AD185" i="2"/>
  <c r="AD184" i="2"/>
  <c r="E184" i="2" s="1"/>
  <c r="AD188" i="2"/>
  <c r="E188" i="2" s="1"/>
  <c r="AD172" i="2"/>
  <c r="AD211" i="2"/>
  <c r="E211" i="2" s="1"/>
  <c r="AD173" i="2"/>
  <c r="E173" i="2" s="1"/>
  <c r="AD171" i="2"/>
  <c r="AD166" i="2"/>
  <c r="AD163" i="2"/>
  <c r="E163" i="2" s="1"/>
  <c r="AD161" i="2"/>
  <c r="E161" i="2" s="1"/>
  <c r="AD159" i="2"/>
  <c r="AD154" i="2"/>
  <c r="E154" i="2" s="1"/>
  <c r="AD150" i="2"/>
  <c r="E150" i="2" s="1"/>
  <c r="AD147" i="2"/>
  <c r="AD137" i="2"/>
  <c r="AD142" i="2"/>
  <c r="E142" i="2" s="1"/>
  <c r="AD132" i="2"/>
  <c r="E132" i="2" s="1"/>
  <c r="AD129" i="2"/>
  <c r="E129" i="2" s="1"/>
  <c r="AD262" i="2"/>
  <c r="E262" i="2" s="1"/>
  <c r="AD111" i="2"/>
  <c r="E111" i="2" s="1"/>
  <c r="AD105" i="2"/>
  <c r="AD102" i="2"/>
  <c r="AD101" i="2"/>
  <c r="AD99" i="2"/>
  <c r="E99" i="2" s="1"/>
  <c r="AD98" i="2"/>
  <c r="E98" i="2" s="1"/>
  <c r="AD96" i="2"/>
  <c r="E96" i="2" s="1"/>
  <c r="AD94" i="2"/>
  <c r="E94" i="2" s="1"/>
  <c r="AD355" i="2"/>
  <c r="E355" i="2" s="1"/>
  <c r="AD87" i="2"/>
  <c r="AD86" i="2"/>
  <c r="AE86" i="2" s="1"/>
  <c r="AD85" i="2"/>
  <c r="AD84" i="2"/>
  <c r="AD83" i="2"/>
  <c r="AD82" i="2"/>
  <c r="AD81" i="2"/>
  <c r="AD77" i="2"/>
  <c r="AD75" i="2"/>
  <c r="AD70" i="2"/>
  <c r="AD67" i="2"/>
  <c r="E67" i="2" s="1"/>
  <c r="AD66" i="2"/>
  <c r="E66" i="2" s="1"/>
  <c r="AD63" i="2"/>
  <c r="E63" i="2" s="1"/>
  <c r="AD62" i="2"/>
  <c r="E62" i="2" s="1"/>
  <c r="AD61" i="2"/>
  <c r="E61" i="2" s="1"/>
  <c r="AD58" i="2"/>
  <c r="AD56" i="2"/>
  <c r="E56" i="2" s="1"/>
  <c r="AD55" i="2"/>
  <c r="E55" i="2" s="1"/>
  <c r="AD29" i="2"/>
  <c r="E29" i="2" s="1"/>
  <c r="AD30" i="2"/>
  <c r="E30" i="2" s="1"/>
  <c r="AD27" i="2"/>
  <c r="E27" i="2" s="1"/>
  <c r="AD23" i="2"/>
  <c r="E23" i="2" s="1"/>
  <c r="AD22" i="2"/>
  <c r="E22" i="2" s="1"/>
  <c r="AD20" i="2"/>
  <c r="AD17" i="2"/>
  <c r="E17" i="2" s="1"/>
  <c r="AD6" i="2"/>
  <c r="AD4" i="2"/>
  <c r="AE274" i="2" l="1"/>
  <c r="AE371" i="2"/>
  <c r="E371" i="2"/>
  <c r="E375" i="2"/>
  <c r="D375" i="2" s="1"/>
  <c r="E372" i="2"/>
  <c r="D372" i="2" s="1"/>
  <c r="E374" i="2"/>
  <c r="D374" i="2" s="1"/>
  <c r="E238" i="2"/>
  <c r="D238" i="2" s="1"/>
  <c r="AE246" i="2"/>
  <c r="AE240" i="2"/>
  <c r="AE374" i="2"/>
  <c r="AE268" i="2"/>
  <c r="AE222" i="2"/>
  <c r="AE236" i="2"/>
  <c r="AE256" i="2"/>
  <c r="AE241" i="2"/>
  <c r="E340" i="2"/>
  <c r="D340" i="2" s="1"/>
  <c r="AE278" i="2"/>
  <c r="AE273" i="2"/>
  <c r="AE296" i="2"/>
  <c r="AE339" i="2"/>
  <c r="AE353" i="2"/>
  <c r="AE293" i="2"/>
  <c r="E277" i="2"/>
  <c r="D277" i="2" s="1"/>
  <c r="AE242" i="2"/>
  <c r="AE328" i="2"/>
  <c r="AE249" i="2"/>
  <c r="AE286" i="2"/>
  <c r="AE320" i="2"/>
  <c r="AE227" i="2"/>
  <c r="AE257" i="2"/>
  <c r="AE276" i="2"/>
  <c r="E231" i="2"/>
  <c r="D231" i="2" s="1"/>
  <c r="AE283" i="2"/>
  <c r="E254" i="2"/>
  <c r="D254" i="2" s="1"/>
  <c r="AE239" i="2"/>
  <c r="AE372" i="2"/>
  <c r="AE221" i="2"/>
  <c r="AE334" i="2"/>
  <c r="AE300" i="2"/>
  <c r="AE357" i="2"/>
  <c r="AE217" i="2"/>
  <c r="AE232" i="2"/>
  <c r="AE271" i="2"/>
  <c r="AE255" i="2"/>
  <c r="AE223" i="2"/>
  <c r="AE302" i="2"/>
  <c r="AE290" i="2"/>
  <c r="AE322" i="2"/>
  <c r="AE219" i="2"/>
  <c r="AE272" i="2"/>
  <c r="AE282" i="2"/>
  <c r="AE213" i="2"/>
  <c r="AE345" i="2"/>
  <c r="AE245" i="2"/>
  <c r="AE264" i="2"/>
  <c r="AE285" i="2"/>
  <c r="AE250" i="2"/>
  <c r="AE281" i="2"/>
  <c r="E208" i="2"/>
  <c r="D208" i="2" s="1"/>
  <c r="E237" i="2"/>
  <c r="D237" i="2" s="1"/>
  <c r="E280" i="2"/>
  <c r="D280" i="2" s="1"/>
  <c r="AE346" i="2"/>
  <c r="AE225" i="2"/>
  <c r="AE253" i="2"/>
  <c r="AE288" i="2"/>
  <c r="AE226" i="2"/>
  <c r="AE316" i="2"/>
  <c r="E137" i="2"/>
  <c r="D137" i="2" s="1"/>
  <c r="AE191" i="2"/>
  <c r="E191" i="2"/>
  <c r="D191" i="2" s="1"/>
  <c r="D341" i="2"/>
  <c r="AE201" i="2"/>
  <c r="E201" i="2"/>
  <c r="D201" i="2" s="1"/>
  <c r="AE109" i="2"/>
  <c r="E109" i="2"/>
  <c r="D109" i="2" s="1"/>
  <c r="AE106" i="2"/>
  <c r="E106" i="2"/>
  <c r="D106" i="2" s="1"/>
  <c r="AE26" i="2"/>
  <c r="E26" i="2"/>
  <c r="D26" i="2" s="1"/>
  <c r="AE128" i="2"/>
  <c r="E128" i="2"/>
  <c r="D128" i="2" s="1"/>
  <c r="E141" i="2"/>
  <c r="D141" i="2" s="1"/>
  <c r="AE112" i="2"/>
  <c r="E112" i="2"/>
  <c r="D112" i="2" s="1"/>
  <c r="AE181" i="2"/>
  <c r="E181" i="2"/>
  <c r="D181" i="2" s="1"/>
  <c r="AE130" i="2"/>
  <c r="E130" i="2"/>
  <c r="D130" i="2" s="1"/>
  <c r="AE45" i="2"/>
  <c r="E45" i="2"/>
  <c r="D45" i="2" s="1"/>
  <c r="AE365" i="2"/>
  <c r="AE291" i="2"/>
  <c r="AE306" i="2"/>
  <c r="D306" i="2"/>
  <c r="E330" i="2"/>
  <c r="D330" i="2" s="1"/>
  <c r="AE367" i="2"/>
  <c r="D367" i="2"/>
  <c r="E82" i="2"/>
  <c r="D82" i="2" s="1"/>
  <c r="D200" i="2"/>
  <c r="E37" i="2"/>
  <c r="D37" i="2" s="1"/>
  <c r="AE34" i="2"/>
  <c r="E34" i="2"/>
  <c r="D34" i="2" s="1"/>
  <c r="AE174" i="2"/>
  <c r="E174" i="2"/>
  <c r="D174" i="2" s="1"/>
  <c r="E195" i="2"/>
  <c r="D195" i="2" s="1"/>
  <c r="AE119" i="2"/>
  <c r="E119" i="2"/>
  <c r="D119" i="2" s="1"/>
  <c r="AE49" i="2"/>
  <c r="E49" i="2"/>
  <c r="D49" i="2" s="1"/>
  <c r="AE110" i="2"/>
  <c r="E110" i="2"/>
  <c r="D110" i="2" s="1"/>
  <c r="AE292" i="2"/>
  <c r="D292" i="2"/>
  <c r="E308" i="2"/>
  <c r="D308" i="2" s="1"/>
  <c r="AE53" i="2"/>
  <c r="E53" i="2"/>
  <c r="D53" i="2" s="1"/>
  <c r="E2" i="2"/>
  <c r="D2" i="2" s="1"/>
  <c r="E73" i="2"/>
  <c r="D73" i="2" s="1"/>
  <c r="AE3" i="2"/>
  <c r="E3" i="2"/>
  <c r="D3" i="2" s="1"/>
  <c r="AE162" i="2"/>
  <c r="E162" i="2"/>
  <c r="D162" i="2" s="1"/>
  <c r="AE28" i="2"/>
  <c r="E28" i="2"/>
  <c r="D28" i="2" s="1"/>
  <c r="E33" i="2"/>
  <c r="D33" i="2" s="1"/>
  <c r="AE190" i="2"/>
  <c r="E190" i="2"/>
  <c r="D190" i="2" s="1"/>
  <c r="E68" i="2"/>
  <c r="D68" i="2" s="1"/>
  <c r="E134" i="2"/>
  <c r="D134" i="2" s="1"/>
  <c r="D263" i="2"/>
  <c r="AE270" i="2"/>
  <c r="D270" i="2"/>
  <c r="E275" i="2"/>
  <c r="D275" i="2" s="1"/>
  <c r="AE294" i="2"/>
  <c r="E294" i="2"/>
  <c r="D294" i="2" s="1"/>
  <c r="D301" i="2"/>
  <c r="AE312" i="2"/>
  <c r="AE187" i="2"/>
  <c r="E187" i="2"/>
  <c r="D187" i="2" s="1"/>
  <c r="E46" i="2"/>
  <c r="D46" i="2" s="1"/>
  <c r="E39" i="2"/>
  <c r="D39" i="2" s="1"/>
  <c r="AE165" i="2"/>
  <c r="E165" i="2"/>
  <c r="D165" i="2" s="1"/>
  <c r="E40" i="2"/>
  <c r="D40" i="2" s="1"/>
  <c r="AE32" i="2"/>
  <c r="E32" i="2"/>
  <c r="D32" i="2" s="1"/>
  <c r="E48" i="2"/>
  <c r="D48" i="2" s="1"/>
  <c r="AE24" i="2"/>
  <c r="E24" i="2"/>
  <c r="D24" i="2" s="1"/>
  <c r="AE210" i="2"/>
  <c r="E210" i="2"/>
  <c r="D210" i="2" s="1"/>
  <c r="E41" i="2"/>
  <c r="D41" i="2" s="1"/>
  <c r="E122" i="2"/>
  <c r="D122" i="2" s="1"/>
  <c r="E114" i="2"/>
  <c r="D114" i="2" s="1"/>
  <c r="E152" i="2"/>
  <c r="D152" i="2" s="1"/>
  <c r="E108" i="2"/>
  <c r="D108" i="2" s="1"/>
  <c r="D170" i="2"/>
  <c r="E57" i="2"/>
  <c r="D57" i="2" s="1"/>
  <c r="AE121" i="2"/>
  <c r="E121" i="2"/>
  <c r="D121" i="2" s="1"/>
  <c r="D287" i="2"/>
  <c r="AE352" i="2"/>
  <c r="E352" i="2"/>
  <c r="D352" i="2" s="1"/>
  <c r="AE218" i="2"/>
  <c r="AE167" i="2"/>
  <c r="D167" i="2"/>
  <c r="E13" i="2"/>
  <c r="D13" i="2" s="1"/>
  <c r="E85" i="2"/>
  <c r="D85" i="2" s="1"/>
  <c r="AE126" i="2"/>
  <c r="E126" i="2"/>
  <c r="D126" i="2" s="1"/>
  <c r="AE115" i="2"/>
  <c r="E115" i="2"/>
  <c r="D115" i="2" s="1"/>
  <c r="AE168" i="2"/>
  <c r="E168" i="2"/>
  <c r="D168" i="2" s="1"/>
  <c r="AE51" i="2"/>
  <c r="E51" i="2"/>
  <c r="D51" i="2" s="1"/>
  <c r="E87" i="2"/>
  <c r="D87" i="2" s="1"/>
  <c r="AE177" i="2"/>
  <c r="D177" i="2"/>
  <c r="AE198" i="2"/>
  <c r="E198" i="2"/>
  <c r="D198" i="2" s="1"/>
  <c r="AE69" i="2"/>
  <c r="E69" i="2"/>
  <c r="D69" i="2" s="1"/>
  <c r="E156" i="2"/>
  <c r="D156" i="2" s="1"/>
  <c r="E36" i="2"/>
  <c r="D36" i="2" s="1"/>
  <c r="AE116" i="2"/>
  <c r="E116" i="2"/>
  <c r="D116" i="2" s="1"/>
  <c r="AE179" i="2"/>
  <c r="E179" i="2"/>
  <c r="D179" i="2" s="1"/>
  <c r="AE135" i="2"/>
  <c r="E135" i="2"/>
  <c r="D135" i="2" s="1"/>
  <c r="E35" i="2"/>
  <c r="D35" i="2" s="1"/>
  <c r="E279" i="2"/>
  <c r="D279" i="2" s="1"/>
  <c r="E228" i="2"/>
  <c r="D228" i="2" s="1"/>
  <c r="E117" i="2"/>
  <c r="D117" i="2" s="1"/>
  <c r="AE197" i="2"/>
  <c r="E197" i="2"/>
  <c r="D197" i="2" s="1"/>
  <c r="E205" i="2"/>
  <c r="D205" i="2" s="1"/>
  <c r="AE113" i="2"/>
  <c r="E113" i="2"/>
  <c r="D113" i="2" s="1"/>
  <c r="AE186" i="2"/>
  <c r="E186" i="2"/>
  <c r="D186" i="2" s="1"/>
  <c r="AE38" i="2"/>
  <c r="E38" i="2"/>
  <c r="D38" i="2" s="1"/>
  <c r="AE77" i="2"/>
  <c r="E77" i="2"/>
  <c r="D77" i="2" s="1"/>
  <c r="AE25" i="2"/>
  <c r="D25" i="2"/>
  <c r="AE193" i="2"/>
  <c r="E193" i="2"/>
  <c r="D193" i="2" s="1"/>
  <c r="E153" i="2"/>
  <c r="D153" i="2" s="1"/>
  <c r="AE196" i="2"/>
  <c r="E196" i="2"/>
  <c r="D196" i="2" s="1"/>
  <c r="E123" i="2"/>
  <c r="D123" i="2" s="1"/>
  <c r="AE89" i="2"/>
  <c r="E89" i="2"/>
  <c r="D89" i="2" s="1"/>
  <c r="AE189" i="2"/>
  <c r="E189" i="2"/>
  <c r="D189" i="2" s="1"/>
  <c r="AE54" i="2"/>
  <c r="E54" i="2"/>
  <c r="D54" i="2" s="1"/>
  <c r="E43" i="2"/>
  <c r="D43" i="2" s="1"/>
  <c r="E93" i="2"/>
  <c r="D93" i="2" s="1"/>
  <c r="AE44" i="2"/>
  <c r="E44" i="2"/>
  <c r="D44" i="2" s="1"/>
  <c r="AE127" i="2"/>
  <c r="E127" i="2"/>
  <c r="D127" i="2" s="1"/>
  <c r="E176" i="2"/>
  <c r="D176" i="2" s="1"/>
  <c r="AE252" i="2"/>
  <c r="E252" i="2"/>
  <c r="D252" i="2" s="1"/>
  <c r="E229" i="2"/>
  <c r="D229" i="2" s="1"/>
  <c r="D371" i="2"/>
  <c r="AE361" i="2"/>
  <c r="E361" i="2"/>
  <c r="D361" i="2" s="1"/>
  <c r="AE360" i="2"/>
  <c r="D349" i="2"/>
  <c r="D348" i="2"/>
  <c r="AE233" i="2"/>
  <c r="D233" i="2"/>
  <c r="AE337" i="2"/>
  <c r="E336" i="2"/>
  <c r="D336" i="2" s="1"/>
  <c r="E305" i="2"/>
  <c r="D305" i="2" s="1"/>
  <c r="E303" i="2"/>
  <c r="D303" i="2" s="1"/>
  <c r="E299" i="2"/>
  <c r="D299" i="2" s="1"/>
  <c r="E295" i="2"/>
  <c r="D295" i="2" s="1"/>
  <c r="AE192" i="2"/>
  <c r="E192" i="2"/>
  <c r="D192" i="2" s="1"/>
  <c r="E265" i="2"/>
  <c r="D265" i="2" s="1"/>
  <c r="AE178" i="2"/>
  <c r="AE364" i="2"/>
  <c r="E230" i="2"/>
  <c r="D230" i="2" s="1"/>
  <c r="E215" i="2"/>
  <c r="D215" i="2" s="1"/>
  <c r="D214" i="2"/>
  <c r="D373" i="2"/>
  <c r="AE212" i="2"/>
  <c r="E212" i="2"/>
  <c r="D212" i="2" s="1"/>
  <c r="AE92" i="2"/>
  <c r="E92" i="2"/>
  <c r="D92" i="2" s="1"/>
  <c r="E74" i="2"/>
  <c r="D74" i="2" s="1"/>
  <c r="AE354" i="2"/>
  <c r="E354" i="2"/>
  <c r="D354" i="2" s="1"/>
  <c r="AE207" i="2"/>
  <c r="D207" i="2"/>
  <c r="D72" i="2"/>
  <c r="D203" i="2"/>
  <c r="AE202" i="2"/>
  <c r="E202" i="2"/>
  <c r="D202" i="2" s="1"/>
  <c r="D199" i="2"/>
  <c r="E194" i="2"/>
  <c r="D194" i="2" s="1"/>
  <c r="D182" i="2"/>
  <c r="AE204" i="2"/>
  <c r="E204" i="2"/>
  <c r="D204" i="2" s="1"/>
  <c r="AE172" i="2"/>
  <c r="E172" i="2"/>
  <c r="D172" i="2" s="1"/>
  <c r="D164" i="2"/>
  <c r="AE160" i="2"/>
  <c r="E160" i="2"/>
  <c r="D160" i="2" s="1"/>
  <c r="D159" i="2"/>
  <c r="AE75" i="2"/>
  <c r="E75" i="2"/>
  <c r="D75" i="2" s="1"/>
  <c r="D76" i="2"/>
  <c r="AE81" i="2"/>
  <c r="E81" i="2"/>
  <c r="D81" i="2" s="1"/>
  <c r="AE133" i="2"/>
  <c r="E133" i="2"/>
  <c r="D133" i="2" s="1"/>
  <c r="AE158" i="2"/>
  <c r="E158" i="2"/>
  <c r="D158" i="2" s="1"/>
  <c r="AE157" i="2"/>
  <c r="E157" i="2"/>
  <c r="D157" i="2" s="1"/>
  <c r="E148" i="2"/>
  <c r="D148" i="2" s="1"/>
  <c r="E136" i="2"/>
  <c r="D136" i="2" s="1"/>
  <c r="AE149" i="2"/>
  <c r="E149" i="2"/>
  <c r="D149" i="2" s="1"/>
  <c r="E147" i="2"/>
  <c r="D147" i="2" s="1"/>
  <c r="AE146" i="2"/>
  <c r="E146" i="2"/>
  <c r="D146" i="2" s="1"/>
  <c r="AE145" i="2"/>
  <c r="D145" i="2"/>
  <c r="E140" i="2"/>
  <c r="D140" i="2" s="1"/>
  <c r="AE139" i="2"/>
  <c r="E139" i="2"/>
  <c r="D139" i="2" s="1"/>
  <c r="AE104" i="2"/>
  <c r="E104" i="2"/>
  <c r="D104" i="2" s="1"/>
  <c r="AE103" i="2"/>
  <c r="E103" i="2"/>
  <c r="D103" i="2" s="1"/>
  <c r="AE100" i="2"/>
  <c r="E100" i="2"/>
  <c r="D100" i="2" s="1"/>
  <c r="AE97" i="2"/>
  <c r="E97" i="2"/>
  <c r="D97" i="2" s="1"/>
  <c r="AE95" i="2"/>
  <c r="E95" i="2"/>
  <c r="D95" i="2" s="1"/>
  <c r="E84" i="2"/>
  <c r="D84" i="2" s="1"/>
  <c r="E83" i="2"/>
  <c r="D83" i="2" s="1"/>
  <c r="E80" i="2"/>
  <c r="D80" i="2" s="1"/>
  <c r="D78" i="2"/>
  <c r="AE70" i="2"/>
  <c r="E70" i="2"/>
  <c r="D70" i="2" s="1"/>
  <c r="AE71" i="2"/>
  <c r="E71" i="2"/>
  <c r="D71" i="2" s="1"/>
  <c r="E65" i="2"/>
  <c r="D65" i="2" s="1"/>
  <c r="AE64" i="2"/>
  <c r="E64" i="2"/>
  <c r="D64" i="2" s="1"/>
  <c r="AE59" i="2"/>
  <c r="E59" i="2"/>
  <c r="D59" i="2" s="1"/>
  <c r="E50" i="2"/>
  <c r="D50" i="2" s="1"/>
  <c r="D47" i="2"/>
  <c r="E42" i="2"/>
  <c r="D42" i="2" s="1"/>
  <c r="AE16" i="2"/>
  <c r="E16" i="2"/>
  <c r="D16" i="2" s="1"/>
  <c r="AE14" i="2"/>
  <c r="E14" i="2"/>
  <c r="D14" i="2" s="1"/>
  <c r="E6" i="2"/>
  <c r="D6" i="2" s="1"/>
  <c r="AE5" i="2"/>
  <c r="E5" i="2"/>
  <c r="D5" i="2" s="1"/>
  <c r="AE11" i="2"/>
  <c r="E11" i="2"/>
  <c r="D11" i="2" s="1"/>
  <c r="AE220" i="2"/>
  <c r="D220" i="2"/>
  <c r="AE230" i="2"/>
  <c r="AE224" i="2"/>
  <c r="D224" i="2"/>
  <c r="D369" i="2"/>
  <c r="AE369" i="2"/>
  <c r="AE349" i="2"/>
  <c r="AE348" i="2"/>
  <c r="D344" i="2"/>
  <c r="AE344" i="2"/>
  <c r="AE336" i="2"/>
  <c r="AE333" i="2"/>
  <c r="D333" i="2"/>
  <c r="D331" i="2"/>
  <c r="AE331" i="2"/>
  <c r="AE330" i="2"/>
  <c r="D318" i="2"/>
  <c r="AE318" i="2"/>
  <c r="AE305" i="2"/>
  <c r="AE303" i="2"/>
  <c r="AE301" i="2"/>
  <c r="AE299" i="2"/>
  <c r="AE297" i="2"/>
  <c r="D297" i="2"/>
  <c r="AE287" i="2"/>
  <c r="D284" i="2"/>
  <c r="AE284" i="2"/>
  <c r="AE279" i="2"/>
  <c r="AE275" i="2"/>
  <c r="AE265" i="2"/>
  <c r="AE263" i="2"/>
  <c r="AE214" i="2"/>
  <c r="AE373" i="2"/>
  <c r="AE57" i="2"/>
  <c r="AE176" i="2"/>
  <c r="AE215" i="2"/>
  <c r="AE39" i="2"/>
  <c r="D138" i="2"/>
  <c r="AE42" i="2"/>
  <c r="AE134" i="2"/>
  <c r="AE43" i="2"/>
  <c r="AE141" i="2"/>
  <c r="AE37" i="2"/>
  <c r="AE13" i="2"/>
  <c r="AE40" i="2"/>
  <c r="AE72" i="2"/>
  <c r="AE136" i="2"/>
  <c r="AE8" i="2"/>
  <c r="AE46" i="2"/>
  <c r="D9" i="2"/>
  <c r="AE170" i="2"/>
  <c r="AE78" i="2"/>
  <c r="AE35" i="2"/>
  <c r="AE175" i="2"/>
  <c r="AE65" i="2"/>
  <c r="AE117" i="2"/>
  <c r="D10" i="2"/>
  <c r="AE2" i="2"/>
  <c r="AE79" i="2"/>
  <c r="D120" i="2"/>
  <c r="AE152" i="2"/>
  <c r="AE68" i="2"/>
  <c r="AE114" i="2"/>
  <c r="AE80" i="2"/>
  <c r="AE93" i="2"/>
  <c r="AE7" i="2"/>
  <c r="AE33" i="2"/>
  <c r="AE194" i="2"/>
  <c r="AE108" i="2"/>
  <c r="AE123" i="2"/>
  <c r="AE36" i="2"/>
  <c r="AE76" i="2"/>
  <c r="AE122" i="2"/>
  <c r="AE41" i="2"/>
  <c r="AE200" i="2"/>
  <c r="AE195" i="2"/>
  <c r="D15" i="2"/>
  <c r="AE47" i="2"/>
  <c r="AE21" i="2"/>
  <c r="AE182" i="2"/>
  <c r="AE153" i="2"/>
  <c r="AE18" i="2"/>
  <c r="AE50" i="2"/>
  <c r="AE205" i="2"/>
  <c r="AE156" i="2"/>
  <c r="AE379" i="2"/>
  <c r="AE203" i="2"/>
  <c r="AE74" i="2"/>
  <c r="D60" i="2"/>
  <c r="AE48" i="2"/>
  <c r="AE164" i="2"/>
  <c r="AE148" i="2"/>
  <c r="AE140" i="2"/>
  <c r="AE91" i="2"/>
  <c r="AE341" i="2"/>
  <c r="AE90" i="2"/>
  <c r="D107" i="2"/>
  <c r="AE73" i="2"/>
  <c r="AE56" i="2"/>
  <c r="D56" i="2"/>
  <c r="AE105" i="2"/>
  <c r="D105" i="2"/>
  <c r="AE211" i="2"/>
  <c r="D211" i="2"/>
  <c r="AE185" i="2"/>
  <c r="D185" i="2"/>
  <c r="AE206" i="2"/>
  <c r="D206" i="2"/>
  <c r="AE151" i="2"/>
  <c r="D151" i="2"/>
  <c r="AE209" i="2"/>
  <c r="D209" i="2"/>
  <c r="AE355" i="2"/>
  <c r="D355" i="2"/>
  <c r="AE142" i="2"/>
  <c r="D142" i="2"/>
  <c r="AE155" i="2"/>
  <c r="D155" i="2"/>
  <c r="AE131" i="2"/>
  <c r="D131" i="2"/>
  <c r="AE129" i="2"/>
  <c r="D129" i="2"/>
  <c r="AE55" i="2"/>
  <c r="D55" i="2"/>
  <c r="AE154" i="2"/>
  <c r="D154" i="2"/>
  <c r="AE58" i="2"/>
  <c r="D58" i="2"/>
  <c r="AE111" i="2"/>
  <c r="D111" i="2"/>
  <c r="AE20" i="2"/>
  <c r="D20" i="2"/>
  <c r="AE125" i="2"/>
  <c r="D125" i="2"/>
  <c r="AE12" i="2"/>
  <c r="D12" i="2"/>
  <c r="AE63" i="2"/>
  <c r="D63" i="2"/>
  <c r="AE169" i="2"/>
  <c r="D169" i="2"/>
  <c r="AE17" i="2"/>
  <c r="D17" i="2"/>
  <c r="AE61" i="2"/>
  <c r="D61" i="2"/>
  <c r="AE96" i="2"/>
  <c r="D96" i="2"/>
  <c r="AE161" i="2"/>
  <c r="D161" i="2"/>
  <c r="AE102" i="2"/>
  <c r="D102" i="2"/>
  <c r="AE98" i="2"/>
  <c r="D98" i="2"/>
  <c r="AE150" i="2"/>
  <c r="D150" i="2"/>
  <c r="AE163" i="2"/>
  <c r="D163" i="2"/>
  <c r="AE52" i="2"/>
  <c r="D52" i="2"/>
  <c r="AE99" i="2"/>
  <c r="D99" i="2"/>
  <c r="AE166" i="2"/>
  <c r="D166" i="2"/>
  <c r="AE143" i="2"/>
  <c r="D143" i="2"/>
  <c r="AE66" i="2"/>
  <c r="D66" i="2"/>
  <c r="AE132" i="2"/>
  <c r="D132" i="2"/>
  <c r="AE171" i="2"/>
  <c r="D171" i="2"/>
  <c r="AE188" i="2"/>
  <c r="D188" i="2"/>
  <c r="AE88" i="2"/>
  <c r="D88" i="2"/>
  <c r="AE27" i="2"/>
  <c r="D27" i="2"/>
  <c r="AE23" i="2"/>
  <c r="D23" i="2"/>
  <c r="AE22" i="2"/>
  <c r="D22" i="2"/>
  <c r="AE4" i="2"/>
  <c r="D4" i="2"/>
  <c r="AE124" i="2"/>
  <c r="D124" i="2"/>
  <c r="AE199" i="2"/>
  <c r="AE184" i="2"/>
  <c r="D184" i="2"/>
  <c r="AE173" i="2"/>
  <c r="D173" i="2"/>
  <c r="AE159" i="2"/>
  <c r="AE147" i="2"/>
  <c r="AE137" i="2"/>
  <c r="AE262" i="2"/>
  <c r="D262" i="2"/>
  <c r="AE101" i="2"/>
  <c r="D101" i="2"/>
  <c r="AE94" i="2"/>
  <c r="D94" i="2"/>
  <c r="AE87" i="2"/>
  <c r="D86" i="2"/>
  <c r="AE85" i="2"/>
  <c r="AE84" i="2"/>
  <c r="AE83" i="2"/>
  <c r="AE82" i="2"/>
  <c r="AE67" i="2"/>
  <c r="D67" i="2"/>
  <c r="AE62" i="2"/>
  <c r="D62" i="2"/>
  <c r="AE30" i="2"/>
  <c r="D30" i="2"/>
  <c r="AE29" i="2"/>
  <c r="D29" i="2"/>
  <c r="A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tc={DC3E4F41-C0BD-448A-9605-2F5DAFE6B007}</author>
    <author>tc={8F2DFF5D-88E0-43EA-96CF-069FBF9CD2DC}</author>
    <author>tc={CEFBF96B-5135-4FF6-AEA8-99CD70916222}</author>
    <author>tc={F795D684-95E7-4083-BB59-73AE964A355C}</author>
  </authors>
  <commentList>
    <comment ref="D2" authorId="0" shapeId="0" xr:uid="{DC3E4F41-C0BD-448A-9605-2F5DAFE6B007}">
      <text>
        <t>[Threaded comment]
Your version of Excel allows you to read this threaded comment; however, any edits to it will get removed if the file is opened in a newer version of Excel. Learn more: https://go.microsoft.com/fwlink/?linkid=870924
Comment:
    The scores should align roughly with the risk of the common issue, or else they won't be about the same issue.
See anything in red below.</t>
      </text>
    </comment>
    <comment ref="E2" authorId="1" shapeId="0" xr:uid="{8F2DFF5D-88E0-43EA-96CF-069FBF9CD2DC}">
      <text>
        <t>[Threaded comment]
Your version of Excel allows you to read this threaded comment; however, any edits to it will get removed if the file is opened in a newer version of Excel. Learn more: https://go.microsoft.com/fwlink/?linkid=870924
Comment:
    I've adjusted the formula so that if any of the required columns is TBC, the final score is also TBC and will need to be calculated by the consultant to minimise errors due to leaving default values unadjusted</t>
      </text>
    </comment>
    <comment ref="C21" authorId="2" shapeId="0" xr:uid="{CEFBF96B-5135-4FF6-AEA8-99CD70916222}">
      <text>
        <t>[Threaded comment]
Your version of Excel allows you to read this threaded comment; however, any edits to it will get removed if the file is opened in a newer version of Excel. Learn more: https://go.microsoft.com/fwlink/?linkid=870924
Comment:
    increase in common</t>
      </text>
    </comment>
    <comment ref="E206" authorId="3" shapeId="0" xr:uid="{F795D684-95E7-4083-BB59-73AE964A355C}">
      <text>
        <t>[Threaded comment]
Your version of Excel allows you to read this threaded comment; however, any edits to it will get removed if the file is opened in a newer version of Excel. Learn more: https://go.microsoft.com/fwlink/?linkid=870924
Comment:
    add formula</t>
      </text>
    </comment>
  </commentList>
</comments>
</file>

<file path=xl/sharedStrings.xml><?xml version="1.0" encoding="utf-8"?>
<sst xmlns="http://schemas.openxmlformats.org/spreadsheetml/2006/main" count="4718" uniqueCount="673">
  <si>
    <t>Dionach CVSS v3.0 Common Issues Scoring</t>
  </si>
  <si>
    <t>CHANGE HISTORY</t>
  </si>
  <si>
    <t>Version</t>
  </si>
  <si>
    <t>Date</t>
  </si>
  <si>
    <t>1.0</t>
  </si>
  <si>
    <t>Vulnerability</t>
  </si>
  <si>
    <t>Category</t>
  </si>
  <si>
    <t>Risk Level</t>
  </si>
  <si>
    <t>WIP: Score off Risk Level By</t>
  </si>
  <si>
    <t>Final Base Score</t>
  </si>
  <si>
    <t>Access Vector (AV)</t>
  </si>
  <si>
    <t>Attack Complexity (AC)</t>
  </si>
  <si>
    <t>Privileges Required (PR)</t>
  </si>
  <si>
    <t>User Interaction (UI)</t>
  </si>
  <si>
    <t>Scope (S)</t>
  </si>
  <si>
    <t>Confidentiality (C)</t>
  </si>
  <si>
    <t>Integrity (I)</t>
  </si>
  <si>
    <t>Availability (A)</t>
  </si>
  <si>
    <t>NIST</t>
  </si>
  <si>
    <t>FINALBASE SCORE</t>
  </si>
  <si>
    <t>R_AV</t>
  </si>
  <si>
    <t>R_AC</t>
  </si>
  <si>
    <t>R_PR</t>
  </si>
  <si>
    <t>PLV</t>
  </si>
  <si>
    <t>PNV</t>
  </si>
  <si>
    <t>R_UI</t>
  </si>
  <si>
    <t>R_S</t>
  </si>
  <si>
    <t>R_C</t>
  </si>
  <si>
    <t>R_I</t>
  </si>
  <si>
    <t>R_A</t>
  </si>
  <si>
    <t>E_subsc</t>
  </si>
  <si>
    <t>I_Mul</t>
  </si>
  <si>
    <t>I_subsc</t>
  </si>
  <si>
    <t>Bsc</t>
  </si>
  <si>
    <t>Considerations</t>
  </si>
  <si>
    <t>QA Comments</t>
  </si>
  <si>
    <t>Dell OpenManage URL Redirection</t>
  </si>
  <si>
    <t>UPD</t>
  </si>
  <si>
    <t>Medium</t>
  </si>
  <si>
    <t>Network (N)</t>
  </si>
  <si>
    <t>Low (L)</t>
  </si>
  <si>
    <t>None (N)</t>
  </si>
  <si>
    <t>Required (R)</t>
  </si>
  <si>
    <t>Changed ( C )</t>
  </si>
  <si>
    <t>AV:N/AC:L/PR:N/UI:R/S:C/C:N/I:L/A:N/E:F/RL:O/RC:X</t>
  </si>
  <si>
    <t>ASP.NET Padding Oracle Security Update Missing</t>
  </si>
  <si>
    <t>High (H)</t>
  </si>
  <si>
    <t>Unchanged (U)</t>
  </si>
  <si>
    <t>AV:N/AC:L/PR:N/UI:N/S:U/C:L/I:N/A:N/E:H/RL:O/RC:C&amp;version=3.0</t>
  </si>
  <si>
    <t>Inconsistent Installation of Windows Updates</t>
  </si>
  <si>
    <t>Critical</t>
  </si>
  <si>
    <t>AV:N/AC:L/PR:N/UI:N/S:C/C:H/I:H/A:H/E:H/RL:O/RC:C&amp;version=3.0</t>
  </si>
  <si>
    <t>Tester to adjust C, I, A for this based on missing updates</t>
  </si>
  <si>
    <t>Old Version of Dropbear SSH Service</t>
  </si>
  <si>
    <t>AV:N/AC:H/PR:N/UI:N/S:U/C:L/I:N/A:N/E:U/RL:O/RC:C</t>
  </si>
  <si>
    <t>Tester has to fully adjust those based on specific CVEs.</t>
  </si>
  <si>
    <t>Old Version of HP iLO Firmware</t>
  </si>
  <si>
    <t>AV:N/AC:L/PR:N/UI:N/S:C/C:H/I:H/A:H/E:H/RL:O/RC:C</t>
  </si>
  <si>
    <t>Old Version of Samba</t>
  </si>
  <si>
    <t>Low</t>
  </si>
  <si>
    <t>Adjacent (A)</t>
  </si>
  <si>
    <t>/AV:N/AC:H/PR:N/UI:N/S:U/C:H/I:H/A:H,/E:X/RL:X/RC:C</t>
  </si>
  <si>
    <t>Old Version of PHP</t>
  </si>
  <si>
    <t>/AV:N/AC:L/PR:N/UI:N/S:U/C:L/I:N/A:L/E:X/RL:X/RC:C&amp;version=3.0</t>
  </si>
  <si>
    <t>Old Version of OpenSSH</t>
  </si>
  <si>
    <t>Old Versions of HP System Management Homepage</t>
  </si>
  <si>
    <t>/AV:N/AC:H/PR:N/UI:N/S:U/C:N/I:N/A:L/E:X/RL:X/RC:C</t>
  </si>
  <si>
    <t>Bash Specially Crafted Environment Variables Attack</t>
  </si>
  <si>
    <t>/AV:N/AC:L/PR:N/UI:N/S:U/C:H/I:H/A:H&amp;version=3.0</t>
  </si>
  <si>
    <t>Old Version of Tomcat</t>
  </si>
  <si>
    <t>/AV:N/AC:L/PR:N/UI:N/S:U/C:N/I:N/A:L/E:U/RL:X/RC:C</t>
  </si>
  <si>
    <t>OpenSSL Vulnerable to Remote Memory Disclosure</t>
  </si>
  <si>
    <t>https://nvd.nist.gov/vuln-metrics/cvss/v3-calculator?vector=AV:N/AC:L/PR:N/UI:N/S:U/C:H/I:N/A:N/E:H/RL:X/RC:C&amp;version=3.0</t>
  </si>
  <si>
    <t>Old Versions of vCenter</t>
  </si>
  <si>
    <t>High</t>
  </si>
  <si>
    <t>/AV:N/AC:L/PR:N/UI:N/S:U/C:H/I:N/A:N/E:H/RL:X/RC:C</t>
  </si>
  <si>
    <t>Old Versions of VMware ESXi</t>
  </si>
  <si>
    <t>/AV:N/AC:L/PR:N/UI:N/S:C/C:N/I:L/A:L/E:U/RL:X/RC:C</t>
  </si>
  <si>
    <t>Oracle TNS Listener Remote Poisoning</t>
  </si>
  <si>
    <t>Old Versions of Apache Web Server</t>
  </si>
  <si>
    <t>/AV:N/AC:H/PR:N/UI:N/S:U/C:H/I:H/A:H/E:U/RL:X/RC:C</t>
  </si>
  <si>
    <t>Old Version of Telerik UI</t>
  </si>
  <si>
    <t>SSL/TLS Renegotiation Denial of Service Vulnerability</t>
  </si>
  <si>
    <t>N/A</t>
  </si>
  <si>
    <t>SQL Servers Missing Updates</t>
  </si>
  <si>
    <t>https://nvd.nist.gov/vuln-metrics/cvss/v3-calculator?vector=/AV:N/AC:L/PR:N/UI:N/S:C/C:N/I:L/A:L/E:U/RL:X/RC:C&amp;version=3.0</t>
  </si>
  <si>
    <t>Potentially Old Software</t>
  </si>
  <si>
    <t>OpenSSL Session Resume Allows Cipher Suite Downgrade</t>
  </si>
  <si>
    <t>AV:A/AC:L/PR:N/UI:N/S:U/C:N/I:L/A:L/E:U/RL:O/RC:C</t>
  </si>
  <si>
    <t>Windows Server 2003 No Longer Supported</t>
  </si>
  <si>
    <t>SSL/TLS Renegotiation Vulnerability Allows Text Injection</t>
  </si>
  <si>
    <t>AV:A/AC:L/PR:N/UI:N/S:U/C:N/I:L/A:L/E:U/RL:O/RC:C&amp;version=3.0</t>
  </si>
  <si>
    <t>SMB Version 1 in Use</t>
  </si>
  <si>
    <t>CNF</t>
  </si>
  <si>
    <t>https://nvd.nist.gov/vuln-metrics/cvss/v3-calculator?vector=/AV:N/AC:L/PR:N/UI:N/S:U/C:L/I:N/A:N/E:X/RL:X/RC:C&amp;version=3.0</t>
  </si>
  <si>
    <t>Windows XP No Longer Supported</t>
  </si>
  <si>
    <t>https://nvd.nist.gov/vuln-metrics/cvss/v3-calculator?vector=AV:N/AC:L/PR:N/UI:N/S:U/C:H/I:H/A:H/E:X/RL:O/RC:C&amp;version=3.0</t>
  </si>
  <si>
    <t>WordPress XML-RPC Pingback Vulnerability</t>
  </si>
  <si>
    <t>APP-VUL</t>
  </si>
  <si>
    <t>https://nvd.nist.gov/vuln-metrics/cvss/v3-calculator?vector=AV:N/AC:L/PR:N/UI:N/S:C/C:L/I:N/A:L/E:H/RL:O/RC:C&amp;version=3.0</t>
  </si>
  <si>
    <t>NNTP Service in Use</t>
  </si>
  <si>
    <t>APP-DAT/NET</t>
  </si>
  <si>
    <t>https://nvd.nist.gov/vuln-metrics/cvss/v3-calculator?vector=AV:N/AC:H/PR:N/UI:R/S:U/C:L/I:N/A:N&amp;version=3.0</t>
  </si>
  <si>
    <t>TFTP Service in Use</t>
  </si>
  <si>
    <t>VNC Service in Use</t>
  </si>
  <si>
    <t>Website Clear Text Passwords and Personal Data</t>
  </si>
  <si>
    <t>APP-DAT</t>
  </si>
  <si>
    <t>SMTP Service Supports Clear Text Authentication</t>
  </si>
  <si>
    <t>Unencrypted SQL Server Traffic</t>
  </si>
  <si>
    <t>XDMCP and Remote X Server Services in Use</t>
  </si>
  <si>
    <t>Website Permits Basic Authentication over HTTP</t>
  </si>
  <si>
    <t>Insufficient Transport Layer Protection</t>
  </si>
  <si>
    <t>APP-DAT/CNF</t>
  </si>
  <si>
    <t>SSH Service Supports Weak Encryption Algorithms</t>
  </si>
  <si>
    <t>Telnet Service in Use</t>
  </si>
  <si>
    <t>FTP Service in Use</t>
  </si>
  <si>
    <t>HSTS Not Enforced</t>
  </si>
  <si>
    <t>APP-CNF/CNF</t>
  </si>
  <si>
    <t>Insecure Digital Certificates</t>
  </si>
  <si>
    <t>Cisco Smart Install Enabled</t>
  </si>
  <si>
    <t>https://nvd.nist.gov/vuln-metrics/cvss/v3-calculator?vector=AV:N/AC:H/PR:N/UI:N/S:U/C:H/I:N/A:H/E:H/RL:W/RC:C&amp;version=3.0</t>
  </si>
  <si>
    <t>Cisco ASA IKE Fragmentation Remote Code Execution</t>
  </si>
  <si>
    <t>https://nvd.nist.gov/vuln-metrics/cvss/v3-calculator?vector=AV:N/AC:L/PR:N/UI:N/S:U/C:H/I:H/A:H/E:F/RL:O/RC:C&amp;version=3.0</t>
  </si>
  <si>
    <t>Domain Registered to Individual</t>
  </si>
  <si>
    <t>https://nvd.nist.gov/vuln-metrics/cvss/v3-calculator?vector=AV:N/AC:L/PR:N/UI:N/S:U/C:L/I:N/A:N&amp;version=3.0</t>
  </si>
  <si>
    <t>Cisco VPN Devices Support Aggressive Mode</t>
  </si>
  <si>
    <t>Closed TCP Ports</t>
  </si>
  <si>
    <t>APP-CNF/NET</t>
  </si>
  <si>
    <t>https://nvd.nist.gov/vuln-metrics/cvss/v3-calculator?vector=AV:N/AC:H/PR:N/UI:N/S:U/C:L/I:N/A:N&amp;version=3.0</t>
  </si>
  <si>
    <t>ICMP Timestamp Request Allowed</t>
  </si>
  <si>
    <t>Domain Expiring Soon</t>
  </si>
  <si>
    <t>https://nvd.nist.gov/vuln-metrics/cvss/v3-calculator?vector=AV:N/AC:L/PR:N/UI:N/S:U/C:N/I:N/A:L&amp;version=3.0</t>
  </si>
  <si>
    <t>Insufficient Antivirus Protection</t>
  </si>
  <si>
    <t>MAL</t>
  </si>
  <si>
    <t>https://nvd.nist.gov/vuln-metrics/cvss/v3-calculator?vector=AV:N/AC:H/PR:N/UI:N/S:C/C:H/I:H/A:H&amp;version=3.0</t>
  </si>
  <si>
    <t>Information Leakage in OpenSSH Banner</t>
  </si>
  <si>
    <t>Domain Users Permitted to Join Workstations to Domain</t>
  </si>
  <si>
    <t>https://nvd.nist.gov/vuln-metrics/cvss/v3-calculator?vector=AV:L/AC:L/PR:L/UI:N/S:C/C:L/I:L/A:N&amp;version=3.0</t>
  </si>
  <si>
    <t>Cisco IKEv1 Packet Handling Remote Information Leakage</t>
  </si>
  <si>
    <t>https://nvd.nist.gov/vuln-metrics/cvss/v3-calculator?vector=AV:N/AC:L/PR:N/UI:N/S:U/C:H/I:N/A:N&amp;version=3.0</t>
  </si>
  <si>
    <t>VPN Reveals Version</t>
  </si>
  <si>
    <t>PPTP VPN Detected</t>
  </si>
  <si>
    <t>IPMI v2.0 Hash Disclosure</t>
  </si>
  <si>
    <t>NET</t>
  </si>
  <si>
    <t>Public IP Range In Use</t>
  </si>
  <si>
    <t>Local (L)</t>
  </si>
  <si>
    <t>https://nvd.nist.gov/vuln-metrics/cvss/v3-calculator?vector=AV:L/AC:L/PR:N/UI:N/S:U/C:N/I:N/A:L&amp;version=3.0</t>
  </si>
  <si>
    <t>Insufficient DNS Security Measures</t>
  </si>
  <si>
    <t>https://nvd.nist.gov/vuln-metrics/cvss/v3-calculator?vector=AV:N/AC:H/PR:N/UI:N/S:C/C:L/I:L/A:N&amp;version=3.0</t>
  </si>
  <si>
    <t>Predictable TCP Sequence Numbers</t>
  </si>
  <si>
    <t>https://nvd.nist.gov/vuln-metrics/cvss/v3-calculator?vector=AV:N/AC:H/PR:N/UI:N/S:U/C:N/I:N/A:L&amp;version=3.0</t>
  </si>
  <si>
    <t>Legacy UNIX Services Available</t>
  </si>
  <si>
    <t>Insufficient Network Segregation</t>
  </si>
  <si>
    <t>https://nvd.nist.gov/vuln-metrics/cvss/v3-calculator?vector=AV:L/AC:H/PR:N/UI:N/S:C/C:H/I:H/A:N&amp;version=3.0</t>
  </si>
  <si>
    <t>Single MX Record</t>
  </si>
  <si>
    <t>WHOIS Information Leakage</t>
  </si>
  <si>
    <t>https://nvd.nist.gov/vuln-metrics/cvss/v3-calculator?vector=AV:N/AC:L/PR:N/UI:N/S:C/C:L/I:N/A:N&amp;version=3.0</t>
  </si>
  <si>
    <t>Network Traffic Insufficient Outbound Restrictions</t>
  </si>
  <si>
    <t>https://nvd.nist.gov/vuln-metrics/cvss/v3-calculator?vector=AV:L/AC:H/PR:N/UI:N/S:C/C:H/I:N/A:N&amp;version=3.0</t>
  </si>
  <si>
    <t>IP Forwarding Enabled</t>
  </si>
  <si>
    <t>https://nvd.nist.gov/vuln-metrics/cvss/v3-calculator?vector=AV:N/AC:H/PR:N/UI:N/S:C/C:L/I:N/A:N&amp;version=3.0</t>
  </si>
  <si>
    <t>LM and NTLMv1 Authentication Enabled</t>
  </si>
  <si>
    <t>ATH</t>
  </si>
  <si>
    <t>https://nvd.nist.gov/vuln-metrics/cvss/v3-calculator?vector=AV:A/AC:H/PR:N/UI:N/S:C/C:H/I:N/A:N&amp;version=3.0</t>
  </si>
  <si>
    <t>NTP Reveals Host Information</t>
  </si>
  <si>
    <t>SQL Server UDP Query Remote Version Disclosure</t>
  </si>
  <si>
    <t>Network Load Balancer Information Leakage</t>
  </si>
  <si>
    <t>Broadcast Protocols Enabled</t>
  </si>
  <si>
    <t>https://nvd.nist.gov/vuln-metrics/cvss/v3-calculator?vector=AV:A/AC:L/PR:N/UI:N/S:C/C:H/I:H/A:N&amp;version=3.0</t>
  </si>
  <si>
    <t>Unquoted Service Executable Paths</t>
  </si>
  <si>
    <t>https://nvd.nist.gov/vuln-metrics/cvss/v3-calculator?vector=AV:L/AC:L/PR:L/UI:N/S:U/C:H/I:H/A:N&amp;version=3.0</t>
  </si>
  <si>
    <t>Insufficient Privilege Account Separation</t>
  </si>
  <si>
    <t>PRV</t>
  </si>
  <si>
    <t>https://nvd.nist.gov/vuln-metrics/cvss/v3-calculator?vector=AV:A/AC:H/PR:N/UI:R/S:C/C:H/I:H/A:N&amp;version=3.0</t>
  </si>
  <si>
    <t>SNMP Exposes System Information</t>
  </si>
  <si>
    <t>Administrative Password Re-Use</t>
  </si>
  <si>
    <t>PWD</t>
  </si>
  <si>
    <t>Weak Domain Administrator Passwords</t>
  </si>
  <si>
    <t>Default Local Administrator Account Enabled</t>
  </si>
  <si>
    <t>https://nvd.nist.gov/vuln-metrics/cvss/v3-calculator?vector=AV:A/AC:H/PR:N/UI:N/S:U/C:H/I:H/A:N&amp;version=3.0</t>
  </si>
  <si>
    <t>Windows Stores Clear Text Passwords in Memory</t>
  </si>
  <si>
    <t>https://nvd.nist.gov/vuln-metrics/cvss/v3-calculator?vector=AV:A/AC:H/PR:H/UI:N/S:C/C:H/I:H/A:N&amp;version=3.0</t>
  </si>
  <si>
    <t>Weak Password Reset Process</t>
  </si>
  <si>
    <t>APP-ATH</t>
  </si>
  <si>
    <t>Physical (P)</t>
  </si>
  <si>
    <t>https://nvd.nist.gov/vuln-metrics/cvss/v3-calculator?vector=AV:P/AC:H/PR:N/UI:R/S:C/C:H/I:H/A:N&amp;version=3.0</t>
  </si>
  <si>
    <t>Weak SQL Server Login Passwords</t>
  </si>
  <si>
    <t>https://nvd.nist.gov/vuln-metrics/cvss/v3-calculator?vector=AV:N/AC:L/PR:N/UI:N/S:C/C:H/I:H/A:N&amp;version=3.0</t>
  </si>
  <si>
    <t>Workstations Left Unlocked and Unattended</t>
  </si>
  <si>
    <t>PRC</t>
  </si>
  <si>
    <t>https://nvd.nist.gov/vuln-metrics/cvss/v3-calculator?vector=AV:P/AC:H/PR:N/UI:N/S:U/C:H/I:H/A:N&amp;version=3.0</t>
  </si>
  <si>
    <t>SQL Server Login Unnecessary Privileges</t>
  </si>
  <si>
    <t>https://nvd.nist.gov/vuln-metrics/cvss/v3-calculator?vector=AV:N/AC:H/PR:N/UI:N/S:U/C:H/I:H/A:N&amp;version=3.0</t>
  </si>
  <si>
    <t>Domain User Account Password Re-Use</t>
  </si>
  <si>
    <t>https://nvd.nist.gov/vuln-metrics/cvss/v3-calculator?vector=AV:N/AC:H/PR:N/UI:N/S:C/C:H/I:H/A:N&amp;version=3.0</t>
  </si>
  <si>
    <t>Weak Domain User Passwords</t>
  </si>
  <si>
    <t>Group Policy Preferences Expose Administrator Passwords</t>
  </si>
  <si>
    <t>Weak Local Administrator Password</t>
  </si>
  <si>
    <t>https://nvd.nist.gov/vuln-metrics/cvss/v3-calculator?vector=AV:N/AC:L/PR:N/UI:N/S:U/C:H/I:H/A:N&amp;version=3.0</t>
  </si>
  <si>
    <t>Weak Oracle Database Passwords</t>
  </si>
  <si>
    <t>SQL Server Service Unnecessary Privileges</t>
  </si>
  <si>
    <t>https://nvd.nist.gov/vuln-metrics/cvss/v3-calculator?vector=AV:N/AC:H/PR:L/UI:N/S:C/C:H/I:H/A:N&amp;version=3.0</t>
  </si>
  <si>
    <t>Unattended Installation XML File Contains Credentials</t>
  </si>
  <si>
    <t>https://nvd.nist.gov/vuln-metrics/cvss/v3-calculator?vector=AV:N/AC:L/PR:L/UI:N/S:C/C:H/I:H/A:N&amp;version=3.0</t>
  </si>
  <si>
    <t>Local Administrator Account Password Re-Use</t>
  </si>
  <si>
    <t>https://nvd.nist.gov/vuln-metrics/cvss/v3-calculator?vector=AV:A/AC:L/PR:N/UI:N/S:U/C:H/I:H/A:N&amp;version=3.0</t>
  </si>
  <si>
    <t>Potentially Unnecessary Accounts</t>
  </si>
  <si>
    <t>https://nvd.nist.gov/vuln-metrics/cvss/v3-calculator?vector=AV:A/AC:H/PR:N/UI:N/S:U/C:L/I:L/A:N&amp;version=3.0</t>
  </si>
  <si>
    <t>Potentially Unnecessary Administrator Accounts</t>
  </si>
  <si>
    <t>https://nvd.nist.gov/vuln-metrics/cvss/v3-calculator?vector=AV:A/AC:H/PR:N/UI:N/S:C/C:H/I:H/A:N&amp;version=3.0</t>
  </si>
  <si>
    <t>Firewall Administration Logon Page Accessible Remotely</t>
  </si>
  <si>
    <t>https://nvd.nist.gov/vuln-metrics/cvss/v3-calculator?vector=AV:N/AC:L/PR:H/UI:N/S:C/C:L/I:L/A:L&amp;version=3.0</t>
  </si>
  <si>
    <t>FTP Service Anonymous Access</t>
  </si>
  <si>
    <t>MSRPC Externally Available</t>
  </si>
  <si>
    <t>SQL Database Allows Remote Connection</t>
  </si>
  <si>
    <t>Insufficient Static File Access Control</t>
  </si>
  <si>
    <t>APP-ACC</t>
  </si>
  <si>
    <t>Administration Functionality Insufficiently Isolated</t>
  </si>
  <si>
    <t>APP-CNF</t>
  </si>
  <si>
    <t>https://nvd.nist.gov/vuln-metrics/cvss/v3-calculator?vector=AV:N/AC:H/PR:N/UI:N/S:U/C:L/I:L/A:N&amp;version=3.0</t>
  </si>
  <si>
    <t>Network Access Control Not Enforced</t>
  </si>
  <si>
    <t>https://nvd.nist.gov/vuln-metrics/cvss/v3-calculator?vector=AV:A/AC:L/PR:N/UI:N/S:C/C:L/I:L/A:N&amp;version=3.0</t>
  </si>
  <si>
    <t>Windows Auto Logon Enabled</t>
  </si>
  <si>
    <t>https://nvd.nist.gov/vuln-metrics/cvss/v3-calculator?vector=AV:L/AC:H/PR:L/UI:N/S:U/C:H/I:N/A:N&amp;version=3.0</t>
  </si>
  <si>
    <t>Development and Test Sites Publicly Accessible</t>
  </si>
  <si>
    <t>SSH Externally Available</t>
  </si>
  <si>
    <t>RDP Service Externally Available</t>
  </si>
  <si>
    <t>JBoss HTTP Invoker Servlets Anonymously Available</t>
  </si>
  <si>
    <t>SNMP Externally Available</t>
  </si>
  <si>
    <t>Apache Web Server Icons Directory</t>
  </si>
  <si>
    <t>Informational</t>
  </si>
  <si>
    <t>Detailed ASP Error Messages</t>
  </si>
  <si>
    <t>ASP.NET Debugging Enabled</t>
  </si>
  <si>
    <t>Detailed PHP Error Messages</t>
  </si>
  <si>
    <t>JBoss Error Messages Display Version in Error Messages</t>
  </si>
  <si>
    <t>Default ISAPI Extensions on Windows IIS Web Servers</t>
  </si>
  <si>
    <t>Apache Server Status Page Externally Accessible</t>
  </si>
  <si>
    <t>FrontPage Server Extensions Enabled</t>
  </si>
  <si>
    <t>Tomcat Shows Version in Error Messages</t>
  </si>
  <si>
    <t>Detailed ASP.NET Error Messages</t>
  </si>
  <si>
    <t>JBoss Status Servlet Information Leakage</t>
  </si>
  <si>
    <t>Apache Tomcat Sample and Documentation Pages</t>
  </si>
  <si>
    <t>Web Server Default Page</t>
  </si>
  <si>
    <t>Inconsistent Error Handling</t>
  </si>
  <si>
    <t>Detailed ColdFusion Error Messages</t>
  </si>
  <si>
    <t>Microsoft .NET Handlers Can Be Enumerated</t>
  </si>
  <si>
    <t>Apache Web Server Manual</t>
  </si>
  <si>
    <t>WebDAV Exposes Internal IP Address</t>
  </si>
  <si>
    <t>Unencrypted ASP.NET View State</t>
  </si>
  <si>
    <t>JBoss Admin Pages Available Externally</t>
  </si>
  <si>
    <t>WebDAV Is Enabled On the Web Server</t>
  </si>
  <si>
    <t>Detailed IIS Error Messages</t>
  </si>
  <si>
    <t>Apache UserDir User Enumeration</t>
  </si>
  <si>
    <t>Web Server Exposes Internal IP Address</t>
  </si>
  <si>
    <t>Web Application Firewall Bypass</t>
  </si>
  <si>
    <t>Website Permits Directory Listing</t>
  </si>
  <si>
    <t>Missing HTTP Security Headers</t>
  </si>
  <si>
    <t>Web Server Allows TRACE Method</t>
  </si>
  <si>
    <t>Websites on Shared Hosting</t>
  </si>
  <si>
    <t>Web Servers Show Software Versions in HTTP Headers</t>
  </si>
  <si>
    <t>Web Service Descriptions</t>
  </si>
  <si>
    <t>Arbitrary Text Injection</t>
  </si>
  <si>
    <t>APP-INJ</t>
  </si>
  <si>
    <t>https://nvd.nist.gov/vuln-metrics/cvss/v3-calculator?vector=AV:N/AC:H/PR:N/UI:R/S:C/C:L/I:L/A:N&amp;version=3.0</t>
  </si>
  <si>
    <t>Cookies Scoped to Parent Domain</t>
  </si>
  <si>
    <t>Image Only CAPTCHA in Use</t>
  </si>
  <si>
    <t>Authentication Details in HTTP GET Request</t>
  </si>
  <si>
    <t>https://nvd.nist.gov/vuln-metrics/cvss/v3-calculator?vector=AV:A/AC:H/PR:N/UI:R/S:U/C:H/I:N/A:N&amp;version=3.0</t>
  </si>
  <si>
    <t>Insufficient Input Validation and Sanitisation</t>
  </si>
  <si>
    <t>https://nvd.nist.gov/vuln-metrics/cvss/v3-calculator?vector=AV:N/AC:L/PR:N/UI:R/S:C/C:L/I:L/A:N&amp;version=3.0</t>
  </si>
  <si>
    <t>Information Leakage in .DS_Store Files</t>
  </si>
  <si>
    <t>CAPTCHA Images Fairly Weak</t>
  </si>
  <si>
    <t>Credentials in Clear Text in Source Code</t>
  </si>
  <si>
    <t>https://nvd.nist.gov/vuln-metrics/cvss/v3-calculator?vector=AV:N/AC:L/PR:N/UI:N/S:C/C:H/I:N/A:N&amp;version=3.0</t>
  </si>
  <si>
    <t>Login Page Allows Password Auto-Completion</t>
  </si>
  <si>
    <t>Changing Password Does Not Require Current Password</t>
  </si>
  <si>
    <t>https://nvd.nist.gov/vuln-metrics/cvss/v3-calculator?vector=AV:N/AC:L/PR:L/UI:N/S:U/C:L/I:L/A:N&amp;version=3.0</t>
  </si>
  <si>
    <t>Outlook Web Access URL Redirection Vulnerability</t>
  </si>
  <si>
    <t>https://nvd.nist.gov/vuln-metrics/cvss/v3-calculator?vector=AV:N/AC:H/PR:N/UI:R/S:C/C:H/I:H/A:N&amp;version=3.0</t>
  </si>
  <si>
    <t>No Account Verification Mechanism</t>
  </si>
  <si>
    <t>https://nvd.nist.gov/vuln-metrics/cvss/v3-calculator?vector=AV:N/AC:H/PR:N/UI:N/S:U/C:N/I:N/A:H&amp;version=3.0</t>
  </si>
  <si>
    <t>Insecure Development Practices</t>
  </si>
  <si>
    <t>https://nvd.nist.gov/vuln-metrics/cvss/v3-calculator?vector=AV:N/AC:H/PR:N/UI:N/S:U/C:L/I:L/A:L&amp;version=3.0</t>
  </si>
  <si>
    <t>Login Uses Existing Session</t>
  </si>
  <si>
    <t>Both category and CVSS need to be adjusted based on the insecure development practices identified</t>
  </si>
  <si>
    <t>Passwords Stored as MD5 Hashes</t>
  </si>
  <si>
    <t>https://nvd.nist.gov/vuln-metrics/cvss/v3-calculator?vector=AV:N/AC:H/PR:N/UI:N/S:C/C:H/I:N/A:N&amp;version=3.0</t>
  </si>
  <si>
    <t>Cross-Site Request Forgery</t>
  </si>
  <si>
    <t>https://nvd.nist.gov/vuln-metrics/cvss/v3-calculator?vector=AV:N/AC:L/PR:N/UI:R/S:U/C:H/I:H/A:H&amp;version=3.0</t>
  </si>
  <si>
    <t>Passwords Stored in Clear Text</t>
  </si>
  <si>
    <t>No API Rate Limiting</t>
  </si>
  <si>
    <t>Logout Does Not Clear Server Session</t>
  </si>
  <si>
    <t>https://nvd.nist.gov/vuln-metrics/cvss/v3-calculator?vector=AV:A/AC:H/PR:L/UI:R/S:U/C:H/I:H/A:N&amp;version=3.0</t>
  </si>
  <si>
    <t>Overly Permissive Content Security Policy</t>
  </si>
  <si>
    <t>https://nvd.nist.gov/vuln-metrics/cvss/v3-calculator?vector=AV:N/AC:H/PR:N/UI:R/S:C/C:H/I:H/A:H&amp;version=3.0</t>
  </si>
  <si>
    <t>PHP Information Page</t>
  </si>
  <si>
    <t>Insufficient Cookie Protection</t>
  </si>
  <si>
    <t>https://nvd.nist.gov/vuln-metrics/cvss/v3-calculator?vector=AV:N/AC:H/PR:N/UI:R/S:U/C:H/I:H/A:H&amp;version=3.0</t>
  </si>
  <si>
    <t>No Logout Functionality</t>
  </si>
  <si>
    <t>https://nvd.nist.gov/vuln-metrics/cvss/v3-calculator?vector=AV:P/AC:L/PR:L/UI:N/S:U/C:H/I:H/A:N&amp;version=3.0</t>
  </si>
  <si>
    <t>No Account Lockout or Password Complexity</t>
  </si>
  <si>
    <t>https://nvd.nist.gov/vuln-metrics/cvss/v3-calculator?vector=AV:N/AC:H/PR:N/UI:N/S:U/C:H/I:N/A:N&amp;version=3.0</t>
  </si>
  <si>
    <t>Send To Friend Spam Abuse</t>
  </si>
  <si>
    <t>BUS</t>
  </si>
  <si>
    <t>https://nvd.nist.gov/vuln-metrics/cvss/v3-calculator?vector=AV:N/AC:L/PR:N/UI:R/S:C/C:H/I:N/A:H&amp;version=3.0</t>
  </si>
  <si>
    <t>Passwords Emailed in Clear Text</t>
  </si>
  <si>
    <t>https://nvd.nist.gov/vuln-metrics/cvss/v3-calculator?vector=AV:N/AC:L/PR:L/UI:N/S:C/C:H/I:N/A:N&amp;version=3.0</t>
  </si>
  <si>
    <t>CSV Formula Injection</t>
  </si>
  <si>
    <t>Usernames Stored in Cookies</t>
  </si>
  <si>
    <t>No Password Change Functionality</t>
  </si>
  <si>
    <t>Version of Software in Source Code</t>
  </si>
  <si>
    <t>Potentially Insufficient Logging and Monitoring</t>
  </si>
  <si>
    <t>APP-LOG</t>
  </si>
  <si>
    <t>https://nvd.nist.gov/vuln-metrics/cvss/v3-calculator?vector=AV:N/AC:L/PR:N/UI:N/S:U/C:L/I:L/A:L&amp;version=3.0</t>
  </si>
  <si>
    <t>Passwords Have Maximum Length</t>
  </si>
  <si>
    <t>Default Installation Files on Website</t>
  </si>
  <si>
    <t>No Robots File Detected</t>
  </si>
  <si>
    <t>Potentially Interesting Web Server Directories</t>
  </si>
  <si>
    <t>Website Admin Allows Script File Upload</t>
  </si>
  <si>
    <t>https://nvd.nist.gov/vuln-metrics/cvss/v3-calculator?vector=AV:N/AC:L/PR:H/UI:N/S:C/C:H/I:H/A:H&amp;version=3.0</t>
  </si>
  <si>
    <t>Development Placeholder Text Present</t>
  </si>
  <si>
    <t>Weak Authentication Mechanism</t>
  </si>
  <si>
    <t>https://nvd.nist.gov/vuln-metrics/cvss/v3-calculator?vector=AV:N/AC:H/PR:N/UI:N/S:U/C:H/I:H/A:H&amp;version=3.0</t>
  </si>
  <si>
    <t>Sensitive Data in Local Storage</t>
  </si>
  <si>
    <t>https://nvd.nist.gov/vuln-metrics/cvss/v3-calculator?vector=AV:N/AC:L/PR:N/UI:R/S:U/C:H/I:N/A:N&amp;version=3.0</t>
  </si>
  <si>
    <t>SQL Injection</t>
  </si>
  <si>
    <t>Insufficient Session Management</t>
  </si>
  <si>
    <t>Session Cookie Has Long Expiry Time</t>
  </si>
  <si>
    <t>https://nvd.nist.gov/vuln-metrics/cvss/v3-calculator?vector=AV:N/AC:H/PR:N/UI:R/S:U/C:H/I:H/A:N&amp;version=3.0</t>
  </si>
  <si>
    <t>Interface Rejects Valid Email Characters</t>
  </si>
  <si>
    <t>Session ID in Website URLs</t>
  </si>
  <si>
    <t>Internal IP Addresses in Source Code</t>
  </si>
  <si>
    <t>Website Cookie Consent and Cookie Policy Missing</t>
  </si>
  <si>
    <t>Website Pages Allow Username Harvesting</t>
  </si>
  <si>
    <t>Web Administration Interface Publicly Available</t>
  </si>
  <si>
    <t>https://nvd.nist.gov/vuln-metrics/cvss/v3-calculator?vector=AV:N/AC:L/PR:H/UI:N/S:U/C:L/I:L/A:L&amp;version=3.0</t>
  </si>
  <si>
    <t>Wildcard Cross Origin Resource Sharing Policy</t>
  </si>
  <si>
    <t>Website Pages Load Mixed Content</t>
  </si>
  <si>
    <t>https://nvd.nist.gov/vuln-metrics/cvss/v3-calculator?vector=AV:A/AC:H/PR:N/UI:R/S:C/C:L/I:L/A:L&amp;version=3.0</t>
  </si>
  <si>
    <t>Website Functionality Provided by Cross-Domain Includes</t>
  </si>
  <si>
    <t>https://nvd.nist.gov/vuln-metrics/cvss/v3-calculator?vector=AV:N/AC:H/PR:N/UI:N/S:C/C:L/I:L/A:L&amp;version=3.0</t>
  </si>
  <si>
    <t>Old Version of JavaScript Libraries</t>
  </si>
  <si>
    <t>WordPress Version Disclosed</t>
  </si>
  <si>
    <t>Website Not Cross Browser Compatible</t>
  </si>
  <si>
    <t>Emails HTML/URL Injection</t>
  </si>
  <si>
    <t>https://nvd.nist.gov/vuln-metrics/cvss/v3-calculator?vector=AV:N/AC:L/PR:N/UI:R/S:C/C:H/I:H/A:H&amp;version=3.0</t>
  </si>
  <si>
    <t>Stored Cross-Site Scripting</t>
  </si>
  <si>
    <t>APP-XSS</t>
  </si>
  <si>
    <t>Reflected Cross-Site Scripting</t>
  </si>
  <si>
    <t>Open URL Redirection</t>
  </si>
  <si>
    <t>https://nvd.nist.gov/vuln-metrics/cvss/v3-calculator?vector=AV:N/AC:L/PR:N/UI:R/S:C/C:L/I:L/A:L&amp;version=3.1</t>
  </si>
  <si>
    <t>Hardcoded Encryption Keys</t>
  </si>
  <si>
    <t>https://nvd.nist.gov/vuln-metrics/cvss/v3-calculator?vector=AV:N/AC:L/PR:N/UI:N/S:U/C:H/I:N/A:N&amp;version=3.1</t>
  </si>
  <si>
    <t>SVN/Git/Mercurial Version Control Files</t>
  </si>
  <si>
    <t>https://nvd.nist.gov/vuln-metrics/cvss/v3-calculator?vector=AV:N/AC:L/PR:N/UI:N/S:U/C:L/I:N/A:N&amp;version=3.1</t>
  </si>
  <si>
    <t>Robots File Exposes Disallowed Folders</t>
  </si>
  <si>
    <t>Test and Backup Pages on Website</t>
  </si>
  <si>
    <t>Secure Content Caching Permitted</t>
  </si>
  <si>
    <t>https://nvd.nist.gov/vuln-metrics/cvss/v3-calculator?vector=AV:L/AC:L/PR:L/UI:N/S:U/C:L/I:N/A:N&amp;version=3.1</t>
  </si>
  <si>
    <t>Unnecessary Mailman Service</t>
  </si>
  <si>
    <t>https://nvd.nist.gov/vuln-metrics/cvss/v3-calculator?vector=AV:N/AC:L/PR:H/UI:N/S:U/C:H/I:H/A:N&amp;version=3.1</t>
  </si>
  <si>
    <t>Website Processes Cardholder Data</t>
  </si>
  <si>
    <t>https://nvd.nist.gov/vuln-metrics/cvss/v3-calculator?vector=AV:N/AC:H/PR:N/UI:N/S:U/C:H/I:H/A:H&amp;version=3.1</t>
  </si>
  <si>
    <t>Outlook Web Access Allows Username Harvesting</t>
  </si>
  <si>
    <t>XML External Entity Injection</t>
  </si>
  <si>
    <t>APP-XXE</t>
  </si>
  <si>
    <t>https://nvd.nist.gov/vuln-metrics/cvss/v3-calculator?vector=AV:N/AC:L/PR:H/UI:N/S:C/C:H/I:H/A:H&amp;version=3.1</t>
  </si>
  <si>
    <t>Website Relies on ASP.NET Request Validation</t>
  </si>
  <si>
    <t>https://nvd.nist.gov/vuln-metrics/cvss/v3-calculator?vector=AV:N/AC:H/PR:N/UI:R/S:C/C:H/I:H/A:H&amp;version=3.1</t>
  </si>
  <si>
    <t>WordPress XML-RPC API Brute Force Amplification Attack</t>
  </si>
  <si>
    <t>https://nvd.nist.gov/vuln-metrics/cvss/v3-calculator?vector=AV:N/AC:L/PR:N/UI:N/S:U/C:H/I:H/A:H&amp;version=3.1</t>
  </si>
  <si>
    <t>Unrestricted File Upload</t>
  </si>
  <si>
    <t>https://nvd.nist.gov/vuln-metrics/cvss/v3-calculator?vector=AV:N/AC:L/PR:L/UI:R/S:C/C:H/I:H/A:H&amp;version=3.1</t>
  </si>
  <si>
    <t>Website Supports Concurrent Sessions</t>
  </si>
  <si>
    <t>https://nvd.nist.gov/vuln-metrics/cvss/v3-calculator?vector=AV:N/AC:L/PR:L/UI:N/S:U/C:L/I:L/A:N&amp;version=3.1</t>
  </si>
  <si>
    <t>Unused CGI Scripts</t>
  </si>
  <si>
    <t>WordPress XML-RPC Interface Enabled</t>
  </si>
  <si>
    <t>Website Uses Predictable IDs</t>
  </si>
  <si>
    <t>Uploaded Files Not Scanned for Malware</t>
  </si>
  <si>
    <t>Websites Vulnerable to Click Jacking</t>
  </si>
  <si>
    <t>https://nvd.nist.gov/vuln-metrics/cvss/v3-calculator?vector=AV:N/AC:L/PR:N/UI:R/S:U/C:L/I:N/A:N&amp;version=3.0</t>
  </si>
  <si>
    <t>Computer Accounts Configured with Trusted for Delegation Rights</t>
  </si>
  <si>
    <t>Computer Accounts Members of Privileged Domain Groups</t>
  </si>
  <si>
    <t>Potentially Unnecessary Local Administrator Accounts</t>
  </si>
  <si>
    <t>Print System Remote Protocol Enabled</t>
  </si>
  <si>
    <t>Service Principal Names Configured for Domain User Accounts</t>
  </si>
  <si>
    <t>Base Metrics</t>
  </si>
  <si>
    <t>Exploitablity</t>
  </si>
  <si>
    <t>Attack Vector</t>
  </si>
  <si>
    <t>A vulnerability exploitable with network access means the vulnerable component is bound to the network stack and the attacker's path is through OSI layer 3 (the network layer). Such a vulnerability is often termed "remotely exploitable" and can be thought of as an attack being exploitable one or more network hops away (e.g. across layer 3 boundaries from routers). An example of a network attack is an attacker causing a denial of service (DoS) by sending a specially crafted TCP packet from across the public Internet (e.g. CVE 2004 0230).</t>
  </si>
  <si>
    <t>A vulnerability exploitable with adjacent network access means the vulnerable component is bound to the network stack, however the attack is limited to the same shared physical (e.g. Bluetooth, IEEE 802.11), or logical (e.g. local IP subnet) network, and cannot be performed across an OSI layer 3 boundary (e.g. a router). An example of an Adjacent attack would be an ARP (IPv4) or neighbor discovery (IPv6) flood leading to a denial of service on the local LAN segment. See also CVE 2013 6014.</t>
  </si>
  <si>
    <t>A vulnerability exploitable with Local access means that the vulnerable component is not bound to the network stack, and the attacker's path is via read/write/execute capabilities. In some cases, the attacker may be logged in locally in order to exploit the vulnerability, otherwise, she may rely on User Interaction to execute a malicious file.</t>
  </si>
  <si>
    <t>A vulnerability exploitable with Physical access requires the attacker to physically touch or manipulate the vulnerable component. Physical interaction may be brief (e.g. evil maid attack [1]) or persistent. An example of such an attack is a cold boot attack which allows an attacker to access to disk encryption keys after gaining physical access to the system, or peripheral attacks such as Firewire/USB Direct Memory Access attacks.</t>
  </si>
  <si>
    <t>Attack Complexity</t>
  </si>
  <si>
    <t>A successful attack depends on conditions beyond the attacker's control. That is, a successful attack cannot be accomplished at will, but requires the attacker to invest in some measurable amount of effort in preparation or execution against the vulnerable component before a successful attack can be expected. [2] For example, a successful attack may depend on an attacker overcoming any of the following conditions:
- The attacker must conduct target-specific reconnaissance. For example, on target configuration settings, sequence numbers, shared secrets, etc.
- The attacker must prepare the target environment to improve exploit reliability. For example, repeated exploitation to win a race condition, or overcoming advanced exploit mitigation techniques.
- The attacker must inject herself into the logical network path between the target and the resource requested by the victim in order to read and/or modify network communications (e.g. man in the middle attack).</t>
  </si>
  <si>
    <t>Specialized access conditions or extenuating circumstances do not exist. An attacker can expect repeatable success against the vulnerable component.</t>
  </si>
  <si>
    <t>Privileges Required</t>
  </si>
  <si>
    <t>The attacker is unauthorized prior to attack, and therefore does not require any access to settings or files to carry out an attack.</t>
  </si>
  <si>
    <t>The attacker is authorized with (i.e. requires) privileges that provide basic user capabilities that could normally affect only settings and files owned by a user. Alternatively, an attacker with Low privileges may have the ability to cause an impact only to non-sensitive resources.</t>
  </si>
  <si>
    <t>The attacker is authorized with (i.e. requires) privileges that provide significant (e.g. administrative) control over the vulnerable component that could affect component-wide settings and files.</t>
  </si>
  <si>
    <t>User interaction</t>
  </si>
  <si>
    <t>The vulnerable system can be exploited without interaction from any user.</t>
  </si>
  <si>
    <t>Successful exploitation of this vulnerability requires a user to take some action before the vulnerability can be exploited. For example, a successful exploit may only be possible during the installation of an application by a system administrator.</t>
  </si>
  <si>
    <t>Scope</t>
  </si>
  <si>
    <t>An exploited vulnerability can only affect resources managed by the same authority. In this case the vulnerable component and the impacted component are the same</t>
  </si>
  <si>
    <t>An exploited vulnerability can affect resources beyond the authorization privileges intended by the vulnerable component. In this case the vulnerable component and the impacted component are different.</t>
  </si>
  <si>
    <t>Impact</t>
  </si>
  <si>
    <t>Confidentiality</t>
  </si>
  <si>
    <t>There is total loss of confidentiality, resulting in all resources within the impacted component being divulged to the attacker. Alternatively, access to only some restricted information is obtained, but the disclosed information presents a direct, serious impact. For example, an attacker steals the administrator's password, or private encryption keys of a web server.</t>
  </si>
  <si>
    <t>There is some loss of confidentiality. Access to some restricted information is obtained, but the attacker does not have control over what information is obtained, or the amount or kind of loss is constrained. The information disclosure does not cause a direct, serious loss to the impacted component.</t>
  </si>
  <si>
    <t>There is no loss of confidentiality within the impacted component.</t>
  </si>
  <si>
    <t>Integrity</t>
  </si>
  <si>
    <t>There is a total loss of integrity, or a complete loss of protection. For example, the attacker is able to modify any/all files protected by the impacted component. Alternatively, only some files can be modified, but malicious modification would present a direct, serious consequence to the impacted component.</t>
  </si>
  <si>
    <t>Modification of data is possible, but the attacker does not have control over the consequence of a modification, or the amount of modification is constrained. The data modification does not have a direct, serious impact on the impacted component.</t>
  </si>
  <si>
    <t xml:space="preserve">There is no loss of integrity within the impacted component.There is no loss of integrity within the impacted component.
</t>
  </si>
  <si>
    <t>Availablity</t>
  </si>
  <si>
    <t>There is total loss of availability, resulting in the attacker being able to fully deny access to resources in the impacted component; this loss is either sustained (while the attacker continues to deliver the attack) or persistent (the condition persists even after the attack has completed). Alternatively, the attacker has the ability to deny some availability, but the loss of availability presents a direct, serious consequence to the impacted component (e.g., the attacker cannot disrupt existing connections, but can prevent new connections; the attacker can repeatedly exploit a vulnerability that, in each instance of a successful attack, leaks a only small amount of memory, but after repeated exploitation causes a service to become completely unavailable).</t>
  </si>
  <si>
    <t>There is reduced performance or interruptions in resource availability. Even if repeated exploitation of the vulnerability is possible, the attacker does not have the ability to completely deny service to legitimate users. The resources in the impacted component are either partially available all of the time, or fully available only some of the time, but overall there is no direct, serious consequence to the impacted component.</t>
  </si>
  <si>
    <t>There is no impact to availability within the impacted component.</t>
  </si>
  <si>
    <t>Temporal Metrics</t>
  </si>
  <si>
    <t>Exploit Maturity</t>
  </si>
  <si>
    <t>Not Defined (X)</t>
  </si>
  <si>
    <t>Assigning this value to the metric will not influence the score. It is a signal to a scoring equation to skip this metric.</t>
  </si>
  <si>
    <t>Functional autonomous code exists, or no exploit is required (manual trigger) and details are widely available. Exploit code works in every situation, or is actively being delivered via an autonomous agent (such as a worm or virus). Network-connected systems are likely to encounter scanning or exploitation attempts. Exploit development has reached the level of reliable, widely-available, easy-to-use automated tools</t>
  </si>
  <si>
    <t>Functional (F)</t>
  </si>
  <si>
    <t>Functional exploit code is available. The code works in most situations where the vulnerability exists.</t>
  </si>
  <si>
    <t>Proof Of Concept (P)</t>
  </si>
  <si>
    <t>Proof-of-concept exploit code is available, or an attack demonstration is not practical for most systems. The code or technique is not functional in all situations and may require substantial modification by a skilled attacker.</t>
  </si>
  <si>
    <t>Unproven (U)</t>
  </si>
  <si>
    <t>No exploit code is available, or an exploit is theoretical.</t>
  </si>
  <si>
    <t>Remediation Level</t>
  </si>
  <si>
    <t>Unavailable (U)</t>
  </si>
  <si>
    <t>There is either no solution available or it is impossible to apply.</t>
  </si>
  <si>
    <t>Workaround (W)</t>
  </si>
  <si>
    <t>There is an unofficial, non-vendor solution available. In some cases, users of the affected technology will create a patch of their own or provide steps to work around or otherwise mitigate the vulnerability.</t>
  </si>
  <si>
    <t>Temporary Fix (T)</t>
  </si>
  <si>
    <t>There is an official but temporary fix available. This includes instances where the vendor issues a temporary hotfix, tool, or workaround.</t>
  </si>
  <si>
    <t>Official Fix (O)</t>
  </si>
  <si>
    <t>A complete vendor solution is available. Either the vendor has issued an official patch, or an upgrade is available.</t>
  </si>
  <si>
    <t>Report Confidence</t>
  </si>
  <si>
    <t>Confirmed ( C )</t>
  </si>
  <si>
    <t>Detailed reports exist, or functional reproduction is possible (functional exploits may provide this). Source code is available to independently verify the assertions of the research, or the author or vendor of the affected code has confirmed the presence of the vulnerability.</t>
  </si>
  <si>
    <t>Reasonable ( R )</t>
  </si>
  <si>
    <t>Significant details are published, but researchers either do not have full confidence in the root cause, or do not have access to source code to fully confirm all of the interactions that may lead to the result. Reasonable confidence exists, however, that the bug is reproducible and at least one impact is able to be verified (proof-of-concept exploits may provide this). An example is a detailed write-up of research into a vulnerability with an explanation (possibly obfuscated or "left as an exercise to the reader") that gives assurances on how to reproduce the results.</t>
  </si>
  <si>
    <t>Unknown (U)</t>
  </si>
  <si>
    <t>There are reports of impacts that indicate a vulnerability is present. The reports indicate that the cause of the vulnerability is unknown, or reports may differ on the cause or impacts of the vulnerability. Reporters are uncertain of the true nature of the vulnerability, and there is little confidence in the validity of the reports or whether a static Base score can be applied given the differences described. An example is a bug report which notes that an intermittent but non-reproducible crash occurs, with evidence of memory corruption suggesting that denial of service, or possible more serious impacts, may result.</t>
  </si>
  <si>
    <t>Environmental Metrics</t>
  </si>
  <si>
    <t>Confidentiality Requirements</t>
  </si>
  <si>
    <t>Assigning this value to the metric will not influence the score. It is a signal to the equation to skip this metric.</t>
  </si>
  <si>
    <t>Loss of Confidentiality is likely to have a catastrophic adverse effect on the organization or individuals associated with the organization (e.g., employees, customers).</t>
  </si>
  <si>
    <t>Medium (M)</t>
  </si>
  <si>
    <t>Loss of Confidentiality is likely to have a serious adverse effect on the organization or individuals associated with the organization (e.g., employees, customers).</t>
  </si>
  <si>
    <t>Loss of Confidentiality is likely to have only a limited adverse effect on the organization or individuals associated with the organization (e.g., employees, customers).</t>
  </si>
  <si>
    <t>Integrity Requirements</t>
  </si>
  <si>
    <t>Loss of Integrity is likely to have a catastrophic adverse effect on the organization or individuals associated with the organization (e.g., employees, customers).</t>
  </si>
  <si>
    <t>Loss of Integrity is likely to have a serious adverse effect on the organization or individuals associated with the organization (e.g., employees, customers).</t>
  </si>
  <si>
    <t>Loss of Integrity is likely to have only a limited adverse effect on the organization or individuals associated with the organization (e.g., employees, customers).</t>
  </si>
  <si>
    <t>Availablity Requirements</t>
  </si>
  <si>
    <t>Loss of  Availability is likely to have a catastrophic adverse effect on the organization or individuals associated with the organization (e.g., employees, customers).</t>
  </si>
  <si>
    <t>Loss of Availability is likely to have a serious adverse effect on the organization or individuals associated with the organization (e.g., employees, customers).</t>
  </si>
  <si>
    <t>Loss of Availability is likely to have only a limited adverse effect on the organization or individuals associated with the organization (e.g., employees, customers).</t>
  </si>
  <si>
    <t>Modified Attack Vector (MAV)</t>
  </si>
  <si>
    <t>Modified Attack Complexity (MAC)</t>
  </si>
  <si>
    <t>Modified Privileges Required (MPR)</t>
  </si>
  <si>
    <t>Modified User Interaction (MUI)</t>
  </si>
  <si>
    <t>Modified Scope (MS)</t>
  </si>
  <si>
    <t>Modified Confidentiality (MC)</t>
  </si>
  <si>
    <t>Modified Integrity (MI)</t>
  </si>
  <si>
    <t>Modified Availability (MA)</t>
  </si>
  <si>
    <t>Risk Rating by Score</t>
  </si>
  <si>
    <t>Staff LinkedIn Profiles Available</t>
  </si>
  <si>
    <t>Potentially Sensitive Information Found Online</t>
  </si>
  <si>
    <t>Staff Facebook Profiles Available</t>
  </si>
  <si>
    <t>Insufficient Sign Out Process</t>
  </si>
  <si>
    <t>Document Metadata Information Leakage</t>
  </si>
  <si>
    <t>No SPF Record for Domain</t>
  </si>
  <si>
    <t>Accessible Hard Copy Credentials</t>
  </si>
  <si>
    <t>Visitor Identity not Verified</t>
  </si>
  <si>
    <t>Passwords and Password Hashes Available Online</t>
  </si>
  <si>
    <t>Staff Personal Details Exposed on Website</t>
  </si>
  <si>
    <t>No Effective Mail Verification for Unused Domains</t>
  </si>
  <si>
    <t>Staff Vulnerable to Phishing</t>
  </si>
  <si>
    <t>Staff Vulnerable to Credential Harvesting</t>
  </si>
  <si>
    <t>Domain Passwords Stored Using LM Hashing Algorithm</t>
  </si>
  <si>
    <t>Domain Passwords Stored Using Reversible Encryption</t>
  </si>
  <si>
    <t>FTP Service Vulnerable to PORT Bounce Attack</t>
  </si>
  <si>
    <t>Excessive Service Permissions</t>
  </si>
  <si>
    <t>HTTP Response Splitting</t>
  </si>
  <si>
    <t>Inconsistent and Insufficient Patch Management</t>
  </si>
  <si>
    <t>Files Contain Credentials in Clear Text</t>
  </si>
  <si>
    <t>IDENT Service in Use</t>
  </si>
  <si>
    <t>Read-Only BIOS Access Allowed</t>
  </si>
  <si>
    <t>Windows Caches Passwords</t>
  </si>
  <si>
    <t>Insecure Service File Permissions</t>
  </si>
  <si>
    <t>Windows Hosts Allow SMB Login via Null Session</t>
  </si>
  <si>
    <t>Remote Desktop Protocol Encryption Can Be Stronger</t>
  </si>
  <si>
    <t>Windows Server May Require Update</t>
  </si>
  <si>
    <t>Inconsistent and Inappropriate Access Control</t>
  </si>
  <si>
    <t>Digital Certificates Disclose Internal Systems</t>
  </si>
  <si>
    <t>DNS Server Allows Recursive Queries</t>
  </si>
  <si>
    <t>Workstation Allows Alternative Boot</t>
  </si>
  <si>
    <t>Remote Desktop Protocol Not Using NLA</t>
  </si>
  <si>
    <t>Insufficient PowerShell Restriction and Monitoring</t>
  </si>
  <si>
    <t>DNS Server Allows Zone Transfers</t>
  </si>
  <si>
    <t>Local Firewall Disabled</t>
  </si>
  <si>
    <t>Workstations Not Protected by Disk Encryption</t>
  </si>
  <si>
    <t>SMB Signing Not Enforced</t>
  </si>
  <si>
    <t>DNS Server Discloses Version</t>
  </si>
  <si>
    <t>Microsoft SMB Vulnerability Allows Remote Compromise</t>
  </si>
  <si>
    <t>DNS Server Distributed Denial of Service</t>
  </si>
  <si>
    <t>SMTP Banner Shows Version</t>
  </si>
  <si>
    <t>DNS Service Allows Cache Snooping</t>
  </si>
  <si>
    <t>NFS Share Misconfiguration</t>
  </si>
  <si>
    <t>SQL Servers Support Mixed Mode Authentication</t>
  </si>
  <si>
    <t>No Software Restriction Policies Enforced</t>
  </si>
  <si>
    <t>Unnecessary Server Software</t>
  </si>
  <si>
    <t>Unsecured Workstation BIOS Settings</t>
  </si>
  <si>
    <t>Potentially Inappropriate Server Software</t>
  </si>
  <si>
    <t>Wireless Controller Administration over HTTP</t>
  </si>
  <si>
    <t>Wireless Network Weak Pre-Shared Key</t>
  </si>
  <si>
    <t>Wireless Controller Firmware is Outdated</t>
  </si>
  <si>
    <t>Wireless Networks Available Externally</t>
  </si>
  <si>
    <t>Wireless Controller Insufficient Network Restrictions</t>
  </si>
  <si>
    <t>Insufficient Internet Filtering</t>
  </si>
  <si>
    <t>Log Retention Policy Insufficient</t>
  </si>
  <si>
    <t>Wireless Network Captive Portal Bypass</t>
  </si>
  <si>
    <t>Wireless Networks Potentially Unauthorised and Insecure</t>
  </si>
  <si>
    <t>Wireless Networks Use Weak Encryption</t>
  </si>
  <si>
    <t>Staff Vulnerable to Rogue Access Point Attacks</t>
  </si>
  <si>
    <t>Wireless Networks Use WEP Encryption</t>
  </si>
  <si>
    <t>Wireless Network Insufficient Segregation Between Wireless Networks</t>
  </si>
  <si>
    <t>Wireless Networks Use WPA Encryption</t>
  </si>
  <si>
    <t>Wireless Network Insufficient Segregation From Internal LAN</t>
  </si>
  <si>
    <t>Wireless Network Pre-Shared Keys Never Changed</t>
  </si>
  <si>
    <t>Wireless Network Unencrypted</t>
  </si>
  <si>
    <t>Android Application Contains Hardcoded Credentials</t>
  </si>
  <si>
    <t>Android Application Debugging Enabled</t>
  </si>
  <si>
    <t>Insufficient Session Management on Application Pause or Stop</t>
  </si>
  <si>
    <t>Android Application Logs Sensitive Data</t>
  </si>
  <si>
    <t>iOS App Transport Security Disabled</t>
  </si>
  <si>
    <t>Unencrypted SQLite3 Database</t>
  </si>
  <si>
    <t>Android Application Potentially Inappropriate Permissions</t>
  </si>
  <si>
    <t>iOS HTTP Response Caching Data Leakage</t>
  </si>
  <si>
    <t>Android Application Unprotected Exported Components</t>
  </si>
  <si>
    <t>Android Application Vulnerable to Tapjacking</t>
  </si>
  <si>
    <t>Mobile Application Does Not Implement Certificate Pinning</t>
  </si>
  <si>
    <t>Insecure Functions In Use</t>
  </si>
  <si>
    <t>Android Application Allows Backups</t>
  </si>
  <si>
    <t>Insecure Shared Preferences Credentials Storage</t>
  </si>
  <si>
    <t>Android Application Code Not Obfuscated</t>
  </si>
  <si>
    <t>Mobile Application Does Not Implement Root/Jailbreak Detection</t>
  </si>
  <si>
    <t>Mobile Application No Tampering Detection</t>
  </si>
  <si>
    <t>Potentially Insufficient WebView Hardening</t>
  </si>
  <si>
    <t>Unencrypted iOS Cached Screenshots</t>
  </si>
  <si>
    <t>Cisco ASA Intel CPU Hardware Failure</t>
  </si>
  <si>
    <t>Firewall Access Control Lists Without Explicit Deny Rule</t>
  </si>
  <si>
    <t>Insufficient Administrative Interface Session Timeout</t>
  </si>
  <si>
    <t>Strict SSH Host Key Checking Disabled</t>
  </si>
  <si>
    <t>No Central Authentication</t>
  </si>
  <si>
    <t>Syslog Logging Configured With No Encryption</t>
  </si>
  <si>
    <t>No Central Logging</t>
  </si>
  <si>
    <t>Time Synchronisation Not Configured</t>
  </si>
  <si>
    <t>No Failover Keys Configured</t>
  </si>
  <si>
    <t>No Logon Banners Configured</t>
  </si>
  <si>
    <t>Unicast RPF Verification Disabled</t>
  </si>
  <si>
    <t>Unused Object Groups Defined</t>
  </si>
  <si>
    <t>Weak IPsec Transforms Enabled</t>
  </si>
  <si>
    <t>Auditd Not Configured</t>
  </si>
  <si>
    <t>No Central Log Management</t>
  </si>
  <si>
    <t>Proxy Settings Are Not Enforced</t>
  </si>
  <si>
    <t>BitLocker Only Encrypts Free Space</t>
  </si>
  <si>
    <t>No Linux Central Authentication</t>
  </si>
  <si>
    <t>Configuration Files Owned By Service Accounts</t>
  </si>
  <si>
    <t>SELinux Not in Use</t>
  </si>
  <si>
    <t>Password Not Required for Sudo Command</t>
  </si>
  <si>
    <t>Services Do Not Use Chroot Jails</t>
  </si>
  <si>
    <t>IPv6 Enabled But Not Configured</t>
  </si>
  <si>
    <t>Potentially Insufficient BIOS Hardening</t>
  </si>
  <si>
    <t>Single Factor SSH Authentication Permitted</t>
  </si>
  <si>
    <t>Java Browser Plugin Enabled</t>
  </si>
  <si>
    <t>Unnecessary Default Linux Folders</t>
  </si>
  <si>
    <t>Adblocking Not Enforced</t>
  </si>
  <si>
    <t>Potentially Insufficient Filesystem Hardening</t>
  </si>
  <si>
    <t>Lack of SSH Hardening</t>
  </si>
  <si>
    <t>Unprotected Linux Bootloader</t>
  </si>
  <si>
    <t>Laptops Not Protected by Disk Encryption</t>
  </si>
  <si>
    <t>Potentially Unnecessary Software Packages Installed</t>
  </si>
  <si>
    <t>Antivirus Tamper Protection Not Configured</t>
  </si>
  <si>
    <t>Use of Removable Media Permitted</t>
  </si>
  <si>
    <t>PowerShell Version 2 is Enabled</t>
  </si>
  <si>
    <t>Magic SysRq Commands Enabled</t>
  </si>
  <si>
    <t>Previously Connected Peripherals Vulnerable To Keystroke Injection</t>
  </si>
  <si>
    <t>Virtualisation Based Security Features Disabled</t>
  </si>
  <si>
    <t>Weak Default Umask</t>
  </si>
  <si>
    <t>Weak Password Hash Formats</t>
  </si>
  <si>
    <t>Multi Factor Authentication Not Enabled</t>
  </si>
  <si>
    <t>Security Group Rules without Description</t>
  </si>
  <si>
    <t>Web Application Firewall Not Enabled</t>
  </si>
  <si>
    <t>Data Not Encrypted at Rest</t>
  </si>
  <si>
    <t>Insufficient Inbound Security Group Rules</t>
  </si>
  <si>
    <t>Insufficient Internal Security Group Rules</t>
  </si>
  <si>
    <t>Insufficient Outbound Security Group Rules</t>
  </si>
  <si>
    <t>Password Based Access Not Used in a Long Time</t>
  </si>
  <si>
    <t>AWS Trusted Advisor Service Not in Use</t>
  </si>
  <si>
    <t>Inline Policies Assigned to Single Entity</t>
  </si>
  <si>
    <t>Insufficient Password Policy</t>
  </si>
  <si>
    <t>Root Account In Active Use</t>
  </si>
  <si>
    <t>Insufficient Rotation of Access Keys</t>
  </si>
  <si>
    <t>S3 Bucket Security Settings Could Be Stronger</t>
  </si>
  <si>
    <t>Insufficient Separation Between Live and Test Environments</t>
  </si>
  <si>
    <t>User API Access Key Never Used</t>
  </si>
  <si>
    <t>Multiple Access Keys Assigned to Users</t>
  </si>
  <si>
    <t>Overly Permissive S3 Bucket Permissions</t>
  </si>
  <si>
    <t>Storage Secure Transfer Not Enabled</t>
  </si>
  <si>
    <t>Database Advanced Threat Protection Not Configured</t>
  </si>
  <si>
    <t>Insufficient Security Monitoring</t>
  </si>
  <si>
    <t>Insufficient Session Restrictions</t>
  </si>
  <si>
    <t>Unencrypted Azure Storage Accounts</t>
  </si>
  <si>
    <t>No Azure Portal Alert Rules Configured</t>
  </si>
  <si>
    <t>No Role Based Access Control on Azure Storage Accounts</t>
  </si>
  <si>
    <t>Over Privileged Service Bus Accounts</t>
  </si>
  <si>
    <t>Potentially Insufficient Privilege Management</t>
  </si>
  <si>
    <t>Shared Global Administrator Accounts</t>
  </si>
  <si>
    <t>Azure Service Buses Anonymously Available</t>
  </si>
  <si>
    <t>Email Headers Reveal Internal Systems</t>
  </si>
  <si>
    <t>Server Time Incorrect</t>
  </si>
  <si>
    <t>SQL Query String Concatenation</t>
  </si>
  <si>
    <t>LOG</t>
  </si>
  <si>
    <t>MOB</t>
  </si>
  <si>
    <t xml:space="preserve"> </t>
  </si>
  <si>
    <t>TBC</t>
  </si>
  <si>
    <t>Tester has to adjust CIA based on available services.</t>
  </si>
  <si>
    <t>Change Integrity if allows write access.</t>
  </si>
  <si>
    <t>Change AC to high if GUIDS or hard to guess naming in use.</t>
  </si>
  <si>
    <t>Tester has to adjust CIA and PR based on nature of accessible sites.</t>
  </si>
  <si>
    <t>Tester has to  adjust PR based on version and auth/community string required.</t>
  </si>
  <si>
    <t>If no version or useful info disclosed, change to N/A score.</t>
  </si>
  <si>
    <t>Adjust Integrity based on privilege of accounts with weak password</t>
  </si>
  <si>
    <t>Change PR depending on privileges required to perform.</t>
  </si>
  <si>
    <t>Adjust CIA impact depending on privileges of accounts that could be accessed</t>
  </si>
  <si>
    <t>Adjust PR depending on access level needed to exploit</t>
  </si>
  <si>
    <t>Score this issue depending on the specific issues encountered, refer to the separate respective common issues.</t>
  </si>
  <si>
    <t>Adjust PR and CIA impact depending on access required and if admins can be targeted.</t>
  </si>
  <si>
    <t>Adjust Confidentiality to None if no sensitive or useful information found on pages.</t>
  </si>
  <si>
    <t>Functionality Insufficiently Protected from Automated Attacks</t>
  </si>
  <si>
    <t>Adjust the impact based on the type of credentials found</t>
  </si>
  <si>
    <t>Adjust impact based on the nature of found credentials.</t>
  </si>
  <si>
    <t>Adjust confidentiality and integrity impact depending on findings.</t>
  </si>
  <si>
    <t>Adjust impact based on findings.</t>
  </si>
  <si>
    <t>Adjust impact depending on privileges of found credentials.</t>
  </si>
  <si>
    <t>Calculate score depending on findings.</t>
  </si>
  <si>
    <t>Adjust impact if admin accounts do have MFA enforced</t>
  </si>
  <si>
    <t>Consider adjusting Confidentiality depending on content</t>
  </si>
  <si>
    <t>Adjust impact depending on found credentials access.</t>
  </si>
  <si>
    <t>MOB-DST</t>
  </si>
  <si>
    <t>MOB-PLF</t>
  </si>
  <si>
    <t>MOB-ATH</t>
  </si>
  <si>
    <t>MOB-ATZ</t>
  </si>
  <si>
    <t>MOB-COM</t>
  </si>
  <si>
    <t>MOB-QAL</t>
  </si>
  <si>
    <t>MOB-CRP</t>
  </si>
  <si>
    <t>MOB-REV</t>
  </si>
  <si>
    <t>MOB-TAM</t>
  </si>
  <si>
    <t>Update based on missing headers and XREF with Nessus.</t>
  </si>
  <si>
    <t>Score need PR adjusted during the test depending on the functionality being available without authentication.</t>
  </si>
  <si>
    <t>Depends on what kind of settings are missing, delete protection would have Low availability, if permissions allow external users to write to S3 buckets then it would impact integrity and avaialbility</t>
  </si>
  <si>
    <t>It depends on the accounts and the services that are using the same password.</t>
  </si>
  <si>
    <t>Missing Windows Security Updates</t>
  </si>
  <si>
    <t>Adjust the score fully, based on missing updates.</t>
  </si>
  <si>
    <t>Old and Unsupported Versions of Software</t>
  </si>
  <si>
    <t>Unsupported Operating Systems</t>
  </si>
  <si>
    <t>Login Clear Text Passwords</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</si>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</sst>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sz val="11"/>
      <color theme="0" tint="-0.499984740745262"/>
      <name val="Calibri"/>
      <family val="2"/>
      <scheme val="minor"/>
    </font>
    <font>
      <sz val="10"/>
      <name val="Calibri"/>
      <family val="2"/>
      <scheme val="minor"/>
    </font>
    <font>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3B40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6" fillId="0" borderId="0" applyNumberFormat="0" applyFill="0" applyBorder="0" applyAlignment="0" applyProtection="0"/>
  </cellStyleXfs>
  <cellXfs count="47">
    <xf numFmtId="0" fontId="0" fillId="0" borderId="0" xfId="0"/>
    <xf numFmtId="0" fontId="0" fillId="2" borderId="0" xfId="0" applyFill="1" applyBorder="1"/>
    <xf numFmtId="0" fontId="3" fillId="2" borderId="0" xfId="0" applyFont="1" applyFill="1" applyBorder="1"/>
    <xf numFmtId="14" fontId="0" fillId="2" borderId="0" xfId="0" applyNumberFormat="1" applyFill="1" applyBorder="1"/>
    <xf numFmtId="0" fontId="2" fillId="2" borderId="0" xfId="0" applyFont="1" applyFill="1" applyBorder="1"/>
    <xf numFmtId="0" fontId="0" fillId="2" borderId="1" xfId="0" applyFill="1" applyBorder="1"/>
    <xf numFmtId="14" fontId="0" fillId="2" borderId="1" xfId="0" applyNumberFormat="1" applyFill="1" applyBorder="1"/>
    <xf numFmtId="0" fontId="2" fillId="3" borderId="1" xfId="0" applyFont="1" applyFill="1" applyBorder="1"/>
    <xf numFmtId="0" fontId="2" fillId="0" borderId="0" xfId="0" applyFont="1"/>
    <xf numFmtId="0" fontId="4" fillId="0" borderId="0" xfId="0" applyFont="1"/>
    <xf numFmtId="0" fontId="5" fillId="0" borderId="0" xfId="0" applyFont="1"/>
    <xf numFmtId="0" fontId="0" fillId="0" borderId="0" xfId="0"/>
    <xf numFmtId="0" fontId="0" fillId="0" borderId="0" xfId="0"/>
    <xf numFmtId="0" fontId="0" fillId="0" borderId="0" xfId="0" applyAlignment="1"/>
    <xf numFmtId="0" fontId="2" fillId="3" borderId="2" xfId="0" applyFont="1" applyFill="1" applyBorder="1" applyAlignment="1">
      <alignment wrapText="1"/>
    </xf>
    <xf numFmtId="0" fontId="0" fillId="0" borderId="0" xfId="0" applyAlignment="1">
      <alignment wrapText="1"/>
    </xf>
    <xf numFmtId="0" fontId="0" fillId="0" borderId="0" xfId="0" applyAlignment="1">
      <alignment vertical="top" wrapText="1"/>
    </xf>
    <xf numFmtId="0" fontId="2" fillId="3" borderId="2" xfId="0" applyFont="1" applyFill="1" applyBorder="1" applyAlignment="1">
      <alignment vertical="top" wrapText="1"/>
    </xf>
    <xf numFmtId="164" fontId="0" fillId="0" borderId="0" xfId="0" applyNumberFormat="1"/>
    <xf numFmtId="0" fontId="0" fillId="0" borderId="0" xfId="0" applyAlignment="1">
      <alignment horizontal="right"/>
    </xf>
    <xf numFmtId="0" fontId="2" fillId="3" borderId="0" xfId="0" applyFont="1" applyFill="1" applyBorder="1" applyAlignment="1">
      <alignment horizontal="center" wrapText="1"/>
    </xf>
    <xf numFmtId="0" fontId="7" fillId="0" borderId="1" xfId="0" applyFont="1" applyFill="1" applyBorder="1" applyAlignment="1">
      <alignment horizontal="right"/>
    </xf>
    <xf numFmtId="0" fontId="2" fillId="3" borderId="0" xfId="0" applyFont="1" applyFill="1" applyBorder="1" applyAlignment="1">
      <alignment wrapText="1"/>
    </xf>
    <xf numFmtId="0" fontId="0" fillId="0" borderId="1" xfId="0" applyFont="1" applyFill="1" applyBorder="1" applyAlignment="1">
      <alignment horizontal="left"/>
    </xf>
    <xf numFmtId="0" fontId="8" fillId="0" borderId="1" xfId="0" applyFont="1" applyFill="1" applyBorder="1" applyProtection="1">
      <protection locked="0"/>
    </xf>
    <xf numFmtId="0" fontId="6" fillId="0" borderId="1" xfId="2" applyFont="1" applyFill="1" applyBorder="1" applyAlignment="1" applyProtection="1">
      <alignment wrapText="1"/>
      <protection locked="0"/>
    </xf>
    <xf numFmtId="2" fontId="0" fillId="4" borderId="1" xfId="0" applyNumberFormat="1" applyFont="1" applyFill="1" applyBorder="1" applyAlignment="1"/>
    <xf numFmtId="0" fontId="0" fillId="4" borderId="1" xfId="0" applyFont="1" applyFill="1" applyBorder="1" applyAlignment="1">
      <alignment wrapText="1"/>
    </xf>
    <xf numFmtId="0" fontId="0" fillId="0" borderId="1" xfId="0" applyFont="1" applyFill="1" applyBorder="1" applyAlignment="1">
      <alignment wrapText="1"/>
    </xf>
    <xf numFmtId="0" fontId="0" fillId="0" borderId="0" xfId="0" applyFont="1" applyAlignment="1">
      <alignment vertical="top" wrapText="1"/>
    </xf>
    <xf numFmtId="0" fontId="8" fillId="0" borderId="1" xfId="0" applyFont="1" applyFill="1" applyBorder="1" applyAlignment="1">
      <alignment horizontal="left"/>
    </xf>
    <xf numFmtId="0" fontId="6" fillId="0" borderId="1" xfId="2" applyFont="1" applyFill="1" applyBorder="1" applyAlignment="1" applyProtection="1">
      <protection locked="0"/>
    </xf>
    <xf numFmtId="0" fontId="9" fillId="0" borderId="1" xfId="0" applyFont="1" applyFill="1" applyBorder="1" applyAlignment="1">
      <alignment horizontal="left"/>
    </xf>
    <xf numFmtId="0" fontId="8" fillId="0" borderId="1" xfId="2" applyFont="1" applyFill="1" applyBorder="1" applyAlignment="1" applyProtection="1">
      <alignment wrapText="1"/>
      <protection locked="0"/>
    </xf>
    <xf numFmtId="0" fontId="8" fillId="0" borderId="1" xfId="0" applyFont="1" applyFill="1" applyBorder="1" applyAlignment="1" applyProtection="1">
      <alignment wrapText="1"/>
      <protection locked="0"/>
    </xf>
    <xf numFmtId="0" fontId="6" fillId="0" borderId="1" xfId="2" applyFill="1" applyBorder="1" applyAlignment="1" applyProtection="1">
      <alignment wrapText="1"/>
      <protection locked="0"/>
    </xf>
    <xf numFmtId="0" fontId="8" fillId="0" borderId="1" xfId="0" applyFont="1" applyBorder="1" applyAlignment="1">
      <alignment horizontal="left"/>
    </xf>
    <xf numFmtId="0" fontId="0" fillId="0" borderId="0" xfId="0" applyFont="1" applyFill="1" applyAlignment="1">
      <alignment vertical="top" wrapText="1"/>
    </xf>
    <xf numFmtId="0" fontId="8" fillId="0" borderId="1" xfId="0" applyFont="1" applyBorder="1" applyProtection="1">
      <protection locked="0"/>
    </xf>
    <xf numFmtId="0" fontId="2" fillId="3" borderId="3" xfId="0" applyFont="1" applyFill="1" applyBorder="1" applyAlignment="1">
      <alignment wrapText="1"/>
    </xf>
    <xf numFmtId="43" fontId="0" fillId="0" borderId="1" xfId="1" applyFont="1" applyFill="1" applyBorder="1" applyAlignment="1">
      <alignment wrapText="1"/>
    </xf>
    <xf numFmtId="0" fontId="0" fillId="0" borderId="1" xfId="0" applyFont="1" applyFill="1" applyBorder="1" applyAlignment="1"/>
    <xf numFmtId="0" fontId="0" fillId="0" borderId="1" xfId="0" applyFont="1" applyBorder="1"/>
    <xf numFmtId="0" fontId="0" fillId="0" borderId="1" xfId="0" applyFont="1" applyBorder="1" applyAlignment="1">
      <alignment wrapText="1"/>
    </xf>
    <xf numFmtId="0" fontId="0" fillId="0" borderId="1" xfId="0" applyFont="1" applyBorder="1" applyAlignment="1">
      <alignment vertical="top" wrapText="1"/>
    </xf>
    <xf numFmtId="0" fontId="0" fillId="0" borderId="1" xfId="0" applyBorder="1" applyAlignment="1">
      <alignment wrapText="1"/>
    </xf>
    <xf numFmtId="0" fontId="0" fillId="0" borderId="1" xfId="0" applyFill="1" applyBorder="1" applyAlignment="1">
      <alignment wrapText="1"/>
    </xf>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F3B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0</xdr:row>
      <xdr:rowOff>114300</xdr:rowOff>
    </xdr:from>
    <xdr:to>
      <xdr:col>3</xdr:col>
      <xdr:colOff>320040</xdr:colOff>
      <xdr:row>2</xdr:row>
      <xdr:rowOff>38100</xdr:rowOff>
    </xdr:to>
    <xdr:pic>
      <xdr:nvPicPr>
        <xdr:cNvPr id="2" name="Picture 1" descr="Dionach">
          <a:extLst>
            <a:ext uri="{FF2B5EF4-FFF2-40B4-BE49-F238E27FC236}">
              <a16:creationId xmlns:a16="http://schemas.microsoft.com/office/drawing/2014/main" id="{65B8013D-913D-4B35-B124-A7B9CC58F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 y="114300"/>
          <a:ext cx="22860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Gina Ardaviciute" id="{A3A420BD-2EA8-4AC7-873C-C3CF885E6540}" userId="S::gina.ardaviciute@dionach.com::33a9785b-3e8c-4a2e-a0dd-9b6bda49fbd1" providerId="AD"/>
  <person displayName="Wouter Bruyninckx" id="{61652105-BEB5-4655-86A6-A0A7DFFDDB82}" userId="S::wouter.bruyninckx@dionach.com::acb533c3-0b63-4d2d-a661-30627db3a69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1-03-04T08:45:03.82" personId="{A3A420BD-2EA8-4AC7-873C-C3CF885E6540}" id="{DC3E4F41-C0BD-448A-9605-2F5DAFE6B007}">
    <text>The scores should align roughly with the risk of the common issue, or else they won't be about the same issue.
See anything in red below.</text>
  </threadedComment>
  <threadedComment ref="E2" dT="2022-04-04T15:52:54.29" personId="{61652105-BEB5-4655-86A6-A0A7DFFDDB82}" id="{8F2DFF5D-88E0-43EA-96CF-069FBF9CD2DC}">
    <text>I've adjusted the formula so that if any of the required columns is TBC, the final score is also TBC and will need to be calculated by the consultant to minimise errors due to leaving default values unadjusted</text>
  </threadedComment>
  <threadedComment ref="C21" dT="2021-03-02T16:18:04.22" personId="{A3A420BD-2EA8-4AC7-873C-C3CF885E6540}" id="{CEFBF96B-5135-4FF6-AEA8-99CD70916222}">
    <text>increase in common</text>
  </threadedComment>
  <threadedComment ref="E206" dT="2022-05-12T12:40:27.61" personId="{A3A420BD-2EA8-4AC7-873C-C3CF885E6540}" id="{F795D684-95E7-4083-BB59-73AE964A355C}">
    <text>add formula</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nvd.nist.gov/vuln-metrics/cvss/v3-calculator?vector=AV:N/AC:L/PR:N/UI:N/S:U/C:L/I:N/A:N&amp;version=3.0" TargetMode="External"/><Relationship Id="rId21" Type="http://schemas.openxmlformats.org/officeDocument/2006/relationships/hyperlink" Target="https://nvd.nist.gov/vuln-metrics/cvss/v3-calculator?vector=AV:L/AC:L/PR:L/UI:N/S:U/C:L/I:N/A:N&amp;version=3.1" TargetMode="External"/><Relationship Id="rId42" Type="http://schemas.openxmlformats.org/officeDocument/2006/relationships/hyperlink" Target="https://nvd.nist.gov/vuln-metrics/cvss/v3-calculator?vector=AV:N/AC:L/PR:N/UI:N/S:C/C:H/I:H/A:N&amp;version=3.0" TargetMode="External"/><Relationship Id="rId63" Type="http://schemas.openxmlformats.org/officeDocument/2006/relationships/hyperlink" Target="https://nvd.nist.gov/vuln-metrics/cvss/v3-calculator?vector=AV:N/AC:H/PR:N/UI:N/S:C/C:H/I:N/A:N&amp;version=3.0" TargetMode="External"/><Relationship Id="rId84" Type="http://schemas.openxmlformats.org/officeDocument/2006/relationships/hyperlink" Target="https://nvd.nist.gov/vuln-metrics/cvss/v3-calculator?vector=AV:N/AC:L/PR:N/UI:N/S:U/C:L/I:N/A:N&amp;version=3.0" TargetMode="External"/><Relationship Id="rId138" Type="http://schemas.openxmlformats.org/officeDocument/2006/relationships/hyperlink" Target="https://nvd.nist.gov/vuln-metrics/cvss/v3-calculator?vector=AV:N/AC:L/PR:N/UI:N/S:U/C:L/I:N/A:N&amp;version=3.0" TargetMode="External"/><Relationship Id="rId159" Type="http://schemas.openxmlformats.org/officeDocument/2006/relationships/hyperlink" Target="https://nvd.nist.gov/vuln-metrics/cvss/v3-calculator?vector=AV:N/AC:L/PR:N/UI:N/S:U/C:L/I:N/A:N&amp;version=3.0" TargetMode="External"/><Relationship Id="rId170" Type="http://schemas.openxmlformats.org/officeDocument/2006/relationships/hyperlink" Target="https://nvd.nist.gov/vuln-metrics/cvss/v3-calculator?vector=AV:N/AC:H/PR:N/UI:R/S:U/C:L/I:N/A:N&amp;version=3.0" TargetMode="External"/><Relationship Id="rId191" Type="http://schemas.openxmlformats.org/officeDocument/2006/relationships/hyperlink" Target="https://nvd.nist.gov/vuln-metrics/cvss/v3-calculator?vector=/AV:N/AC:H/PR:N/UI:N/S:U/C:H/I:H/A:H,/E:X/RL:X/RC:C&amp;version=3.0" TargetMode="External"/><Relationship Id="rId107" Type="http://schemas.openxmlformats.org/officeDocument/2006/relationships/hyperlink" Target="https://nvd.nist.gov/vuln-metrics/cvss/v3-calculator?vector=AV:N/AC:L/PR:N/UI:N/S:C/C:H/I:H/A:N&amp;version=3.0" TargetMode="External"/><Relationship Id="rId11" Type="http://schemas.openxmlformats.org/officeDocument/2006/relationships/hyperlink" Target="https://nvd.nist.gov/vuln-metrics/cvss/v3-calculator?vector=AV:N/AC:L/PR:N/UI:N/S:U/C:L/I:N/A:N&amp;version=3.0" TargetMode="External"/><Relationship Id="rId32" Type="http://schemas.openxmlformats.org/officeDocument/2006/relationships/hyperlink" Target="https://nvd.nist.gov/vuln-metrics/cvss/v3-calculator?vector=AV:N/AC:L/PR:N/UI:R/S:C/C:L/I:L/A:N&amp;version=3.0" TargetMode="External"/><Relationship Id="rId53" Type="http://schemas.openxmlformats.org/officeDocument/2006/relationships/hyperlink" Target="https://nvd.nist.gov/vuln-metrics/cvss/v3-calculator?vector=AV:A/AC:H/PR:N/UI:R/S:U/C:H/I:N/A:N&amp;version=3.0" TargetMode="External"/><Relationship Id="rId74" Type="http://schemas.openxmlformats.org/officeDocument/2006/relationships/hyperlink" Target="https://nvd.nist.gov/vuln-metrics/cvss/v3-calculator?vector=AV:N/AC:L/PR:N/UI:R/S:C/C:L/I:L/A:N&amp;version=3.0" TargetMode="External"/><Relationship Id="rId128" Type="http://schemas.openxmlformats.org/officeDocument/2006/relationships/hyperlink" Target="https://nvd.nist.gov/vuln-metrics/cvss/v3-calculator?vector=AV:P/AC:H/PR:N/UI:N/S:U/C:H/I:H/A:N&amp;version=3.0" TargetMode="External"/><Relationship Id="rId149" Type="http://schemas.openxmlformats.org/officeDocument/2006/relationships/hyperlink" Target="https://nvd.nist.gov/vuln-metrics/cvss/v3-calculator?vector=AV:N/AC:H/PR:N/UI:N/S:C/C:L/I:L/A:N&amp;version=3.0" TargetMode="External"/><Relationship Id="rId5" Type="http://schemas.openxmlformats.org/officeDocument/2006/relationships/hyperlink" Target="https://nvd.nist.gov/vuln-metrics/cvss/v3-calculator?vector=AV:N/AC:L/PR:N/UI:R/S:U/C:L/I:N/A:N&amp;version=3.0" TargetMode="External"/><Relationship Id="rId95" Type="http://schemas.openxmlformats.org/officeDocument/2006/relationships/hyperlink" Target="https://nvd.nist.gov/vuln-metrics/cvss/v3-calculator?vector=AV:N/AC:L/PR:N/UI:N/S:U/C:L/I:N/A:N&amp;version=3.0" TargetMode="External"/><Relationship Id="rId160" Type="http://schemas.openxmlformats.org/officeDocument/2006/relationships/hyperlink" Target="https://nvd.nist.gov/vuln-metrics/cvss/v3-calculator?vector=AV:N/AC:L/PR:N/UI:N/S:U/C:L/I:N/A:N&amp;version=3.0" TargetMode="External"/><Relationship Id="rId181" Type="http://schemas.openxmlformats.org/officeDocument/2006/relationships/hyperlink" Target="https://nvd.nist.gov/vuln-metrics/cvss/v3-calculator?vector=/AV:N/AC:L/PR:N/UI:N/S:C/C:N/I:L/A:L/E:U/RL:X/RC:C&amp;version=3.0" TargetMode="External"/><Relationship Id="rId22" Type="http://schemas.openxmlformats.org/officeDocument/2006/relationships/hyperlink" Target="https://nvd.nist.gov/vuln-metrics/cvss/v3-calculator?vector=AV:N/AC:L/PR:N/UI:N/S:U/C:L/I:N/A:N&amp;version=3.1" TargetMode="External"/><Relationship Id="rId43" Type="http://schemas.openxmlformats.org/officeDocument/2006/relationships/hyperlink" Target="https://nvd.nist.gov/vuln-metrics/cvss/v3-calculator?vector=AV:N/AC:L/PR:N/UI:R/S:U/C:H/I:N/A:N&amp;version=3.0" TargetMode="External"/><Relationship Id="rId64" Type="http://schemas.openxmlformats.org/officeDocument/2006/relationships/hyperlink" Target="https://nvd.nist.gov/vuln-metrics/cvss/v3-calculator?vector=AV:N/AC:L/PR:N/UI:R/S:U/C:H/I:H/A:H&amp;version=3.0" TargetMode="External"/><Relationship Id="rId118" Type="http://schemas.openxmlformats.org/officeDocument/2006/relationships/hyperlink" Target="https://nvd.nist.gov/vuln-metrics/cvss/v3-calculator?vector=AV:A/AC:H/PR:N/UI:N/S:C/C:H/I:H/A:N&amp;version=3.0" TargetMode="External"/><Relationship Id="rId139" Type="http://schemas.openxmlformats.org/officeDocument/2006/relationships/hyperlink" Target="https://nvd.nist.gov/vuln-metrics/cvss/v3-calculator?vector=AV:N/AC:L/PR:N/UI:N/S:U/C:L/I:N/A:N&amp;version=3.0" TargetMode="External"/><Relationship Id="rId85" Type="http://schemas.openxmlformats.org/officeDocument/2006/relationships/hyperlink" Target="https://nvd.nist.gov/vuln-metrics/cvss/v3-calculator?vector=AV:N/AC:L/PR:N/UI:N/S:U/C:L/I:N/A:N&amp;version=3.0" TargetMode="External"/><Relationship Id="rId150" Type="http://schemas.openxmlformats.org/officeDocument/2006/relationships/hyperlink" Target="https://nvd.nist.gov/vuln-metrics/cvss/v3-calculator?vector=AV:L/AC:L/PR:N/UI:N/S:U/C:N/I:N/A:L&amp;version=3.0" TargetMode="External"/><Relationship Id="rId171" Type="http://schemas.openxmlformats.org/officeDocument/2006/relationships/hyperlink" Target="https://nvd.nist.gov/vuln-metrics/cvss/v3-calculator?vector=AV:N/AC:H/PR:N/UI:R/S:U/C:L/I:N/A:N&amp;version=3.0" TargetMode="External"/><Relationship Id="rId192" Type="http://schemas.openxmlformats.org/officeDocument/2006/relationships/hyperlink" Target="https://nvd.nist.gov/vuln-metrics/cvss/v3-calculator?vector=AV:N/AC:L/PR:N/UI:N/S:C/C:H/I:H/A:H/E:H/RL:O/RC:C&amp;version=3.0" TargetMode="External"/><Relationship Id="rId12" Type="http://schemas.openxmlformats.org/officeDocument/2006/relationships/hyperlink" Target="https://nvd.nist.gov/vuln-metrics/cvss/v3-calculator?vector=AV:N/AC:L/PR:N/UI:N/S:U/C:L/I:N/A:N&amp;version=3.1" TargetMode="External"/><Relationship Id="rId33" Type="http://schemas.openxmlformats.org/officeDocument/2006/relationships/hyperlink" Target="https://nvd.nist.gov/vuln-metrics/cvss/v3-calculator?vector=AV:N/AC:H/PR:N/UI:N/S:C/C:L/I:L/A:L&amp;version=3.0" TargetMode="External"/><Relationship Id="rId108" Type="http://schemas.openxmlformats.org/officeDocument/2006/relationships/hyperlink" Target="https://nvd.nist.gov/vuln-metrics/cvss/v3-calculator?vector=AV:N/AC:H/PR:N/UI:N/S:C/C:H/I:H/A:N&amp;version=3.0" TargetMode="External"/><Relationship Id="rId129" Type="http://schemas.openxmlformats.org/officeDocument/2006/relationships/hyperlink" Target="https://nvd.nist.gov/vuln-metrics/cvss/v3-calculator?vector=AV:N/AC:L/PR:N/UI:N/S:C/C:H/I:H/A:N&amp;version=3.0" TargetMode="External"/><Relationship Id="rId54" Type="http://schemas.openxmlformats.org/officeDocument/2006/relationships/hyperlink" Target="https://nvd.nist.gov/vuln-metrics/cvss/v3-calculator?vector=AV:N/AC:H/PR:N/UI:R/S:C/C:H/I:H/A:N&amp;version=3.0" TargetMode="External"/><Relationship Id="rId75" Type="http://schemas.openxmlformats.org/officeDocument/2006/relationships/hyperlink" Target="https://nvd.nist.gov/vuln-metrics/cvss/v3-calculator?vector=AV:N/AC:H/PR:N/UI:R/S:C/C:L/I:L/A:N&amp;version=3.0" TargetMode="External"/><Relationship Id="rId96" Type="http://schemas.openxmlformats.org/officeDocument/2006/relationships/hyperlink" Target="https://nvd.nist.gov/vuln-metrics/cvss/v3-calculator?vector=AV:N/AC:L/PR:N/UI:N/S:U/C:L/I:N/A:N&amp;version=3.0" TargetMode="External"/><Relationship Id="rId140" Type="http://schemas.openxmlformats.org/officeDocument/2006/relationships/hyperlink" Target="https://nvd.nist.gov/vuln-metrics/cvss/v3-calculator?vector=AV:N/AC:L/PR:N/UI:N/S:U/C:L/I:N/A:N&amp;version=3.0" TargetMode="External"/><Relationship Id="rId161" Type="http://schemas.openxmlformats.org/officeDocument/2006/relationships/hyperlink" Target="https://nvd.nist.gov/vuln-metrics/cvss/v3-calculator?vector=AV:N/AC:L/PR:N/UI:N/S:U/C:L/I:N/A:N&amp;version=3.0" TargetMode="External"/><Relationship Id="rId182" Type="http://schemas.openxmlformats.org/officeDocument/2006/relationships/hyperlink" Target="https://nvd.nist.gov/vuln-metrics/cvss/v3-calculator?vector=/AV:N/AC:L/PR:N/UI:N/S:C/C:N/I:L/A:L/E:U/RL:X/RC:C&amp;version=3.0" TargetMode="External"/><Relationship Id="rId6" Type="http://schemas.openxmlformats.org/officeDocument/2006/relationships/hyperlink" Target="https://nvd.nist.gov/vuln-metrics/cvss/v3-calculator?vector=AV:N/AC:L/PR:N/UI:R/S:U/C:L/I:N/A:N&amp;version=3.0" TargetMode="External"/><Relationship Id="rId23" Type="http://schemas.openxmlformats.org/officeDocument/2006/relationships/hyperlink" Target="https://nvd.nist.gov/vuln-metrics/cvss/v3-calculator?vector=AV:N/AC:L/PR:N/UI:N/S:U/C:L/I:N/A:N&amp;version=3.1" TargetMode="External"/><Relationship Id="rId119" Type="http://schemas.openxmlformats.org/officeDocument/2006/relationships/hyperlink" Target="https://nvd.nist.gov/vuln-metrics/cvss/v3-calculator?vector=AV:A/AC:H/PR:N/UI:N/S:U/C:L/I:L/A:N&amp;version=3.0" TargetMode="External"/><Relationship Id="rId44" Type="http://schemas.openxmlformats.org/officeDocument/2006/relationships/hyperlink" Target="https://nvd.nist.gov/vuln-metrics/cvss/v3-calculator?vector=AV:N/AC:H/PR:N/UI:N/S:U/C:H/I:H/A:H&amp;version=3.0" TargetMode="External"/><Relationship Id="rId65" Type="http://schemas.openxmlformats.org/officeDocument/2006/relationships/hyperlink" Target="https://nvd.nist.gov/vuln-metrics/cvss/v3-calculator?vector=AV:N/AC:H/PR:N/UI:N/S:C/C:H/I:N/A:N&amp;version=3.0" TargetMode="External"/><Relationship Id="rId86" Type="http://schemas.openxmlformats.org/officeDocument/2006/relationships/hyperlink" Target="https://nvd.nist.gov/vuln-metrics/cvss/v3-calculator?vector=AV:N/AC:L/PR:N/UI:N/S:U/C:L/I:N/A:N&amp;version=3.0" TargetMode="External"/><Relationship Id="rId130" Type="http://schemas.openxmlformats.org/officeDocument/2006/relationships/hyperlink" Target="https://nvd.nist.gov/vuln-metrics/cvss/v3-calculator?vector=AV:P/AC:H/PR:N/UI:R/S:C/C:H/I:H/A:N&amp;version=3.0" TargetMode="External"/><Relationship Id="rId151" Type="http://schemas.openxmlformats.org/officeDocument/2006/relationships/hyperlink" Target="https://nvd.nist.gov/vuln-metrics/cvss/v3-calculator?vector=AV:N/AC:L/PR:N/UI:N/S:U/C:H/I:N/A:N&amp;version=3.0" TargetMode="External"/><Relationship Id="rId172" Type="http://schemas.openxmlformats.org/officeDocument/2006/relationships/hyperlink" Target="https://nvd.nist.gov/vuln-metrics/cvss/v3-calculator?vector=AV:N/AC:L/PR:N/UI:N/S:C/C:L/I:N/A:L/E:H/RL:O/RC:C&amp;version=3.0" TargetMode="External"/><Relationship Id="rId193" Type="http://schemas.openxmlformats.org/officeDocument/2006/relationships/hyperlink" Target="https://nvd.nist.gov/vuln-metrics/cvss/v3-calculator?vector=AV:N/AC:H/PR:N/UI:N/S:U/C:L/I:N/A:N/E:U/RL:O/RC:C&amp;version=3.0" TargetMode="External"/><Relationship Id="rId13" Type="http://schemas.openxmlformats.org/officeDocument/2006/relationships/hyperlink" Target="https://nvd.nist.gov/vuln-metrics/cvss/v3-calculator?vector=AV:N/AC:L/PR:L/UI:N/S:U/C:L/I:L/A:N&amp;version=3.1" TargetMode="External"/><Relationship Id="rId109" Type="http://schemas.openxmlformats.org/officeDocument/2006/relationships/hyperlink" Target="https://nvd.nist.gov/vuln-metrics/cvss/v3-calculator?vector=AV:N/AC:H/PR:N/UI:N/S:U/C:L/I:L/A:N&amp;version=3.0" TargetMode="External"/><Relationship Id="rId34" Type="http://schemas.openxmlformats.org/officeDocument/2006/relationships/hyperlink" Target="https://nvd.nist.gov/vuln-metrics/cvss/v3-calculator?vector=AV:A/AC:H/PR:N/UI:R/S:C/C:L/I:L/A:L&amp;version=3.0" TargetMode="External"/><Relationship Id="rId55" Type="http://schemas.openxmlformats.org/officeDocument/2006/relationships/hyperlink" Target="https://nvd.nist.gov/vuln-metrics/cvss/v3-calculator?vector=AV:N/AC:L/PR:L/UI:N/S:C/C:H/I:N/A:N&amp;version=3.0" TargetMode="External"/><Relationship Id="rId76" Type="http://schemas.openxmlformats.org/officeDocument/2006/relationships/hyperlink" Target="https://nvd.nist.gov/vuln-metrics/cvss/v3-calculator?vector=AV:N/AC:L/PR:H/UI:N/S:C/C:L/I:L/A:L&amp;version=3.0" TargetMode="External"/><Relationship Id="rId97" Type="http://schemas.openxmlformats.org/officeDocument/2006/relationships/hyperlink" Target="https://nvd.nist.gov/vuln-metrics/cvss/v3-calculator?vector=AV:N/AC:L/PR:N/UI:N/S:U/C:L/I:N/A:N&amp;version=3.0" TargetMode="External"/><Relationship Id="rId120" Type="http://schemas.openxmlformats.org/officeDocument/2006/relationships/hyperlink" Target="https://nvd.nist.gov/vuln-metrics/cvss/v3-calculator?vector=AV:A/AC:L/PR:N/UI:N/S:U/C:H/I:H/A:N&amp;version=3.0" TargetMode="External"/><Relationship Id="rId141" Type="http://schemas.openxmlformats.org/officeDocument/2006/relationships/hyperlink" Target="https://nvd.nist.gov/vuln-metrics/cvss/v3-calculator?vector=AV:A/AC:H/PR:N/UI:N/S:C/C:H/I:N/A:N&amp;version=3.0" TargetMode="External"/><Relationship Id="rId7" Type="http://schemas.openxmlformats.org/officeDocument/2006/relationships/hyperlink" Target="https://nvd.nist.gov/vuln-metrics/cvss/v3-calculator?vector=AV:N/AC:L/PR:N/UI:R/S:U/C:L/I:N/A:N&amp;version=3.0" TargetMode="External"/><Relationship Id="rId162" Type="http://schemas.openxmlformats.org/officeDocument/2006/relationships/hyperlink" Target="https://nvd.nist.gov/vuln-metrics/cvss/v3-calculator?vector=AV:N/AC:H/PR:N/UI:N/S:U/C:L/I:N/A:N&amp;version=3.0" TargetMode="External"/><Relationship Id="rId183" Type="http://schemas.openxmlformats.org/officeDocument/2006/relationships/hyperlink" Target="https://nvd.nist.gov/vuln-metrics/cvss/v3-calculator?vector=/AV:N/AC:L/PR:N/UI:N/S:C/C:N/I:L/A:L/E:U/RL:X/RC:C&amp;version=3.0" TargetMode="External"/><Relationship Id="rId2" Type="http://schemas.openxmlformats.org/officeDocument/2006/relationships/hyperlink" Target="https://nvd.nist.gov/vuln-metrics/cvss/v3-calculator?vector=AV:N/AC:L/PR:N/UI:N/S:U/C:L/I:N/A:N&amp;version=3.0" TargetMode="External"/><Relationship Id="rId29" Type="http://schemas.openxmlformats.org/officeDocument/2006/relationships/hyperlink" Target="https://nvd.nist.gov/vuln-metrics/cvss/v3-calculator?vector=AV:N/AC:L/PR:N/UI:R/S:C/C:H/I:H/A:H&amp;version=3.0" TargetMode="External"/><Relationship Id="rId24" Type="http://schemas.openxmlformats.org/officeDocument/2006/relationships/hyperlink" Target="https://nvd.nist.gov/vuln-metrics/cvss/v3-calculator?vector=AV:N/AC:L/PR:N/UI:N/S:U/C:L/I:N/A:N&amp;version=3.1" TargetMode="External"/><Relationship Id="rId40" Type="http://schemas.openxmlformats.org/officeDocument/2006/relationships/hyperlink" Target="https://nvd.nist.gov/vuln-metrics/cvss/v3-calculator?vector=AV:N/AC:H/PR:N/UI:R/S:U/C:H/I:H/A:N&amp;version=3.0" TargetMode="External"/><Relationship Id="rId45" Type="http://schemas.openxmlformats.org/officeDocument/2006/relationships/hyperlink" Target="https://nvd.nist.gov/vuln-metrics/cvss/v3-calculator?vector=AV:N/AC:L/PR:H/UI:N/S:C/C:H/I:H/A:H&amp;version=3.0" TargetMode="External"/><Relationship Id="rId66" Type="http://schemas.openxmlformats.org/officeDocument/2006/relationships/hyperlink" Target="https://nvd.nist.gov/vuln-metrics/cvss/v3-calculator?vector=AV:N/AC:H/PR:N/UI:N/S:U/C:L/I:L/A:N&amp;version=3.0" TargetMode="External"/><Relationship Id="rId87" Type="http://schemas.openxmlformats.org/officeDocument/2006/relationships/hyperlink" Target="https://nvd.nist.gov/vuln-metrics/cvss/v3-calculator?vector=AV:N/AC:L/PR:N/UI:N/S:U/C:L/I:N/A:N&amp;version=3.0" TargetMode="External"/><Relationship Id="rId110" Type="http://schemas.openxmlformats.org/officeDocument/2006/relationships/hyperlink" Target="https://nvd.nist.gov/vuln-metrics/cvss/v3-calculator?vector=AV:N/AC:H/PR:N/UI:N/S:U/C:L/I:L/A:N&amp;version=3.0" TargetMode="External"/><Relationship Id="rId115" Type="http://schemas.openxmlformats.org/officeDocument/2006/relationships/hyperlink" Target="https://nvd.nist.gov/vuln-metrics/cvss/v3-calculator?vector=AV:N/AC:H/PR:N/UI:N/S:U/C:L/I:N/A:N&amp;version=3.0" TargetMode="External"/><Relationship Id="rId131" Type="http://schemas.openxmlformats.org/officeDocument/2006/relationships/hyperlink" Target="https://nvd.nist.gov/vuln-metrics/cvss/v3-calculator?vector=AV:A/AC:H/PR:H/UI:N/S:C/C:H/I:H/A:N&amp;version=3.0" TargetMode="External"/><Relationship Id="rId136" Type="http://schemas.openxmlformats.org/officeDocument/2006/relationships/hyperlink" Target="https://nvd.nist.gov/vuln-metrics/cvss/v3-calculator?vector=AV:A/AC:H/PR:N/UI:R/S:C/C:H/I:H/A:N&amp;version=3.0" TargetMode="External"/><Relationship Id="rId157" Type="http://schemas.openxmlformats.org/officeDocument/2006/relationships/hyperlink" Target="https://nvd.nist.gov/vuln-metrics/cvss/v3-calculator?vector=AV:N/AC:H/PR:N/UI:N/S:C/C:H/I:H/A:H&amp;version=3.0" TargetMode="External"/><Relationship Id="rId178" Type="http://schemas.openxmlformats.org/officeDocument/2006/relationships/hyperlink" Target="https://nvd.nist.gov/vuln-metrics/cvss/v3-calculator?vector=/AV:N/AC:L/PR:N/UI:N/S:C/C:N/I:L/A:L/E:U/RL:X/RC:C&amp;version=3.0" TargetMode="External"/><Relationship Id="rId61" Type="http://schemas.openxmlformats.org/officeDocument/2006/relationships/hyperlink" Target="https://nvd.nist.gov/vuln-metrics/cvss/v3-calculator?vector=AV:N/AC:H/PR:N/UI:R/S:C/C:H/I:H/A:H&amp;version=3.0" TargetMode="External"/><Relationship Id="rId82" Type="http://schemas.openxmlformats.org/officeDocument/2006/relationships/hyperlink" Target="https://nvd.nist.gov/vuln-metrics/cvss/v3-calculator?vector=AV:N/AC:H/PR:N/UI:N/S:U/C:L/I:N/A:N&amp;version=3.0" TargetMode="External"/><Relationship Id="rId152" Type="http://schemas.openxmlformats.org/officeDocument/2006/relationships/hyperlink" Target="https://nvd.nist.gov/vuln-metrics/cvss/v3-calculator?vector=AV:N/AC:H/PR:N/UI:R/S:U/C:L/I:N/A:N&amp;version=3.0" TargetMode="External"/><Relationship Id="rId173" Type="http://schemas.openxmlformats.org/officeDocument/2006/relationships/hyperlink" Target="https://nvd.nist.gov/vuln-metrics/cvss/v3-calculator?vector=AV:N/AC:L/PR:N/UI:N/S:U/C:H/I:H/A:H/E:X/RL:O/RC:C&amp;version=3.0" TargetMode="External"/><Relationship Id="rId194" Type="http://schemas.openxmlformats.org/officeDocument/2006/relationships/hyperlink" Target="https://nvd.nist.gov/vuln-metrics/cvss/v3-calculator?vector=AV:N/AC:L/PR:N/UI:N/S:C/C:H/I:H/A:H/E:H/RL:O/RC:C&amp;version=3.0" TargetMode="External"/><Relationship Id="rId199" Type="http://schemas.openxmlformats.org/officeDocument/2006/relationships/vmlDrawing" Target="../drawings/vmlDrawing1.vml"/><Relationship Id="rId19" Type="http://schemas.openxmlformats.org/officeDocument/2006/relationships/hyperlink" Target="https://nvd.nist.gov/vuln-metrics/cvss/v3-calculator?vector=AV:N/AC:H/PR:N/UI:N/S:U/C:H/I:H/A:H&amp;version=3.1" TargetMode="External"/><Relationship Id="rId14" Type="http://schemas.openxmlformats.org/officeDocument/2006/relationships/hyperlink" Target="https://nvd.nist.gov/vuln-metrics/cvss/v3-calculator?vector=AV:N/AC:L/PR:L/UI:R/S:C/C:H/I:H/A:H&amp;version=3.1" TargetMode="External"/><Relationship Id="rId30" Type="http://schemas.openxmlformats.org/officeDocument/2006/relationships/hyperlink" Target="https://nvd.nist.gov/vuln-metrics/cvss/v3-calculator?vector=AV:N/AC:L/PR:N/UI:N/S:U/C:N/I:N/A:L&amp;version=3.0" TargetMode="External"/><Relationship Id="rId35" Type="http://schemas.openxmlformats.org/officeDocument/2006/relationships/hyperlink" Target="https://nvd.nist.gov/vuln-metrics/cvss/v3-calculator?vector=AV:N/AC:L/PR:N/UI:N/S:U/C:L/I:N/A:N&amp;version=3.0" TargetMode="External"/><Relationship Id="rId56" Type="http://schemas.openxmlformats.org/officeDocument/2006/relationships/hyperlink" Target="https://nvd.nist.gov/vuln-metrics/cvss/v3-calculator?vector=AV:N/AC:L/PR:N/UI:R/S:C/C:H/I:N/A:H&amp;version=3.0" TargetMode="External"/><Relationship Id="rId77" Type="http://schemas.openxmlformats.org/officeDocument/2006/relationships/hyperlink" Target="https://nvd.nist.gov/vuln-metrics/cvss/v3-calculator?vector=AV:N/AC:H/PR:N/UI:N/S:C/C:L/I:L/A:N&amp;version=3.0" TargetMode="External"/><Relationship Id="rId100" Type="http://schemas.openxmlformats.org/officeDocument/2006/relationships/hyperlink" Target="https://nvd.nist.gov/vuln-metrics/cvss/v3-calculator?vector=AV:N/AC:L/PR:N/UI:N/S:U/C:L/I:N/A:N&amp;version=3.0" TargetMode="External"/><Relationship Id="rId105" Type="http://schemas.openxmlformats.org/officeDocument/2006/relationships/hyperlink" Target="https://nvd.nist.gov/vuln-metrics/cvss/v3-calculator?vector=AV:N/AC:L/PR:N/UI:N/S:U/C:L/I:N/A:N&amp;version=3.0" TargetMode="External"/><Relationship Id="rId126" Type="http://schemas.openxmlformats.org/officeDocument/2006/relationships/hyperlink" Target="https://nvd.nist.gov/vuln-metrics/cvss/v3-calculator?vector=AV:N/AC:L/PR:N/UI:N/S:C/C:H/I:H/A:N&amp;version=3.0" TargetMode="External"/><Relationship Id="rId147" Type="http://schemas.openxmlformats.org/officeDocument/2006/relationships/hyperlink" Target="https://nvd.nist.gov/vuln-metrics/cvss/v3-calculator?vector=AV:N/AC:L/PR:N/UI:N/S:U/C:N/I:N/A:L&amp;version=3.0" TargetMode="External"/><Relationship Id="rId168" Type="http://schemas.openxmlformats.org/officeDocument/2006/relationships/hyperlink" Target="https://nvd.nist.gov/vuln-metrics/cvss/v3-calculator?vector=AV:N/AC:H/PR:N/UI:R/S:U/C:L/I:N/A:N&amp;version=3.0" TargetMode="External"/><Relationship Id="rId8" Type="http://schemas.openxmlformats.org/officeDocument/2006/relationships/hyperlink" Target="https://nvd.nist.gov/vuln-metrics/cvss/v3-calculator?vector=AV:N/AC:L/PR:N/UI:R/S:U/C:L/I:N/A:N&amp;version=3.0" TargetMode="External"/><Relationship Id="rId51" Type="http://schemas.openxmlformats.org/officeDocument/2006/relationships/hyperlink" Target="https://nvd.nist.gov/vuln-metrics/cvss/v3-calculator?vector=AV:N/AC:L/PR:N/UI:N/S:U/C:L/I:N/A:N&amp;version=3.0" TargetMode="External"/><Relationship Id="rId72" Type="http://schemas.openxmlformats.org/officeDocument/2006/relationships/hyperlink" Target="https://nvd.nist.gov/vuln-metrics/cvss/v3-calculator?vector=AV:N/AC:L/PR:N/UI:N/S:U/C:N/I:N/A:L&amp;version=3.0" TargetMode="External"/><Relationship Id="rId93" Type="http://schemas.openxmlformats.org/officeDocument/2006/relationships/hyperlink" Target="https://nvd.nist.gov/vuln-metrics/cvss/v3-calculator?vector=AV:N/AC:L/PR:N/UI:N/S:U/C:L/I:N/A:N&amp;version=3.0" TargetMode="External"/><Relationship Id="rId98" Type="http://schemas.openxmlformats.org/officeDocument/2006/relationships/hyperlink" Target="https://nvd.nist.gov/vuln-metrics/cvss/v3-calculator?vector=AV:N/AC:L/PR:N/UI:N/S:U/C:L/I:N/A:N&amp;version=3.0" TargetMode="External"/><Relationship Id="rId121" Type="http://schemas.openxmlformats.org/officeDocument/2006/relationships/hyperlink" Target="https://nvd.nist.gov/vuln-metrics/cvss/v3-calculator?vector=AV:N/AC:L/PR:L/UI:N/S:C/C:H/I:H/A:N&amp;version=3.0" TargetMode="External"/><Relationship Id="rId142" Type="http://schemas.openxmlformats.org/officeDocument/2006/relationships/hyperlink" Target="https://nvd.nist.gov/vuln-metrics/cvss/v3-calculator?vector=AV:N/AC:H/PR:N/UI:N/S:C/C:L/I:N/A:N&amp;version=3.0" TargetMode="External"/><Relationship Id="rId163" Type="http://schemas.openxmlformats.org/officeDocument/2006/relationships/hyperlink" Target="https://nvd.nist.gov/vuln-metrics/cvss/v3-calculator?vector=AV:N/AC:L/PR:N/UI:N/S:U/C:H/I:H/A:H/E:F/RL:O/RC:C&amp;version=3.0" TargetMode="External"/><Relationship Id="rId184" Type="http://schemas.openxmlformats.org/officeDocument/2006/relationships/hyperlink" Target="https://nvd.nist.gov/vuln-metrics/cvss/v3-calculator?vector=/AV:N/AC:H/PR:N/UI:N/S:U/C:H/I:H/A:H/E:U/RL:X/RC:C&amp;version=3.0" TargetMode="External"/><Relationship Id="rId189" Type="http://schemas.openxmlformats.org/officeDocument/2006/relationships/hyperlink" Target="https://nvd.nist.gov/vuln-metrics/cvss/v3-calculator?vector=/AV:N/AC:H/PR:N/UI:N/S:U/C:H/I:H/A:H,/E:X/RL:X/RC:C&amp;version=3.0" TargetMode="External"/><Relationship Id="rId3" Type="http://schemas.openxmlformats.org/officeDocument/2006/relationships/hyperlink" Target="https://nvd.nist.gov/vuln-metrics/cvss/v3-calculator?vector=/AV:N/AC:L/PR:N/UI:N/S:C/C:N/I:L/A:L/E:U/RL:X/RC:C&amp;version=3.0" TargetMode="External"/><Relationship Id="rId25" Type="http://schemas.openxmlformats.org/officeDocument/2006/relationships/hyperlink" Target="https://nvd.nist.gov/vuln-metrics/cvss/v3-calculator?vector=AV:N/AC:L/PR:N/UI:N/S:U/C:H/I:N/A:N&amp;version=3.1" TargetMode="External"/><Relationship Id="rId46" Type="http://schemas.openxmlformats.org/officeDocument/2006/relationships/hyperlink" Target="https://nvd.nist.gov/vuln-metrics/cvss/v3-calculator?vector=AV:N/AC:L/PR:N/UI:N/S:U/C:L/I:N/A:N&amp;version=3.0" TargetMode="External"/><Relationship Id="rId67" Type="http://schemas.openxmlformats.org/officeDocument/2006/relationships/hyperlink" Target="https://nvd.nist.gov/vuln-metrics/cvss/v3-calculator?vector=AV:N/AC:H/PR:N/UI:N/S:U/C:L/I:L/A:L&amp;version=3.0" TargetMode="External"/><Relationship Id="rId116" Type="http://schemas.openxmlformats.org/officeDocument/2006/relationships/hyperlink" Target="https://nvd.nist.gov/vuln-metrics/cvss/v3-calculator?vector=AV:N/AC:H/PR:N/UI:N/S:U/C:L/I:N/A:N&amp;version=3.0" TargetMode="External"/><Relationship Id="rId137" Type="http://schemas.openxmlformats.org/officeDocument/2006/relationships/hyperlink" Target="https://nvd.nist.gov/vuln-metrics/cvss/v3-calculator?vector=AV:A/AC:L/PR:N/UI:N/S:C/C:H/I:H/A:N&amp;version=3.0" TargetMode="External"/><Relationship Id="rId158" Type="http://schemas.openxmlformats.org/officeDocument/2006/relationships/hyperlink" Target="https://nvd.nist.gov/vuln-metrics/cvss/v3-calculator?vector=AV:N/AC:L/PR:N/UI:N/S:U/C:N/I:N/A:L&amp;version=3.0" TargetMode="External"/><Relationship Id="rId20" Type="http://schemas.openxmlformats.org/officeDocument/2006/relationships/hyperlink" Target="https://nvd.nist.gov/vuln-metrics/cvss/v3-calculator?vector=AV:N/AC:L/PR:H/UI:N/S:U/C:H/I:H/A:N&amp;version=3.1" TargetMode="External"/><Relationship Id="rId41" Type="http://schemas.openxmlformats.org/officeDocument/2006/relationships/hyperlink" Target="https://nvd.nist.gov/vuln-metrics/cvss/v3-calculator?vector=AV:A/AC:H/PR:L/UI:R/S:U/C:H/I:H/A:N&amp;version=3.0" TargetMode="External"/><Relationship Id="rId62" Type="http://schemas.openxmlformats.org/officeDocument/2006/relationships/hyperlink" Target="https://nvd.nist.gov/vuln-metrics/cvss/v3-calculator?vector=AV:N/AC:L/PR:N/UI:N/S:U/C:N/I:N/A:L&amp;version=3.0" TargetMode="External"/><Relationship Id="rId83" Type="http://schemas.openxmlformats.org/officeDocument/2006/relationships/hyperlink" Target="https://nvd.nist.gov/vuln-metrics/cvss/v3-calculator?vector=AV:N/AC:L/PR:N/UI:N/S:U/C:L/I:N/A:N&amp;version=3.0" TargetMode="External"/><Relationship Id="rId88" Type="http://schemas.openxmlformats.org/officeDocument/2006/relationships/hyperlink" Target="https://nvd.nist.gov/vuln-metrics/cvss/v3-calculator?vector=AV:N/AC:H/PR:N/UI:N/S:U/C:L/I:N/A:N&amp;version=3.0" TargetMode="External"/><Relationship Id="rId111" Type="http://schemas.openxmlformats.org/officeDocument/2006/relationships/hyperlink" Target="https://nvd.nist.gov/vuln-metrics/cvss/v3-calculator?vector=AV:L/AC:H/PR:L/UI:N/S:U/C:H/I:N/A:N&amp;version=3.0" TargetMode="External"/><Relationship Id="rId132" Type="http://schemas.openxmlformats.org/officeDocument/2006/relationships/hyperlink" Target="https://nvd.nist.gov/vuln-metrics/cvss/v3-calculator?vector=AV:A/AC:H/PR:N/UI:N/S:U/C:H/I:H/A:N&amp;version=3.0" TargetMode="External"/><Relationship Id="rId153" Type="http://schemas.openxmlformats.org/officeDocument/2006/relationships/hyperlink" Target="https://nvd.nist.gov/vuln-metrics/cvss/v3-calculator?vector=AV:N/AC:L/PR:N/UI:N/S:U/C:L/I:N/A:N&amp;version=3.0" TargetMode="External"/><Relationship Id="rId174" Type="http://schemas.openxmlformats.org/officeDocument/2006/relationships/hyperlink" Target="https://nvd.nist.gov/vuln-metrics/cvss/v3-calculator?vector=/AV:N/AC:L/PR:N/UI:N/S:U/C:L/I:N/A:N/E:X/RL:X/RC:C&amp;version=3.0" TargetMode="External"/><Relationship Id="rId179" Type="http://schemas.openxmlformats.org/officeDocument/2006/relationships/hyperlink" Target="https://nvd.nist.gov/vuln-metrics/cvss/v3-calculator?vector=/AV:N/AC:L/PR:N/UI:N/S:C/C:N/I:L/A:L/E:U/RL:X/RC:C&amp;version=3.0" TargetMode="External"/><Relationship Id="rId195" Type="http://schemas.openxmlformats.org/officeDocument/2006/relationships/hyperlink" Target="https://nvd.nist.gov/vuln-metrics/cvss/v3-calculator?vector=AV:N/AC:L/PR:N/UI:N/S:U/C:L/I:N/A:N/E:H/RL:O/RC:C&amp;version=3.0" TargetMode="External"/><Relationship Id="rId190" Type="http://schemas.openxmlformats.org/officeDocument/2006/relationships/hyperlink" Target="https://nvd.nist.gov/vuln-metrics/cvss/v3-calculator?vector=/AV:N/AC:L/PR:N/UI:N/S:U/C:L/I:N/A:L/E:X/RL:X/RC:C&amp;version=3.0" TargetMode="External"/><Relationship Id="rId15" Type="http://schemas.openxmlformats.org/officeDocument/2006/relationships/hyperlink" Target="https://nvd.nist.gov/vuln-metrics/cvss/v3-calculator?vector=AV:N/AC:L/PR:N/UI:N/S:U/C:H/I:H/A:H&amp;version=3.1" TargetMode="External"/><Relationship Id="rId36" Type="http://schemas.openxmlformats.org/officeDocument/2006/relationships/hyperlink" Target="https://nvd.nist.gov/vuln-metrics/cvss/v3-calculator?vector=AV:N/AC:L/PR:H/UI:N/S:U/C:L/I:L/A:L&amp;version=3.0" TargetMode="External"/><Relationship Id="rId57" Type="http://schemas.openxmlformats.org/officeDocument/2006/relationships/hyperlink" Target="https://nvd.nist.gov/vuln-metrics/cvss/v3-calculator?vector=AV:N/AC:H/PR:N/UI:N/S:U/C:H/I:N/A:N&amp;version=3.0" TargetMode="External"/><Relationship Id="rId106" Type="http://schemas.openxmlformats.org/officeDocument/2006/relationships/hyperlink" Target="https://nvd.nist.gov/vuln-metrics/cvss/v3-calculator?vector=AV:N/AC:H/PR:N/UI:N/S:C/C:L/I:N/A:N&amp;version=3.0" TargetMode="External"/><Relationship Id="rId127" Type="http://schemas.openxmlformats.org/officeDocument/2006/relationships/hyperlink" Target="https://nvd.nist.gov/vuln-metrics/cvss/v3-calculator?vector=AV:N/AC:H/PR:N/UI:N/S:U/C:H/I:H/A:N&amp;version=3.0" TargetMode="External"/><Relationship Id="rId10" Type="http://schemas.openxmlformats.org/officeDocument/2006/relationships/hyperlink" Target="https://nvd.nist.gov/vuln-metrics/cvss/v3-calculator?vector=AV:N/AC:L/PR:L/UI:N/S:U/C:L/I:L/A:N&amp;version=3.0" TargetMode="External"/><Relationship Id="rId31" Type="http://schemas.openxmlformats.org/officeDocument/2006/relationships/hyperlink" Target="https://nvd.nist.gov/vuln-metrics/cvss/v3-calculator?vector=AV:N/AC:L/PR:N/UI:N/S:U/C:L/I:N/A:N&amp;version=3.0" TargetMode="External"/><Relationship Id="rId52" Type="http://schemas.openxmlformats.org/officeDocument/2006/relationships/hyperlink" Target="https://nvd.nist.gov/vuln-metrics/cvss/v3-calculator?vector=AV:N/AC:H/PR:N/UI:N/S:U/C:H/I:H/A:N&amp;version=3.0" TargetMode="External"/><Relationship Id="rId73" Type="http://schemas.openxmlformats.org/officeDocument/2006/relationships/hyperlink" Target="https://nvd.nist.gov/vuln-metrics/cvss/v3-calculator?vector=AV:N/AC:L/PR:N/UI:N/S:U/C:L/I:N/A:N&amp;version=3.0" TargetMode="External"/><Relationship Id="rId78" Type="http://schemas.openxmlformats.org/officeDocument/2006/relationships/hyperlink" Target="https://nvd.nist.gov/vuln-metrics/cvss/v3-calculator?vector=AV:N/AC:L/PR:N/UI:N/S:U/C:L/I:N/A:N&amp;version=3.0" TargetMode="External"/><Relationship Id="rId94" Type="http://schemas.openxmlformats.org/officeDocument/2006/relationships/hyperlink" Target="https://nvd.nist.gov/vuln-metrics/cvss/v3-calculator?vector=AV:N/AC:L/PR:N/UI:N/S:U/C:L/I:N/A:N&amp;version=3.0" TargetMode="External"/><Relationship Id="rId99" Type="http://schemas.openxmlformats.org/officeDocument/2006/relationships/hyperlink" Target="https://nvd.nist.gov/vuln-metrics/cvss/v3-calculator?vector=AV:N/AC:L/PR:N/UI:N/S:U/C:L/I:N/A:N&amp;version=3.0" TargetMode="External"/><Relationship Id="rId101" Type="http://schemas.openxmlformats.org/officeDocument/2006/relationships/hyperlink" Target="https://nvd.nist.gov/vuln-metrics/cvss/v3-calculator?vector=AV:N/AC:L/PR:N/UI:N/S:U/C:L/I:N/A:N&amp;version=3.0" TargetMode="External"/><Relationship Id="rId122" Type="http://schemas.openxmlformats.org/officeDocument/2006/relationships/hyperlink" Target="https://nvd.nist.gov/vuln-metrics/cvss/v3-calculator?vector=AV:N/AC:H/PR:L/UI:N/S:C/C:H/I:H/A:N&amp;version=3.0" TargetMode="External"/><Relationship Id="rId143" Type="http://schemas.openxmlformats.org/officeDocument/2006/relationships/hyperlink" Target="https://nvd.nist.gov/vuln-metrics/cvss/v3-calculator?vector=AV:L/AC:H/PR:N/UI:N/S:C/C:H/I:N/A:N&amp;version=3.0" TargetMode="External"/><Relationship Id="rId148" Type="http://schemas.openxmlformats.org/officeDocument/2006/relationships/hyperlink" Target="https://nvd.nist.gov/vuln-metrics/cvss/v3-calculator?vector=AV:N/AC:H/PR:N/UI:N/S:U/C:N/I:N/A:L&amp;version=3.0" TargetMode="External"/><Relationship Id="rId164" Type="http://schemas.openxmlformats.org/officeDocument/2006/relationships/hyperlink" Target="https://nvd.nist.gov/vuln-metrics/cvss/v3-calculator?vector=AV:N/AC:H/PR:N/UI:N/S:U/C:H/I:N/A:H/E:H/RL:W/RC:C&amp;version=3.0" TargetMode="External"/><Relationship Id="rId169" Type="http://schemas.openxmlformats.org/officeDocument/2006/relationships/hyperlink" Target="https://nvd.nist.gov/vuln-metrics/cvss/v3-calculator?vector=AV:N/AC:H/PR:N/UI:R/S:U/C:L/I:N/A:N&amp;version=3.0" TargetMode="External"/><Relationship Id="rId185" Type="http://schemas.openxmlformats.org/officeDocument/2006/relationships/hyperlink" Target="https://nvd.nist.gov/vuln-metrics/cvss/v3-calculator?vector=/AV:N/AC:L/PR:N/UI:N/S:U/C:H/I:N/A:N/E:H/RL:X/RC:C&amp;version=3.0" TargetMode="External"/><Relationship Id="rId4" Type="http://schemas.openxmlformats.org/officeDocument/2006/relationships/hyperlink" Target="https://nvd.nist.gov/vuln-metrics/cvss/v3-calculator?vector=AV:N/AC:L/PR:N/UI:R/S:U/C:L/I:N/A:N&amp;version=3.0" TargetMode="External"/><Relationship Id="rId9" Type="http://schemas.openxmlformats.org/officeDocument/2006/relationships/hyperlink" Target="https://nvd.nist.gov/vuln-metrics/cvss/v3-calculator?vector=AV:N/AC:L/PR:N/UI:R/S:C/C:H/I:H/A:H&amp;version=3.0" TargetMode="External"/><Relationship Id="rId180" Type="http://schemas.openxmlformats.org/officeDocument/2006/relationships/hyperlink" Target="https://nvd.nist.gov/vuln-metrics/cvss/v3-calculator?vector=/AV:N/AC:L/PR:N/UI:N/S:C/C:N/I:L/A:L/E:U/RL:X/RC:C&amp;version=3.0" TargetMode="External"/><Relationship Id="rId26" Type="http://schemas.openxmlformats.org/officeDocument/2006/relationships/hyperlink" Target="https://nvd.nist.gov/vuln-metrics/cvss/v3-calculator?vector=AV:N/AC:L/PR:N/UI:R/S:C/C:L/I:L/A:L&amp;version=3.1" TargetMode="External"/><Relationship Id="rId47" Type="http://schemas.openxmlformats.org/officeDocument/2006/relationships/hyperlink" Target="https://nvd.nist.gov/vuln-metrics/cvss/v3-calculator?vector=AV:N/AC:L/PR:N/UI:N/S:U/C:N/I:N/A:L&amp;version=3.0" TargetMode="External"/><Relationship Id="rId68" Type="http://schemas.openxmlformats.org/officeDocument/2006/relationships/hyperlink" Target="https://nvd.nist.gov/vuln-metrics/cvss/v3-calculator?vector=AV:N/AC:H/PR:N/UI:N/S:U/C:N/I:N/A:H&amp;version=3.0" TargetMode="External"/><Relationship Id="rId89" Type="http://schemas.openxmlformats.org/officeDocument/2006/relationships/hyperlink" Target="https://nvd.nist.gov/vuln-metrics/cvss/v3-calculator?vector=AV:N/AC:H/PR:N/UI:N/S:C/C:L/I:L/A:N&amp;version=3.0" TargetMode="External"/><Relationship Id="rId112" Type="http://schemas.openxmlformats.org/officeDocument/2006/relationships/hyperlink" Target="https://nvd.nist.gov/vuln-metrics/cvss/v3-calculator?vector=AV:A/AC:L/PR:N/UI:N/S:C/C:L/I:L/A:N&amp;version=3.0" TargetMode="External"/><Relationship Id="rId133" Type="http://schemas.openxmlformats.org/officeDocument/2006/relationships/hyperlink" Target="https://nvd.nist.gov/vuln-metrics/cvss/v3-calculator?vector=AV:A/AC:L/PR:N/UI:N/S:C/C:H/I:H/A:N&amp;version=3.0" TargetMode="External"/><Relationship Id="rId154" Type="http://schemas.openxmlformats.org/officeDocument/2006/relationships/hyperlink" Target="https://nvd.nist.gov/vuln-metrics/cvss/v3-calculator?vector=AV:N/AC:L/PR:N/UI:N/S:U/C:H/I:N/A:N&amp;version=3.0" TargetMode="External"/><Relationship Id="rId175" Type="http://schemas.openxmlformats.org/officeDocument/2006/relationships/hyperlink" Target="https://nvd.nist.gov/vuln-metrics/cvss/v3-calculator?vector=AV:N/AC:L/PR:N/UI:N/S:U/C:H/I:N/A:N/E:H/RL:X/RC:C&amp;version=3.0" TargetMode="External"/><Relationship Id="rId196" Type="http://schemas.openxmlformats.org/officeDocument/2006/relationships/hyperlink" Target="https://nvd.nist.gov/vuln-metrics/cvss/v3-calculator?vector=(AV:N/AC:L/PR:N/UI:R/S:C/C:N/I:L/A:N/E:F/RL:O/RC:X)" TargetMode="External"/><Relationship Id="rId200" Type="http://schemas.openxmlformats.org/officeDocument/2006/relationships/comments" Target="../comments1.xml"/><Relationship Id="rId16" Type="http://schemas.openxmlformats.org/officeDocument/2006/relationships/hyperlink" Target="https://nvd.nist.gov/vuln-metrics/cvss/v3-calculator?vector=AV:N/AC:H/PR:N/UI:R/S:C/C:H/I:H/A:H&amp;version=3.1" TargetMode="External"/><Relationship Id="rId37" Type="http://schemas.openxmlformats.org/officeDocument/2006/relationships/hyperlink" Target="https://nvd.nist.gov/vuln-metrics/cvss/v3-calculator?vector=AV:N/AC:L/PR:N/UI:N/S:U/C:L/I:N/A:N&amp;version=3.0" TargetMode="External"/><Relationship Id="rId58" Type="http://schemas.openxmlformats.org/officeDocument/2006/relationships/hyperlink" Target="https://nvd.nist.gov/vuln-metrics/cvss/v3-calculator?vector=AV:P/AC:L/PR:L/UI:N/S:U/C:H/I:H/A:N&amp;version=3.0" TargetMode="External"/><Relationship Id="rId79" Type="http://schemas.openxmlformats.org/officeDocument/2006/relationships/hyperlink" Target="https://nvd.nist.gov/vuln-metrics/cvss/v3-calculator?vector=AV:N/AC:L/PR:N/UI:N/S:U/C:L/I:N/A:N&amp;version=3.0" TargetMode="External"/><Relationship Id="rId102" Type="http://schemas.openxmlformats.org/officeDocument/2006/relationships/hyperlink" Target="https://nvd.nist.gov/vuln-metrics/cvss/v3-calculator?vector=AV:N/AC:L/PR:N/UI:N/S:U/C:L/I:N/A:N&amp;version=3.0" TargetMode="External"/><Relationship Id="rId123" Type="http://schemas.openxmlformats.org/officeDocument/2006/relationships/hyperlink" Target="https://nvd.nist.gov/vuln-metrics/cvss/v3-calculator?vector=AV:N/AC:L/PR:N/UI:N/S:U/C:H/I:H/A:N&amp;version=3.0" TargetMode="External"/><Relationship Id="rId144" Type="http://schemas.openxmlformats.org/officeDocument/2006/relationships/hyperlink" Target="https://nvd.nist.gov/vuln-metrics/cvss/v3-calculator?vector=AV:N/AC:L/PR:N/UI:N/S:C/C:L/I:N/A:N&amp;version=3.0" TargetMode="External"/><Relationship Id="rId90" Type="http://schemas.openxmlformats.org/officeDocument/2006/relationships/hyperlink" Target="https://nvd.nist.gov/vuln-metrics/cvss/v3-calculator?vector=AV:N/AC:L/PR:N/UI:N/S:U/C:L/I:N/A:N&amp;version=3.0" TargetMode="External"/><Relationship Id="rId165" Type="http://schemas.openxmlformats.org/officeDocument/2006/relationships/hyperlink" Target="https://nvd.nist.gov/vuln-metrics/cvss/v3-calculator?vector=AV:N/AC:H/PR:N/UI:R/S:U/C:L/I:N/A:N&amp;version=3.0" TargetMode="External"/><Relationship Id="rId186" Type="http://schemas.openxmlformats.org/officeDocument/2006/relationships/hyperlink" Target="https://nvd.nist.gov/vuln-metrics/cvss/v3-calculator?vector=/AV:N/AC:L/PR:N/UI:N/S:U/C:N/I:N/A:L/E:U/RL:X/RC:C" TargetMode="External"/><Relationship Id="rId27" Type="http://schemas.openxmlformats.org/officeDocument/2006/relationships/hyperlink" Target="https://nvd.nist.gov/vuln-metrics/cvss/v3-calculator?vector=AV:N/AC:L/PR:N/UI:R/S:C/C:H/I:H/A:H&amp;version=3.0" TargetMode="External"/><Relationship Id="rId48" Type="http://schemas.openxmlformats.org/officeDocument/2006/relationships/hyperlink" Target="https://nvd.nist.gov/vuln-metrics/cvss/v3-calculator?vector=AV:N/AC:L/PR:N/UI:N/S:U/C:L/I:N/A:N&amp;version=3.0" TargetMode="External"/><Relationship Id="rId69" Type="http://schemas.openxmlformats.org/officeDocument/2006/relationships/hyperlink" Target="https://nvd.nist.gov/vuln-metrics/cvss/v3-calculator?vector=AV:N/AC:H/PR:N/UI:R/S:C/C:H/I:H/A:N&amp;version=3.0" TargetMode="External"/><Relationship Id="rId113" Type="http://schemas.openxmlformats.org/officeDocument/2006/relationships/hyperlink" Target="https://nvd.nist.gov/vuln-metrics/cvss/v3-calculator?vector=AV:N/AC:H/PR:N/UI:N/S:U/C:L/I:L/A:N&amp;version=3.0" TargetMode="External"/><Relationship Id="rId134" Type="http://schemas.openxmlformats.org/officeDocument/2006/relationships/hyperlink" Target="https://nvd.nist.gov/vuln-metrics/cvss/v3-calculator?vector=AV:A/AC:L/PR:N/UI:N/S:C/C:H/I:H/A:N&amp;version=3.0" TargetMode="External"/><Relationship Id="rId80" Type="http://schemas.openxmlformats.org/officeDocument/2006/relationships/hyperlink" Target="https://nvd.nist.gov/vuln-metrics/cvss/v3-calculator?vector=AV:N/AC:H/PR:N/UI:N/S:U/C:H/I:H/A:N&amp;version=3.0" TargetMode="External"/><Relationship Id="rId155" Type="http://schemas.openxmlformats.org/officeDocument/2006/relationships/hyperlink" Target="https://nvd.nist.gov/vuln-metrics/cvss/v3-calculator?vector=AV:L/AC:L/PR:L/UI:N/S:C/C:L/I:L/A:N&amp;version=3.0" TargetMode="External"/><Relationship Id="rId176" Type="http://schemas.openxmlformats.org/officeDocument/2006/relationships/hyperlink" Target="https://nvd.nist.gov/vuln-metrics/cvss/v3-calculator?vector=AV:A/AC:L/PR:N/UI:N/S:U/C:N/I:L/A:L/E:U/RL:O/RC:C&amp;version=3.0" TargetMode="External"/><Relationship Id="rId197" Type="http://schemas.openxmlformats.org/officeDocument/2006/relationships/hyperlink" Target="https://nvd.nist.gov/vuln-metrics/cvss/v3-calculator?vector=AV:N/AC:H/PR:N/UI:R/S:U/C:L/I:N/A:N&amp;version=3.0" TargetMode="External"/><Relationship Id="rId201" Type="http://schemas.microsoft.com/office/2017/10/relationships/threadedComment" Target="../threadedComments/threadedComment1.xml"/><Relationship Id="rId17" Type="http://schemas.openxmlformats.org/officeDocument/2006/relationships/hyperlink" Target="https://nvd.nist.gov/vuln-metrics/cvss/v3-calculator?vector=AV:N/AC:L/PR:H/UI:N/S:C/C:H/I:H/A:H&amp;version=3.1" TargetMode="External"/><Relationship Id="rId38" Type="http://schemas.openxmlformats.org/officeDocument/2006/relationships/hyperlink" Target="https://nvd.nist.gov/vuln-metrics/cvss/v3-calculator?vector=AV:N/AC:L/PR:N/UI:N/S:U/C:L/I:N/A:N&amp;version=3.0" TargetMode="External"/><Relationship Id="rId59" Type="http://schemas.openxmlformats.org/officeDocument/2006/relationships/hyperlink" Target="https://nvd.nist.gov/vuln-metrics/cvss/v3-calculator?vector=AV:N/AC:H/PR:N/UI:R/S:U/C:H/I:H/A:H&amp;version=3.0" TargetMode="External"/><Relationship Id="rId103" Type="http://schemas.openxmlformats.org/officeDocument/2006/relationships/hyperlink" Target="https://nvd.nist.gov/vuln-metrics/cvss/v3-calculator?vector=AV:N/AC:L/PR:N/UI:N/S:U/C:N/I:N/A:L&amp;version=3.0" TargetMode="External"/><Relationship Id="rId124" Type="http://schemas.openxmlformats.org/officeDocument/2006/relationships/hyperlink" Target="https://nvd.nist.gov/vuln-metrics/cvss/v3-calculator?vector=AV:N/AC:L/PR:N/UI:N/S:U/C:H/I:H/A:N&amp;version=3.0" TargetMode="External"/><Relationship Id="rId70" Type="http://schemas.openxmlformats.org/officeDocument/2006/relationships/hyperlink" Target="https://nvd.nist.gov/vuln-metrics/cvss/v3-calculator?vector=AV:N/AC:L/PR:L/UI:N/S:U/C:L/I:L/A:N&amp;version=3.0" TargetMode="External"/><Relationship Id="rId91" Type="http://schemas.openxmlformats.org/officeDocument/2006/relationships/hyperlink" Target="https://nvd.nist.gov/vuln-metrics/cvss/v3-calculator?vector=AV:N/AC:L/PR:N/UI:N/S:U/C:L/I:N/A:N&amp;version=3.0" TargetMode="External"/><Relationship Id="rId145" Type="http://schemas.openxmlformats.org/officeDocument/2006/relationships/hyperlink" Target="https://nvd.nist.gov/vuln-metrics/cvss/v3-calculator?vector=AV:N/AC:L/PR:N/UI:N/S:U/C:N/I:N/A:L&amp;version=3.0" TargetMode="External"/><Relationship Id="rId166" Type="http://schemas.openxmlformats.org/officeDocument/2006/relationships/hyperlink" Target="https://nvd.nist.gov/vuln-metrics/cvss/v3-calculator?vector=AV:N/AC:H/PR:N/UI:R/S:U/C:L/I:N/A:N&amp;version=3.0" TargetMode="External"/><Relationship Id="rId187" Type="http://schemas.openxmlformats.org/officeDocument/2006/relationships/hyperlink" Target="https://nvd.nist.gov/vuln-metrics/cvss/v3-calculator?vector=/AV:N/AC:H/PR:N/UI:N/S:U/C:N/I:N/A:L/E:X/RL:X/RC:C&amp;version=3.0" TargetMode="External"/><Relationship Id="rId1" Type="http://schemas.openxmlformats.org/officeDocument/2006/relationships/hyperlink" Target="https://nvd.nist.gov/vuln-metrics/cvss/v3-calculator?vector=AV:N/AC:L/PR:N/UI:R/S:U/C:L/I:N/A:N&amp;version=3.0" TargetMode="External"/><Relationship Id="rId28" Type="http://schemas.openxmlformats.org/officeDocument/2006/relationships/hyperlink" Target="https://nvd.nist.gov/vuln-metrics/cvss/v3-calculator?vector=AV:N/AC:L/PR:N/UI:R/S:C/C:H/I:H/A:H&amp;version=3.0" TargetMode="External"/><Relationship Id="rId49" Type="http://schemas.openxmlformats.org/officeDocument/2006/relationships/hyperlink" Target="https://nvd.nist.gov/vuln-metrics/cvss/v3-calculator?vector=AV:N/AC:H/PR:N/UI:N/S:U/C:L/I:L/A:N&amp;version=3.0" TargetMode="External"/><Relationship Id="rId114" Type="http://schemas.openxmlformats.org/officeDocument/2006/relationships/hyperlink" Target="https://nvd.nist.gov/vuln-metrics/cvss/v3-calculator?vector=AV:N/AC:L/PR:N/UI:N/S:U/C:H/I:N/A:N&amp;version=3.0" TargetMode="External"/><Relationship Id="rId60" Type="http://schemas.openxmlformats.org/officeDocument/2006/relationships/hyperlink" Target="https://nvd.nist.gov/vuln-metrics/cvss/v3-calculator?vector=AV:N/AC:L/PR:N/UI:N/S:U/C:L/I:N/A:N&amp;version=3.0" TargetMode="External"/><Relationship Id="rId81" Type="http://schemas.openxmlformats.org/officeDocument/2006/relationships/hyperlink" Target="https://nvd.nist.gov/vuln-metrics/cvss/v3-calculator?vector=AV:N/AC:H/PR:N/UI:N/S:U/C:L/I:N/A:N&amp;version=3.0" TargetMode="External"/><Relationship Id="rId135" Type="http://schemas.openxmlformats.org/officeDocument/2006/relationships/hyperlink" Target="https://nvd.nist.gov/vuln-metrics/cvss/v3-calculator?vector=AV:N/AC:L/PR:N/UI:N/S:U/C:L/I:N/A:N&amp;version=3.0" TargetMode="External"/><Relationship Id="rId156" Type="http://schemas.openxmlformats.org/officeDocument/2006/relationships/hyperlink" Target="https://nvd.nist.gov/vuln-metrics/cvss/v3-calculator?vector=AV:N/AC:L/PR:N/UI:N/S:U/C:L/I:N/A:N&amp;version=3.0" TargetMode="External"/><Relationship Id="rId177" Type="http://schemas.openxmlformats.org/officeDocument/2006/relationships/hyperlink" Target="https://nvd.nist.gov/vuln-metrics/cvss/v3-calculator?vector=AV:A/AC:L/PR:N/UI:N/S:U/C:N/I:L/A:L/E:U/RL:O/RC:C&amp;version=3.0" TargetMode="External"/><Relationship Id="rId198" Type="http://schemas.openxmlformats.org/officeDocument/2006/relationships/printerSettings" Target="../printerSettings/printerSettings1.bin"/><Relationship Id="rId18" Type="http://schemas.openxmlformats.org/officeDocument/2006/relationships/hyperlink" Target="https://nvd.nist.gov/vuln-metrics/cvss/v3-calculator?vector=AV:N/AC:L/PR:N/UI:N/S:U/C:L/I:N/A:N&amp;version=3.1" TargetMode="External"/><Relationship Id="rId39" Type="http://schemas.openxmlformats.org/officeDocument/2006/relationships/hyperlink" Target="https://nvd.nist.gov/vuln-metrics/cvss/v3-calculator?vector=AV:A/AC:H/PR:N/UI:R/S:U/C:H/I:N/A:N&amp;version=3.0" TargetMode="External"/><Relationship Id="rId50" Type="http://schemas.openxmlformats.org/officeDocument/2006/relationships/hyperlink" Target="https://nvd.nist.gov/vuln-metrics/cvss/v3-calculator?vector=AV:N/AC:L/PR:N/UI:N/S:U/C:L/I:L/A:L&amp;version=3.0" TargetMode="External"/><Relationship Id="rId104" Type="http://schemas.openxmlformats.org/officeDocument/2006/relationships/hyperlink" Target="https://nvd.nist.gov/vuln-metrics/cvss/v3-calculator?vector=AV:N/AC:L/PR:N/UI:N/S:U/C:L/I:N/A:N&amp;version=3.0" TargetMode="External"/><Relationship Id="rId125" Type="http://schemas.openxmlformats.org/officeDocument/2006/relationships/hyperlink" Target="https://nvd.nist.gov/vuln-metrics/cvss/v3-calculator?vector=AV:N/AC:L/PR:N/UI:N/S:C/C:H/I:H/A:N&amp;version=3.0" TargetMode="External"/><Relationship Id="rId146" Type="http://schemas.openxmlformats.org/officeDocument/2006/relationships/hyperlink" Target="https://nvd.nist.gov/vuln-metrics/cvss/v3-calculator?vector=AV:L/AC:H/PR:N/UI:N/S:C/C:H/I:H/A:N&amp;version=3.0" TargetMode="External"/><Relationship Id="rId167" Type="http://schemas.openxmlformats.org/officeDocument/2006/relationships/hyperlink" Target="https://nvd.nist.gov/vuln-metrics/cvss/v3-calculator?vector=AV:N/AC:H/PR:N/UI:R/S:U/C:L/I:N/A:N&amp;version=3.0" TargetMode="External"/><Relationship Id="rId188" Type="http://schemas.openxmlformats.org/officeDocument/2006/relationships/hyperlink" Target="https://nvd.nist.gov/vuln-metrics/cvss/v3-calculator?vector=/AV:N/AC:L/PR:N/UI:N/S:U/C:H/I:H/A:H&amp;version=3.0" TargetMode="External"/><Relationship Id="rId71" Type="http://schemas.openxmlformats.org/officeDocument/2006/relationships/hyperlink" Target="https://nvd.nist.gov/vuln-metrics/cvss/v3-calculator?vector=AV:N/AC:L/PR:N/UI:N/S:C/C:H/I:N/A:N&amp;version=3.0" TargetMode="External"/><Relationship Id="rId92" Type="http://schemas.openxmlformats.org/officeDocument/2006/relationships/hyperlink" Target="https://nvd.nist.gov/vuln-metrics/cvss/v3-calculator?vector=AV:N/AC:L/PR:N/UI:N/S:U/C:L/I:N/A:N&amp;version=3.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D13" sqref="D13"/>
    </sheetView>
  </sheetViews>
  <sheetFormatPr defaultColWidth="8.77734375" defaultRowHeight="14.4" x14ac:dyDescent="0.3"/>
  <cols>
    <col min="1" max="1" width="8.77734375" style="1"/>
    <col min="2" max="3" width="10.5546875" style="1" bestFit="1" customWidth="1"/>
    <col min="4" max="16384" width="8.77734375" style="1"/>
  </cols>
  <sheetData>
    <row r="1" spans="1:3" ht="31.2" x14ac:dyDescent="0.6">
      <c r="A1" s="2"/>
    </row>
    <row r="6" spans="1:3" ht="31.2" x14ac:dyDescent="0.6">
      <c r="A6" s="2" t="s">
        <v>0</v>
      </c>
    </row>
    <row r="8" spans="1:3" x14ac:dyDescent="0.3">
      <c r="A8" s="12"/>
    </row>
    <row r="9" spans="1:3" x14ac:dyDescent="0.3">
      <c r="A9" s="4" t="s">
        <v>1</v>
      </c>
    </row>
    <row r="10" spans="1:3" x14ac:dyDescent="0.3">
      <c r="A10" s="7" t="s">
        <v>2</v>
      </c>
      <c r="B10" s="7" t="s">
        <v>3</v>
      </c>
    </row>
    <row r="11" spans="1:3" x14ac:dyDescent="0.3">
      <c r="A11" s="5" t="s">
        <v>4</v>
      </c>
      <c r="B11" s="6">
        <v>44250</v>
      </c>
      <c r="C11" s="3"/>
    </row>
    <row r="12" spans="1:3" x14ac:dyDescent="0.3">
      <c r="A12" s="5" t="s">
        <v>672</v>
      </c>
      <c r="B12" s="6">
        <v>44708</v>
      </c>
    </row>
    <row r="13" spans="1:3" x14ac:dyDescent="0.3">
      <c r="B13"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79"/>
  <sheetViews>
    <sheetView tabSelected="1" zoomScale="60" zoomScaleNormal="60" workbookViewId="0">
      <pane ySplit="1" topLeftCell="A2" activePane="bottomLeft" state="frozen"/>
      <selection pane="bottomLeft" activeCell="A352" sqref="A352"/>
    </sheetView>
  </sheetViews>
  <sheetFormatPr defaultRowHeight="14.4" x14ac:dyDescent="0.3"/>
  <cols>
    <col min="1" max="1" width="63.77734375" bestFit="1" customWidth="1"/>
    <col min="2" max="2" width="13.21875" style="12" bestFit="1" customWidth="1"/>
    <col min="3" max="3" width="12.44140625" style="12" customWidth="1"/>
    <col min="4" max="4" width="10.77734375" style="19" hidden="1" customWidth="1"/>
    <col min="5" max="5" width="10.5546875" style="11" customWidth="1"/>
    <col min="6" max="6" width="15.77734375" bestFit="1" customWidth="1"/>
    <col min="7" max="7" width="20.44140625" bestFit="1" customWidth="1"/>
    <col min="8" max="8" width="21.21875" bestFit="1" customWidth="1"/>
    <col min="9" max="9" width="18.21875" customWidth="1"/>
    <col min="10" max="10" width="15" bestFit="1" customWidth="1"/>
    <col min="11" max="11" width="16.21875" bestFit="1" customWidth="1"/>
    <col min="12" max="12" width="10.21875" bestFit="1" customWidth="1"/>
    <col min="13" max="13" width="18.109375" bestFit="1" customWidth="1"/>
    <col min="14" max="14" width="9.33203125" hidden="1" customWidth="1"/>
    <col min="15" max="15" width="17.33203125" hidden="1" customWidth="1"/>
    <col min="16" max="16" width="108.21875" style="12" hidden="1" customWidth="1"/>
    <col min="17" max="19" width="11.5546875" hidden="1" customWidth="1"/>
    <col min="20" max="20" width="10.109375" hidden="1" customWidth="1"/>
    <col min="21" max="21" width="10.33203125" hidden="1" customWidth="1"/>
    <col min="22" max="22" width="10.6640625" hidden="1" customWidth="1"/>
    <col min="23" max="24" width="9.88671875" hidden="1" customWidth="1"/>
    <col min="25" max="25" width="9" hidden="1" customWidth="1"/>
    <col min="26" max="26" width="9.88671875" hidden="1" customWidth="1"/>
    <col min="27" max="27" width="15.109375" hidden="1" customWidth="1"/>
    <col min="28" max="28" width="11.5546875" hidden="1" customWidth="1"/>
    <col min="29" max="29" width="14.21875" hidden="1" customWidth="1"/>
    <col min="30" max="30" width="12.88671875" hidden="1" customWidth="1"/>
    <col min="31" max="31" width="11.77734375" hidden="1" customWidth="1"/>
    <col min="32" max="32" width="51" style="15" bestFit="1" customWidth="1"/>
    <col min="33" max="33" width="65.21875" style="16" bestFit="1" customWidth="1"/>
  </cols>
  <sheetData>
    <row r="1" spans="1:33" s="15" customFormat="1" ht="43.2" x14ac:dyDescent="0.3">
      <c r="A1" s="22" t="s">
        <v>5</v>
      </c>
      <c r="B1" s="22" t="s">
        <v>6</v>
      </c>
      <c r="C1" s="22" t="s">
        <v>7</v>
      </c>
      <c r="D1" s="20" t="s">
        <v>8</v>
      </c>
      <c r="E1" s="22" t="s">
        <v>9</v>
      </c>
      <c r="F1" s="22" t="s">
        <v>10</v>
      </c>
      <c r="G1" s="22" t="s">
        <v>11</v>
      </c>
      <c r="H1" s="22" t="s">
        <v>12</v>
      </c>
      <c r="I1" s="22" t="s">
        <v>13</v>
      </c>
      <c r="J1" s="22" t="s">
        <v>14</v>
      </c>
      <c r="K1" s="22" t="s">
        <v>15</v>
      </c>
      <c r="L1" s="22" t="s">
        <v>16</v>
      </c>
      <c r="M1" s="22" t="s">
        <v>17</v>
      </c>
      <c r="N1" s="22" t="s">
        <v>18</v>
      </c>
      <c r="O1" s="22" t="s">
        <v>19</v>
      </c>
      <c r="P1" s="22" t="s">
        <v>18</v>
      </c>
      <c r="Q1" s="39" t="s">
        <v>20</v>
      </c>
      <c r="R1" s="39" t="s">
        <v>21</v>
      </c>
      <c r="S1" s="39" t="s">
        <v>22</v>
      </c>
      <c r="T1" s="39" t="s">
        <v>23</v>
      </c>
      <c r="U1" s="39" t="s">
        <v>24</v>
      </c>
      <c r="V1" s="39" t="s">
        <v>25</v>
      </c>
      <c r="W1" s="39" t="s">
        <v>26</v>
      </c>
      <c r="X1" s="39" t="s">
        <v>27</v>
      </c>
      <c r="Y1" s="39" t="s">
        <v>28</v>
      </c>
      <c r="Z1" s="39" t="s">
        <v>29</v>
      </c>
      <c r="AA1" s="39" t="s">
        <v>30</v>
      </c>
      <c r="AB1" s="39" t="s">
        <v>31</v>
      </c>
      <c r="AC1" s="39" t="s">
        <v>32</v>
      </c>
      <c r="AD1" s="39" t="s">
        <v>33</v>
      </c>
      <c r="AE1" s="39" t="s">
        <v>9</v>
      </c>
      <c r="AF1" s="14" t="s">
        <v>34</v>
      </c>
      <c r="AG1" s="17" t="s">
        <v>35</v>
      </c>
    </row>
    <row r="2" spans="1:33" x14ac:dyDescent="0.3">
      <c r="A2" s="23" t="s">
        <v>36</v>
      </c>
      <c r="B2" s="23" t="s">
        <v>37</v>
      </c>
      <c r="C2" s="23" t="s">
        <v>38</v>
      </c>
      <c r="D2" s="21">
        <f>MAX(MAX(VLOOKUP(C:C,Data!A$140:C$144, 2, FALSE)-E2, 0), MAX(E2-VLOOKUP(C:C,Data!A$140:C$144, 3, FALSE), 0))</f>
        <v>0</v>
      </c>
      <c r="E2" s="24">
        <f t="shared" ref="E2:E24" si="0">IF(COUNTIF(G2:M2,"TBC")&gt;0,"TBC",ROUNDUP(($AD2*10)/10, 1))</f>
        <v>4.6999999999999993</v>
      </c>
      <c r="F2" s="40" t="s">
        <v>39</v>
      </c>
      <c r="G2" s="28" t="s">
        <v>40</v>
      </c>
      <c r="H2" s="28" t="s">
        <v>41</v>
      </c>
      <c r="I2" s="28" t="s">
        <v>42</v>
      </c>
      <c r="J2" s="41" t="s">
        <v>43</v>
      </c>
      <c r="K2" s="28" t="s">
        <v>41</v>
      </c>
      <c r="L2" s="28" t="s">
        <v>40</v>
      </c>
      <c r="M2" s="28" t="s">
        <v>41</v>
      </c>
      <c r="N2" s="42"/>
      <c r="O2" s="42"/>
      <c r="P2" s="25" t="s">
        <v>44</v>
      </c>
      <c r="Q2" s="26">
        <f>IF($F2="Network (N)", 0.85, 1) *
 IF($F2="Adjacent (A)", 0.62, 1) *
 IF($F2="Local (L)", 0.55, 1) *
 IF($F2="Physical (P)", 0.2, 1)</f>
        <v>0.85</v>
      </c>
      <c r="R2" s="27">
        <f>IF($G2="High (H)", 0.44, 1) *
 IF($G2="Low (L)", 0.77, 1)</f>
        <v>0.77</v>
      </c>
      <c r="S2" s="28">
        <f t="shared" ref="S2:S65" si="1">IF($H2="None (N)", 0.85, 1) *
 IF($H2="Low (L)", $T2, 1) *
 IF($H2="High (H)", $U2, 1)</f>
        <v>0.85</v>
      </c>
      <c r="T2" s="28">
        <f>IF($J2="Unchanged (U)", 0.62, 0.68)</f>
        <v>0.68</v>
      </c>
      <c r="U2" s="28">
        <f>IF($J2="Unchanged (U)", 0.27, 0.5)</f>
        <v>0.5</v>
      </c>
      <c r="V2" s="28">
        <f>IF($I2="None (N)", 0.85, 1) *
 IF($I2="Required (R)", 0.62, 1)</f>
        <v>0.62</v>
      </c>
      <c r="W2" s="28">
        <f>IF($J2="Unchanged (U)", 6.42, 1) *
 IF($J2="Changed ( C )", 7.52, 1)</f>
        <v>7.52</v>
      </c>
      <c r="X2" s="28">
        <f>IF($K2="None (N)", 0, 1) *
 IF($K2="Low (L)", 0.22, 1) *
 IF($K2="High (H)", 0.56, 1)</f>
        <v>0</v>
      </c>
      <c r="Y2" s="28">
        <f>IF($L2="None (N)", 0, 1) *
 IF($L2="Low (L)", 0.22, 1) *
 IF($L2="High (H)", 0.56, 1)</f>
        <v>0.22</v>
      </c>
      <c r="Z2" s="28">
        <f>IF($M2="None (N)", 0, 1) *
 IF($M2="Low (L)", 0.22, 1) *
 IF($M2="High (H)", 0.56, 1)</f>
        <v>0</v>
      </c>
      <c r="AA2" s="28">
        <f>8.22 * $Q2 * $R2 * $S2 * $V2</f>
        <v>2.8352547300000004</v>
      </c>
      <c r="AB2" s="28">
        <f>(1 - ((1 - $X2) * (1 - $Y2) * (1 - $Z2)))</f>
        <v>0.21999999999999997</v>
      </c>
      <c r="AC2" s="28">
        <f t="shared" ref="AC2:AC65" si="2">IF($J2="Unchanged (U)",
  $W2 * $AB2,
  $W2 * ($AB2 - 0.029) -
   3.25 * POWER($AB2 - 0.02, 15))</f>
        <v>1.4363199998935039</v>
      </c>
      <c r="AD2" s="28">
        <f t="shared" ref="AD2:AD65" si="3">IF($AC2&lt;=0, 0,
  IF($J2="Unchanged (U)",
    MIN($AA2 + $AC2, 10),
    MIN(($AA2 + $AC2) * 1.08, 10)))</f>
        <v>4.6133007082849851</v>
      </c>
      <c r="AE2" s="28">
        <f>ROUNDUP(($AD2*10)/10, 1)</f>
        <v>4.6999999999999993</v>
      </c>
      <c r="AF2" s="43"/>
      <c r="AG2" s="29"/>
    </row>
    <row r="3" spans="1:33" x14ac:dyDescent="0.3">
      <c r="A3" s="30" t="s">
        <v>45</v>
      </c>
      <c r="B3" s="30" t="s">
        <v>37</v>
      </c>
      <c r="C3" s="30" t="s">
        <v>38</v>
      </c>
      <c r="D3" s="21">
        <f>MAX(MAX(VLOOKUP(C:C,Data!A$140:C$144, 2, FALSE)-E3, 0), MAX(E3-VLOOKUP(C:C,Data!A$140:C$144, 3, FALSE), 0))</f>
        <v>0</v>
      </c>
      <c r="E3" s="24">
        <f t="shared" si="0"/>
        <v>5.3</v>
      </c>
      <c r="F3" s="28" t="s">
        <v>39</v>
      </c>
      <c r="G3" s="28" t="s">
        <v>40</v>
      </c>
      <c r="H3" s="28" t="s">
        <v>41</v>
      </c>
      <c r="I3" s="28" t="s">
        <v>41</v>
      </c>
      <c r="J3" s="28" t="s">
        <v>47</v>
      </c>
      <c r="K3" s="28" t="s">
        <v>40</v>
      </c>
      <c r="L3" s="28" t="s">
        <v>41</v>
      </c>
      <c r="M3" s="28" t="s">
        <v>41</v>
      </c>
      <c r="N3" s="42"/>
      <c r="O3" s="42"/>
      <c r="P3" s="25" t="s">
        <v>48</v>
      </c>
      <c r="Q3" s="26">
        <f t="shared" ref="Q3:Q6" si="4">IF($F3="Network (N)", 0.85, 1) *
 IF($F3="Adjacent (A)", 0.62, 1) *
 IF($F3="Local (L)", 0.55, 1) *
 IF($F3="Physical (P)", 0.2, 1)</f>
        <v>0.85</v>
      </c>
      <c r="R3" s="27">
        <f t="shared" ref="R3:R6" si="5">IF($G3="High (H)", 0.44, 1) *
 IF($G3="Low (L)", 0.77, 1)</f>
        <v>0.77</v>
      </c>
      <c r="S3" s="28">
        <f t="shared" si="1"/>
        <v>0.85</v>
      </c>
      <c r="T3" s="28">
        <f t="shared" ref="T3:T6" si="6">IF($J3="Unchanged (U)", 0.62, 0.68)</f>
        <v>0.62</v>
      </c>
      <c r="U3" s="28">
        <f t="shared" ref="U3:U6" si="7">IF($J3="Unchanged (U)", 0.27, 0.5)</f>
        <v>0.27</v>
      </c>
      <c r="V3" s="28">
        <f t="shared" ref="V3:V6" si="8">IF($I3="None (N)", 0.85, 1) *
 IF($I3="Required (R)", 0.62, 1)</f>
        <v>0.85</v>
      </c>
      <c r="W3" s="28">
        <f t="shared" ref="W3:W6" si="9">IF($J3="Unchanged (U)", 6.42, 1) *
 IF($J3="Changed ( C )", 7.52, 1)</f>
        <v>6.42</v>
      </c>
      <c r="X3" s="28">
        <f t="shared" ref="X3:X6" si="10">IF($K3="None (N)", 0, 1) *
 IF($K3="Low (L)", 0.22, 1) *
 IF($K3="High (H)", 0.56, 1)</f>
        <v>0.22</v>
      </c>
      <c r="Y3" s="28">
        <f t="shared" ref="Y3:Y6" si="11">IF($L3="None (N)", 0, 1) *
 IF($L3="Low (L)", 0.22, 1) *
 IF($L3="High (H)", 0.56, 1)</f>
        <v>0</v>
      </c>
      <c r="Z3" s="28">
        <f t="shared" ref="Z3:Z6" si="12">IF($M3="None (N)", 0, 1) *
 IF($M3="Low (L)", 0.22, 1) *
 IF($M3="High (H)", 0.56, 1)</f>
        <v>0</v>
      </c>
      <c r="AA3" s="28">
        <f t="shared" ref="AA3:AA6" si="13">8.22 * $Q3 * $R3 * $S3 * $V3</f>
        <v>3.8870427750000003</v>
      </c>
      <c r="AB3" s="28">
        <f t="shared" ref="AB3:AB6" si="14">(1 - ((1 - $X3) * (1 - $Y3) * (1 - $Z3)))</f>
        <v>0.21999999999999997</v>
      </c>
      <c r="AC3" s="28">
        <f t="shared" si="2"/>
        <v>1.4123999999999999</v>
      </c>
      <c r="AD3" s="28">
        <f t="shared" si="3"/>
        <v>5.2994427750000002</v>
      </c>
      <c r="AE3" s="28">
        <f t="shared" ref="AE3:AE6" si="15">ROUNDUP(($AD3*10)/10, 1)</f>
        <v>5.3</v>
      </c>
      <c r="AF3" s="43"/>
      <c r="AG3" s="29"/>
    </row>
    <row r="4" spans="1:33" x14ac:dyDescent="0.3">
      <c r="A4" s="30" t="s">
        <v>49</v>
      </c>
      <c r="B4" s="30" t="s">
        <v>37</v>
      </c>
      <c r="C4" s="30" t="s">
        <v>50</v>
      </c>
      <c r="D4" s="21" t="e">
        <f>MAX(MAX(VLOOKUP(C:C,Data!A$140:C$144, 2, FALSE)-E4, 0), MAX(E4-VLOOKUP(C:C,Data!A$140:C$144, 3, FALSE), 0))</f>
        <v>#VALUE!</v>
      </c>
      <c r="E4" s="24" t="str">
        <f t="shared" si="0"/>
        <v>TBC</v>
      </c>
      <c r="F4" s="28" t="s">
        <v>39</v>
      </c>
      <c r="G4" s="28" t="s">
        <v>40</v>
      </c>
      <c r="H4" s="28" t="s">
        <v>41</v>
      </c>
      <c r="I4" s="28" t="s">
        <v>41</v>
      </c>
      <c r="J4" s="28" t="s">
        <v>47</v>
      </c>
      <c r="K4" s="28" t="s">
        <v>630</v>
      </c>
      <c r="L4" s="28" t="s">
        <v>630</v>
      </c>
      <c r="M4" s="28" t="s">
        <v>630</v>
      </c>
      <c r="N4" s="42"/>
      <c r="O4" s="42"/>
      <c r="P4" s="25" t="s">
        <v>51</v>
      </c>
      <c r="Q4" s="26">
        <f t="shared" si="4"/>
        <v>0.85</v>
      </c>
      <c r="R4" s="27">
        <f t="shared" si="5"/>
        <v>0.77</v>
      </c>
      <c r="S4" s="28">
        <f t="shared" si="1"/>
        <v>0.85</v>
      </c>
      <c r="T4" s="28">
        <f t="shared" si="6"/>
        <v>0.62</v>
      </c>
      <c r="U4" s="28">
        <f t="shared" si="7"/>
        <v>0.27</v>
      </c>
      <c r="V4" s="28">
        <f t="shared" si="8"/>
        <v>0.85</v>
      </c>
      <c r="W4" s="28">
        <f t="shared" si="9"/>
        <v>6.42</v>
      </c>
      <c r="X4" s="28">
        <f t="shared" si="10"/>
        <v>1</v>
      </c>
      <c r="Y4" s="28">
        <f t="shared" si="11"/>
        <v>1</v>
      </c>
      <c r="Z4" s="28">
        <f t="shared" si="12"/>
        <v>1</v>
      </c>
      <c r="AA4" s="28">
        <f t="shared" si="13"/>
        <v>3.8870427750000003</v>
      </c>
      <c r="AB4" s="28">
        <f t="shared" si="14"/>
        <v>1</v>
      </c>
      <c r="AC4" s="28">
        <f t="shared" si="2"/>
        <v>6.42</v>
      </c>
      <c r="AD4" s="28">
        <f t="shared" si="3"/>
        <v>10</v>
      </c>
      <c r="AE4" s="28">
        <f t="shared" si="15"/>
        <v>10</v>
      </c>
      <c r="AF4" s="28" t="s">
        <v>52</v>
      </c>
      <c r="AG4" s="29"/>
    </row>
    <row r="5" spans="1:33" x14ac:dyDescent="0.3">
      <c r="A5" s="30" t="s">
        <v>53</v>
      </c>
      <c r="B5" s="30" t="s">
        <v>37</v>
      </c>
      <c r="C5" s="30" t="s">
        <v>38</v>
      </c>
      <c r="D5" s="21" t="e">
        <f>MAX(MAX(VLOOKUP(C:C,Data!A$140:C$144, 2, FALSE)-E5, 0), MAX(E5-VLOOKUP(C:C,Data!A$140:C$144, 3, FALSE), 0))</f>
        <v>#VALUE!</v>
      </c>
      <c r="E5" s="24" t="str">
        <f t="shared" si="0"/>
        <v>TBC</v>
      </c>
      <c r="F5" s="28" t="s">
        <v>39</v>
      </c>
      <c r="G5" s="28" t="s">
        <v>630</v>
      </c>
      <c r="H5" s="28" t="s">
        <v>630</v>
      </c>
      <c r="I5" s="28" t="s">
        <v>630</v>
      </c>
      <c r="J5" s="28" t="s">
        <v>47</v>
      </c>
      <c r="K5" s="28" t="s">
        <v>630</v>
      </c>
      <c r="L5" s="28" t="s">
        <v>630</v>
      </c>
      <c r="M5" s="28" t="s">
        <v>630</v>
      </c>
      <c r="N5" s="42"/>
      <c r="O5" s="42"/>
      <c r="P5" s="25" t="s">
        <v>54</v>
      </c>
      <c r="Q5" s="26">
        <f t="shared" si="4"/>
        <v>0.85</v>
      </c>
      <c r="R5" s="27">
        <f t="shared" si="5"/>
        <v>1</v>
      </c>
      <c r="S5" s="28">
        <f t="shared" si="1"/>
        <v>1</v>
      </c>
      <c r="T5" s="28">
        <f t="shared" si="6"/>
        <v>0.62</v>
      </c>
      <c r="U5" s="28">
        <f t="shared" si="7"/>
        <v>0.27</v>
      </c>
      <c r="V5" s="28">
        <f t="shared" si="8"/>
        <v>1</v>
      </c>
      <c r="W5" s="28">
        <f t="shared" si="9"/>
        <v>6.42</v>
      </c>
      <c r="X5" s="28">
        <f t="shared" si="10"/>
        <v>1</v>
      </c>
      <c r="Y5" s="28">
        <f t="shared" si="11"/>
        <v>1</v>
      </c>
      <c r="Z5" s="28">
        <f t="shared" si="12"/>
        <v>1</v>
      </c>
      <c r="AA5" s="28">
        <f t="shared" si="13"/>
        <v>6.9870000000000001</v>
      </c>
      <c r="AB5" s="28">
        <f t="shared" si="14"/>
        <v>1</v>
      </c>
      <c r="AC5" s="28">
        <f t="shared" si="2"/>
        <v>6.42</v>
      </c>
      <c r="AD5" s="28">
        <f t="shared" si="3"/>
        <v>10</v>
      </c>
      <c r="AE5" s="28">
        <f t="shared" si="15"/>
        <v>10</v>
      </c>
      <c r="AF5" s="44" t="s">
        <v>55</v>
      </c>
      <c r="AG5" s="29"/>
    </row>
    <row r="6" spans="1:33" x14ac:dyDescent="0.3">
      <c r="A6" s="30" t="s">
        <v>56</v>
      </c>
      <c r="B6" s="30" t="s">
        <v>37</v>
      </c>
      <c r="C6" s="30" t="s">
        <v>50</v>
      </c>
      <c r="D6" s="21" t="e">
        <f>MAX(MAX(VLOOKUP(C:C,Data!A$140:C$144, 2, FALSE)-E6, 0), MAX(E6-VLOOKUP(C:C,Data!A$140:C$144, 3, FALSE), 0))</f>
        <v>#VALUE!</v>
      </c>
      <c r="E6" s="24" t="str">
        <f t="shared" si="0"/>
        <v>TBC</v>
      </c>
      <c r="F6" s="28" t="s">
        <v>39</v>
      </c>
      <c r="G6" s="28" t="s">
        <v>630</v>
      </c>
      <c r="H6" s="28" t="s">
        <v>630</v>
      </c>
      <c r="I6" s="28" t="s">
        <v>630</v>
      </c>
      <c r="J6" s="28" t="s">
        <v>47</v>
      </c>
      <c r="K6" s="28" t="s">
        <v>630</v>
      </c>
      <c r="L6" s="28" t="s">
        <v>630</v>
      </c>
      <c r="M6" s="28" t="s">
        <v>630</v>
      </c>
      <c r="N6" s="42"/>
      <c r="O6" s="42"/>
      <c r="P6" s="31" t="s">
        <v>57</v>
      </c>
      <c r="Q6" s="26">
        <f t="shared" si="4"/>
        <v>0.85</v>
      </c>
      <c r="R6" s="27">
        <f t="shared" si="5"/>
        <v>1</v>
      </c>
      <c r="S6" s="28">
        <f t="shared" si="1"/>
        <v>1</v>
      </c>
      <c r="T6" s="28">
        <f t="shared" si="6"/>
        <v>0.62</v>
      </c>
      <c r="U6" s="28">
        <f t="shared" si="7"/>
        <v>0.27</v>
      </c>
      <c r="V6" s="28">
        <f t="shared" si="8"/>
        <v>1</v>
      </c>
      <c r="W6" s="28">
        <f t="shared" si="9"/>
        <v>6.42</v>
      </c>
      <c r="X6" s="28">
        <f t="shared" si="10"/>
        <v>1</v>
      </c>
      <c r="Y6" s="28">
        <f t="shared" si="11"/>
        <v>1</v>
      </c>
      <c r="Z6" s="28">
        <f t="shared" si="12"/>
        <v>1</v>
      </c>
      <c r="AA6" s="28">
        <f t="shared" si="13"/>
        <v>6.9870000000000001</v>
      </c>
      <c r="AB6" s="28">
        <f t="shared" si="14"/>
        <v>1</v>
      </c>
      <c r="AC6" s="28">
        <f t="shared" si="2"/>
        <v>6.42</v>
      </c>
      <c r="AD6" s="28">
        <f t="shared" si="3"/>
        <v>10</v>
      </c>
      <c r="AE6" s="28">
        <f t="shared" si="15"/>
        <v>10</v>
      </c>
      <c r="AF6" s="44" t="s">
        <v>55</v>
      </c>
      <c r="AG6" s="29"/>
    </row>
    <row r="7" spans="1:33" x14ac:dyDescent="0.3">
      <c r="A7" s="30" t="s">
        <v>58</v>
      </c>
      <c r="B7" s="30" t="s">
        <v>37</v>
      </c>
      <c r="C7" s="30" t="s">
        <v>59</v>
      </c>
      <c r="D7" s="21" t="e">
        <f>MAX(MAX(VLOOKUP(C:C,Data!A$140:C$144, 2, FALSE)-E7, 0), MAX(E7-VLOOKUP(C:C,Data!A$140:C$144, 3, FALSE), 0))</f>
        <v>#VALUE!</v>
      </c>
      <c r="E7" s="24" t="str">
        <f t="shared" si="0"/>
        <v>TBC</v>
      </c>
      <c r="F7" s="28" t="s">
        <v>60</v>
      </c>
      <c r="G7" s="28" t="s">
        <v>630</v>
      </c>
      <c r="H7" s="28" t="s">
        <v>630</v>
      </c>
      <c r="I7" s="28" t="s">
        <v>630</v>
      </c>
      <c r="J7" s="28" t="s">
        <v>47</v>
      </c>
      <c r="K7" s="28" t="s">
        <v>630</v>
      </c>
      <c r="L7" s="28" t="s">
        <v>630</v>
      </c>
      <c r="M7" s="28" t="s">
        <v>630</v>
      </c>
      <c r="N7" s="42"/>
      <c r="O7" s="42"/>
      <c r="P7" s="25" t="s">
        <v>61</v>
      </c>
      <c r="Q7" s="26">
        <f t="shared" ref="Q7:Q18" si="16">IF($F7="Network (N)", 0.85, 1) *
 IF($F7="Adjacent (A)", 0.62, 1) *
 IF($F7="Local (L)", 0.55, 1) *
 IF($F7="Physical (P)", 0.2, 1)</f>
        <v>0.62</v>
      </c>
      <c r="R7" s="27">
        <f t="shared" ref="R7:R18" si="17">IF($G7="High (H)", 0.44, 1) *
 IF($G7="Low (L)", 0.77, 1)</f>
        <v>1</v>
      </c>
      <c r="S7" s="28">
        <f t="shared" si="1"/>
        <v>1</v>
      </c>
      <c r="T7" s="28">
        <f t="shared" ref="T7:T18" si="18">IF($J7="Unchanged (U)", 0.62, 0.68)</f>
        <v>0.62</v>
      </c>
      <c r="U7" s="28">
        <f t="shared" ref="U7:U18" si="19">IF($J7="Unchanged (U)", 0.27, 0.5)</f>
        <v>0.27</v>
      </c>
      <c r="V7" s="28">
        <f t="shared" ref="V7:V18" si="20">IF($I7="None (N)", 0.85, 1) *
 IF($I7="Required (R)", 0.62, 1)</f>
        <v>1</v>
      </c>
      <c r="W7" s="28">
        <f t="shared" ref="W7:W18" si="21">IF($J7="Unchanged (U)", 6.42, 1) *
 IF($J7="Changed ( C )", 7.52, 1)</f>
        <v>6.42</v>
      </c>
      <c r="X7" s="28">
        <f t="shared" ref="X7:X18" si="22">IF($K7="None (N)", 0, 1) *
 IF($K7="Low (L)", 0.22, 1) *
 IF($K7="High (H)", 0.56, 1)</f>
        <v>1</v>
      </c>
      <c r="Y7" s="28">
        <f t="shared" ref="Y7:Y18" si="23">IF($L7="None (N)", 0, 1) *
 IF($L7="Low (L)", 0.22, 1) *
 IF($L7="High (H)", 0.56, 1)</f>
        <v>1</v>
      </c>
      <c r="Z7" s="28">
        <f t="shared" ref="Z7:Z18" si="24">IF($M7="None (N)", 0, 1) *
 IF($M7="Low (L)", 0.22, 1) *
 IF($M7="High (H)", 0.56, 1)</f>
        <v>1</v>
      </c>
      <c r="AA7" s="28">
        <f t="shared" ref="AA7:AA18" si="25">8.22 * $Q7 * $R7 * $S7 * $V7</f>
        <v>5.0964</v>
      </c>
      <c r="AB7" s="28">
        <f t="shared" ref="AB7:AB18" si="26">(1 - ((1 - $X7) * (1 - $Y7) * (1 - $Z7)))</f>
        <v>1</v>
      </c>
      <c r="AC7" s="28">
        <f t="shared" si="2"/>
        <v>6.42</v>
      </c>
      <c r="AD7" s="28">
        <f t="shared" si="3"/>
        <v>10</v>
      </c>
      <c r="AE7" s="28">
        <f t="shared" ref="AE7:AE18" si="27">ROUNDUP(($AD7*10)/10, 1)</f>
        <v>10</v>
      </c>
      <c r="AF7" s="44" t="s">
        <v>55</v>
      </c>
      <c r="AG7" s="29"/>
    </row>
    <row r="8" spans="1:33" x14ac:dyDescent="0.3">
      <c r="A8" s="30" t="s">
        <v>62</v>
      </c>
      <c r="B8" s="30" t="s">
        <v>37</v>
      </c>
      <c r="C8" s="30" t="s">
        <v>59</v>
      </c>
      <c r="D8" s="21" t="e">
        <f>MAX(MAX(VLOOKUP(C:C,Data!A$140:C$144, 2, FALSE)-E8, 0), MAX(E8-VLOOKUP(C:C,Data!A$140:C$144, 3, FALSE), 0))</f>
        <v>#VALUE!</v>
      </c>
      <c r="E8" s="24" t="str">
        <f t="shared" si="0"/>
        <v>TBC</v>
      </c>
      <c r="F8" s="28" t="s">
        <v>39</v>
      </c>
      <c r="G8" s="28" t="s">
        <v>630</v>
      </c>
      <c r="H8" s="28" t="s">
        <v>630</v>
      </c>
      <c r="I8" s="28" t="s">
        <v>630</v>
      </c>
      <c r="J8" s="28" t="s">
        <v>47</v>
      </c>
      <c r="K8" s="28" t="s">
        <v>630</v>
      </c>
      <c r="L8" s="28" t="s">
        <v>630</v>
      </c>
      <c r="M8" s="28" t="s">
        <v>630</v>
      </c>
      <c r="N8" s="42"/>
      <c r="O8" s="42"/>
      <c r="P8" s="25" t="s">
        <v>63</v>
      </c>
      <c r="Q8" s="26">
        <f t="shared" si="16"/>
        <v>0.85</v>
      </c>
      <c r="R8" s="27">
        <f t="shared" si="17"/>
        <v>1</v>
      </c>
      <c r="S8" s="28">
        <f t="shared" si="1"/>
        <v>1</v>
      </c>
      <c r="T8" s="28">
        <f t="shared" si="18"/>
        <v>0.62</v>
      </c>
      <c r="U8" s="28">
        <f t="shared" si="19"/>
        <v>0.27</v>
      </c>
      <c r="V8" s="28">
        <f t="shared" si="20"/>
        <v>1</v>
      </c>
      <c r="W8" s="28">
        <f t="shared" si="21"/>
        <v>6.42</v>
      </c>
      <c r="X8" s="28">
        <f t="shared" si="22"/>
        <v>1</v>
      </c>
      <c r="Y8" s="28">
        <f t="shared" si="23"/>
        <v>1</v>
      </c>
      <c r="Z8" s="28">
        <f t="shared" si="24"/>
        <v>1</v>
      </c>
      <c r="AA8" s="28">
        <f t="shared" si="25"/>
        <v>6.9870000000000001</v>
      </c>
      <c r="AB8" s="28">
        <f t="shared" si="26"/>
        <v>1</v>
      </c>
      <c r="AC8" s="28">
        <f t="shared" si="2"/>
        <v>6.42</v>
      </c>
      <c r="AD8" s="28">
        <f t="shared" si="3"/>
        <v>10</v>
      </c>
      <c r="AE8" s="28">
        <f t="shared" si="27"/>
        <v>10</v>
      </c>
      <c r="AF8" s="44" t="s">
        <v>55</v>
      </c>
      <c r="AG8" s="29"/>
    </row>
    <row r="9" spans="1:33" x14ac:dyDescent="0.3">
      <c r="A9" s="30" t="s">
        <v>64</v>
      </c>
      <c r="B9" s="30" t="s">
        <v>37</v>
      </c>
      <c r="C9" s="30" t="s">
        <v>38</v>
      </c>
      <c r="D9" s="21" t="e">
        <f>MAX(MAX(VLOOKUP(C:C,Data!A$140:C$144, 2, FALSE)-E9, 0), MAX(E9-VLOOKUP(C:C,Data!A$140:C$144, 3, FALSE), 0))</f>
        <v>#VALUE!</v>
      </c>
      <c r="E9" s="24" t="str">
        <f t="shared" si="0"/>
        <v>TBC</v>
      </c>
      <c r="F9" s="28" t="s">
        <v>39</v>
      </c>
      <c r="G9" s="28" t="s">
        <v>630</v>
      </c>
      <c r="H9" s="28" t="s">
        <v>630</v>
      </c>
      <c r="I9" s="28" t="s">
        <v>630</v>
      </c>
      <c r="J9" s="28" t="s">
        <v>47</v>
      </c>
      <c r="K9" s="28" t="s">
        <v>630</v>
      </c>
      <c r="L9" s="28" t="s">
        <v>630</v>
      </c>
      <c r="M9" s="28" t="s">
        <v>630</v>
      </c>
      <c r="N9" s="42"/>
      <c r="O9" s="42"/>
      <c r="P9" s="25" t="s">
        <v>61</v>
      </c>
      <c r="Q9" s="26">
        <f t="shared" si="16"/>
        <v>0.85</v>
      </c>
      <c r="R9" s="27">
        <f t="shared" si="17"/>
        <v>1</v>
      </c>
      <c r="S9" s="28">
        <f t="shared" si="1"/>
        <v>1</v>
      </c>
      <c r="T9" s="28">
        <f t="shared" si="18"/>
        <v>0.62</v>
      </c>
      <c r="U9" s="28">
        <f t="shared" si="19"/>
        <v>0.27</v>
      </c>
      <c r="V9" s="28">
        <f t="shared" si="20"/>
        <v>1</v>
      </c>
      <c r="W9" s="28">
        <f t="shared" si="21"/>
        <v>6.42</v>
      </c>
      <c r="X9" s="28">
        <f t="shared" si="22"/>
        <v>1</v>
      </c>
      <c r="Y9" s="28">
        <f t="shared" si="23"/>
        <v>1</v>
      </c>
      <c r="Z9" s="28">
        <f t="shared" si="24"/>
        <v>1</v>
      </c>
      <c r="AA9" s="28">
        <f t="shared" si="25"/>
        <v>6.9870000000000001</v>
      </c>
      <c r="AB9" s="28">
        <f t="shared" si="26"/>
        <v>1</v>
      </c>
      <c r="AC9" s="28">
        <f t="shared" si="2"/>
        <v>6.42</v>
      </c>
      <c r="AD9" s="28">
        <f t="shared" si="3"/>
        <v>10</v>
      </c>
      <c r="AE9" s="28">
        <f t="shared" si="27"/>
        <v>10</v>
      </c>
      <c r="AF9" s="44" t="s">
        <v>55</v>
      </c>
      <c r="AG9" s="29"/>
    </row>
    <row r="10" spans="1:33" x14ac:dyDescent="0.3">
      <c r="A10" s="30" t="s">
        <v>65</v>
      </c>
      <c r="B10" s="30" t="s">
        <v>37</v>
      </c>
      <c r="C10" s="30" t="s">
        <v>38</v>
      </c>
      <c r="D10" s="21" t="e">
        <f>MAX(MAX(VLOOKUP(C:C,Data!A$140:C$144, 2, FALSE)-E10, 0), MAX(E10-VLOOKUP(C:C,Data!A$140:C$144, 3, FALSE), 0))</f>
        <v>#VALUE!</v>
      </c>
      <c r="E10" s="24" t="str">
        <f t="shared" si="0"/>
        <v>TBC</v>
      </c>
      <c r="F10" s="28" t="s">
        <v>39</v>
      </c>
      <c r="G10" s="28" t="s">
        <v>630</v>
      </c>
      <c r="H10" s="28" t="s">
        <v>630</v>
      </c>
      <c r="I10" s="28" t="s">
        <v>630</v>
      </c>
      <c r="J10" s="28" t="s">
        <v>47</v>
      </c>
      <c r="K10" s="28" t="s">
        <v>630</v>
      </c>
      <c r="L10" s="28" t="s">
        <v>630</v>
      </c>
      <c r="M10" s="28" t="s">
        <v>630</v>
      </c>
      <c r="N10" s="42"/>
      <c r="O10" s="42"/>
      <c r="P10" s="25" t="s">
        <v>66</v>
      </c>
      <c r="Q10" s="26">
        <f t="shared" si="16"/>
        <v>0.85</v>
      </c>
      <c r="R10" s="27">
        <f t="shared" si="17"/>
        <v>1</v>
      </c>
      <c r="S10" s="28">
        <f t="shared" si="1"/>
        <v>1</v>
      </c>
      <c r="T10" s="28">
        <f t="shared" si="18"/>
        <v>0.62</v>
      </c>
      <c r="U10" s="28">
        <f t="shared" si="19"/>
        <v>0.27</v>
      </c>
      <c r="V10" s="28">
        <f t="shared" si="20"/>
        <v>1</v>
      </c>
      <c r="W10" s="28">
        <f t="shared" si="21"/>
        <v>6.42</v>
      </c>
      <c r="X10" s="28">
        <f t="shared" si="22"/>
        <v>1</v>
      </c>
      <c r="Y10" s="28">
        <f t="shared" si="23"/>
        <v>1</v>
      </c>
      <c r="Z10" s="28">
        <f t="shared" si="24"/>
        <v>1</v>
      </c>
      <c r="AA10" s="28">
        <f t="shared" si="25"/>
        <v>6.9870000000000001</v>
      </c>
      <c r="AB10" s="28">
        <f t="shared" si="26"/>
        <v>1</v>
      </c>
      <c r="AC10" s="28">
        <f t="shared" si="2"/>
        <v>6.42</v>
      </c>
      <c r="AD10" s="28">
        <f t="shared" si="3"/>
        <v>10</v>
      </c>
      <c r="AE10" s="28">
        <f t="shared" si="27"/>
        <v>10</v>
      </c>
      <c r="AF10" s="44" t="s">
        <v>55</v>
      </c>
      <c r="AG10" s="29"/>
    </row>
    <row r="11" spans="1:33" x14ac:dyDescent="0.3">
      <c r="A11" s="30" t="s">
        <v>67</v>
      </c>
      <c r="B11" s="30" t="s">
        <v>37</v>
      </c>
      <c r="C11" s="30" t="s">
        <v>50</v>
      </c>
      <c r="D11" s="21">
        <f>MAX(MAX(VLOOKUP(C:C,Data!A$140:C$144, 2, FALSE)-E11, 0), MAX(E11-VLOOKUP(C:C,Data!A$140:C$144, 3, FALSE), 0))</f>
        <v>0</v>
      </c>
      <c r="E11" s="24">
        <f t="shared" si="0"/>
        <v>9.7999999999999989</v>
      </c>
      <c r="F11" s="28" t="s">
        <v>39</v>
      </c>
      <c r="G11" s="28" t="s">
        <v>40</v>
      </c>
      <c r="H11" s="28" t="s">
        <v>41</v>
      </c>
      <c r="I11" s="28" t="s">
        <v>41</v>
      </c>
      <c r="J11" s="28" t="s">
        <v>47</v>
      </c>
      <c r="K11" s="28" t="s">
        <v>46</v>
      </c>
      <c r="L11" s="28" t="s">
        <v>46</v>
      </c>
      <c r="M11" s="28" t="s">
        <v>46</v>
      </c>
      <c r="N11" s="42"/>
      <c r="O11" s="42"/>
      <c r="P11" s="25" t="s">
        <v>68</v>
      </c>
      <c r="Q11" s="26">
        <f t="shared" si="16"/>
        <v>0.85</v>
      </c>
      <c r="R11" s="27">
        <f t="shared" si="17"/>
        <v>0.77</v>
      </c>
      <c r="S11" s="28">
        <f t="shared" si="1"/>
        <v>0.85</v>
      </c>
      <c r="T11" s="28">
        <f t="shared" si="18"/>
        <v>0.62</v>
      </c>
      <c r="U11" s="28">
        <f t="shared" si="19"/>
        <v>0.27</v>
      </c>
      <c r="V11" s="28">
        <f t="shared" si="20"/>
        <v>0.85</v>
      </c>
      <c r="W11" s="28">
        <f t="shared" si="21"/>
        <v>6.42</v>
      </c>
      <c r="X11" s="28">
        <f t="shared" si="22"/>
        <v>0.56000000000000005</v>
      </c>
      <c r="Y11" s="28">
        <f t="shared" si="23"/>
        <v>0.56000000000000005</v>
      </c>
      <c r="Z11" s="28">
        <f t="shared" si="24"/>
        <v>0.56000000000000005</v>
      </c>
      <c r="AA11" s="28">
        <f t="shared" si="25"/>
        <v>3.8870427750000003</v>
      </c>
      <c r="AB11" s="28">
        <f t="shared" si="26"/>
        <v>0.91481600000000007</v>
      </c>
      <c r="AC11" s="28">
        <f t="shared" si="2"/>
        <v>5.8731187200000008</v>
      </c>
      <c r="AD11" s="28">
        <f t="shared" si="3"/>
        <v>9.760161495000002</v>
      </c>
      <c r="AE11" s="28">
        <f t="shared" si="27"/>
        <v>9.7999999999999989</v>
      </c>
      <c r="AF11" s="43"/>
      <c r="AG11" s="29"/>
    </row>
    <row r="12" spans="1:33" x14ac:dyDescent="0.3">
      <c r="A12" s="30" t="s">
        <v>69</v>
      </c>
      <c r="B12" s="30" t="s">
        <v>37</v>
      </c>
      <c r="C12" s="30" t="s">
        <v>38</v>
      </c>
      <c r="D12" s="21" t="e">
        <f>MAX(MAX(VLOOKUP(C:C,Data!A$140:C$144, 2, FALSE)-E12, 0), MAX(E12-VLOOKUP(C:C,Data!A$140:C$144, 3, FALSE), 0))</f>
        <v>#VALUE!</v>
      </c>
      <c r="E12" s="24" t="str">
        <f t="shared" si="0"/>
        <v>TBC</v>
      </c>
      <c r="F12" s="28" t="s">
        <v>39</v>
      </c>
      <c r="G12" s="28" t="s">
        <v>630</v>
      </c>
      <c r="H12" s="28" t="s">
        <v>630</v>
      </c>
      <c r="I12" s="28" t="s">
        <v>630</v>
      </c>
      <c r="J12" s="28" t="s">
        <v>47</v>
      </c>
      <c r="K12" s="28" t="s">
        <v>630</v>
      </c>
      <c r="L12" s="28" t="s">
        <v>630</v>
      </c>
      <c r="M12" s="28" t="s">
        <v>630</v>
      </c>
      <c r="N12" s="42"/>
      <c r="O12" s="42"/>
      <c r="P12" s="25" t="s">
        <v>70</v>
      </c>
      <c r="Q12" s="26">
        <f t="shared" si="16"/>
        <v>0.85</v>
      </c>
      <c r="R12" s="27">
        <f t="shared" si="17"/>
        <v>1</v>
      </c>
      <c r="S12" s="28">
        <f t="shared" si="1"/>
        <v>1</v>
      </c>
      <c r="T12" s="28">
        <f t="shared" si="18"/>
        <v>0.62</v>
      </c>
      <c r="U12" s="28">
        <f t="shared" si="19"/>
        <v>0.27</v>
      </c>
      <c r="V12" s="28">
        <f t="shared" si="20"/>
        <v>1</v>
      </c>
      <c r="W12" s="28">
        <f t="shared" si="21"/>
        <v>6.42</v>
      </c>
      <c r="X12" s="28">
        <f t="shared" si="22"/>
        <v>1</v>
      </c>
      <c r="Y12" s="28">
        <f t="shared" si="23"/>
        <v>1</v>
      </c>
      <c r="Z12" s="28">
        <f t="shared" si="24"/>
        <v>1</v>
      </c>
      <c r="AA12" s="28">
        <f t="shared" si="25"/>
        <v>6.9870000000000001</v>
      </c>
      <c r="AB12" s="28">
        <f t="shared" si="26"/>
        <v>1</v>
      </c>
      <c r="AC12" s="28">
        <f t="shared" si="2"/>
        <v>6.42</v>
      </c>
      <c r="AD12" s="28">
        <f t="shared" si="3"/>
        <v>10</v>
      </c>
      <c r="AE12" s="28">
        <f t="shared" si="27"/>
        <v>10</v>
      </c>
      <c r="AF12" s="44" t="s">
        <v>55</v>
      </c>
      <c r="AG12" s="29"/>
    </row>
    <row r="13" spans="1:33" ht="28.8" x14ac:dyDescent="0.3">
      <c r="A13" s="30" t="s">
        <v>71</v>
      </c>
      <c r="B13" s="30" t="s">
        <v>37</v>
      </c>
      <c r="C13" s="30" t="s">
        <v>50</v>
      </c>
      <c r="D13" s="21">
        <f>MAX(MAX(VLOOKUP(C:C,Data!A$140:C$144, 2, FALSE)-E13, 0), MAX(E13-VLOOKUP(C:C,Data!A$140:C$144, 3, FALSE), 0))</f>
        <v>1.5</v>
      </c>
      <c r="E13" s="24">
        <f t="shared" si="0"/>
        <v>7.5</v>
      </c>
      <c r="F13" s="28" t="s">
        <v>39</v>
      </c>
      <c r="G13" s="28" t="s">
        <v>40</v>
      </c>
      <c r="H13" s="28" t="s">
        <v>41</v>
      </c>
      <c r="I13" s="28" t="s">
        <v>41</v>
      </c>
      <c r="J13" s="28" t="s">
        <v>47</v>
      </c>
      <c r="K13" s="28" t="s">
        <v>46</v>
      </c>
      <c r="L13" s="28" t="s">
        <v>41</v>
      </c>
      <c r="M13" s="28" t="s">
        <v>41</v>
      </c>
      <c r="N13" s="42"/>
      <c r="O13" s="42"/>
      <c r="P13" s="25" t="s">
        <v>72</v>
      </c>
      <c r="Q13" s="26">
        <f t="shared" si="16"/>
        <v>0.85</v>
      </c>
      <c r="R13" s="27">
        <f t="shared" si="17"/>
        <v>0.77</v>
      </c>
      <c r="S13" s="28">
        <f t="shared" si="1"/>
        <v>0.85</v>
      </c>
      <c r="T13" s="28">
        <f t="shared" si="18"/>
        <v>0.62</v>
      </c>
      <c r="U13" s="28">
        <f t="shared" si="19"/>
        <v>0.27</v>
      </c>
      <c r="V13" s="28">
        <f t="shared" si="20"/>
        <v>0.85</v>
      </c>
      <c r="W13" s="28">
        <f t="shared" si="21"/>
        <v>6.42</v>
      </c>
      <c r="X13" s="28">
        <f t="shared" si="22"/>
        <v>0.56000000000000005</v>
      </c>
      <c r="Y13" s="28">
        <f t="shared" si="23"/>
        <v>0</v>
      </c>
      <c r="Z13" s="28">
        <f t="shared" si="24"/>
        <v>0</v>
      </c>
      <c r="AA13" s="28">
        <f t="shared" si="25"/>
        <v>3.8870427750000003</v>
      </c>
      <c r="AB13" s="28">
        <f t="shared" si="26"/>
        <v>0.56000000000000005</v>
      </c>
      <c r="AC13" s="28">
        <f t="shared" si="2"/>
        <v>3.5952000000000002</v>
      </c>
      <c r="AD13" s="28">
        <f t="shared" si="3"/>
        <v>7.4822427750000005</v>
      </c>
      <c r="AE13" s="28">
        <f t="shared" si="27"/>
        <v>7.5</v>
      </c>
      <c r="AF13" s="43"/>
      <c r="AG13" s="29"/>
    </row>
    <row r="14" spans="1:33" x14ac:dyDescent="0.3">
      <c r="A14" s="30" t="s">
        <v>73</v>
      </c>
      <c r="B14" s="30" t="s">
        <v>37</v>
      </c>
      <c r="C14" s="30" t="s">
        <v>74</v>
      </c>
      <c r="D14" s="21" t="e">
        <f>MAX(MAX(VLOOKUP(C:C,Data!A$140:C$144, 2, FALSE)-E14, 0), MAX(E14-VLOOKUP(C:C,Data!A$140:C$144, 3, FALSE), 0))</f>
        <v>#VALUE!</v>
      </c>
      <c r="E14" s="24" t="str">
        <f t="shared" si="0"/>
        <v>TBC</v>
      </c>
      <c r="F14" s="28" t="s">
        <v>39</v>
      </c>
      <c r="G14" s="28" t="s">
        <v>630</v>
      </c>
      <c r="H14" s="28" t="s">
        <v>630</v>
      </c>
      <c r="I14" s="28" t="s">
        <v>630</v>
      </c>
      <c r="J14" s="28" t="s">
        <v>47</v>
      </c>
      <c r="K14" s="28" t="s">
        <v>630</v>
      </c>
      <c r="L14" s="28" t="s">
        <v>630</v>
      </c>
      <c r="M14" s="28" t="s">
        <v>630</v>
      </c>
      <c r="N14" s="42"/>
      <c r="O14" s="42"/>
      <c r="P14" s="25" t="s">
        <v>75</v>
      </c>
      <c r="Q14" s="26">
        <f t="shared" si="16"/>
        <v>0.85</v>
      </c>
      <c r="R14" s="27">
        <f t="shared" si="17"/>
        <v>1</v>
      </c>
      <c r="S14" s="28">
        <f t="shared" si="1"/>
        <v>1</v>
      </c>
      <c r="T14" s="28">
        <f t="shared" si="18"/>
        <v>0.62</v>
      </c>
      <c r="U14" s="28">
        <f t="shared" si="19"/>
        <v>0.27</v>
      </c>
      <c r="V14" s="28">
        <f t="shared" si="20"/>
        <v>1</v>
      </c>
      <c r="W14" s="28">
        <f t="shared" si="21"/>
        <v>6.42</v>
      </c>
      <c r="X14" s="28">
        <f t="shared" si="22"/>
        <v>1</v>
      </c>
      <c r="Y14" s="28">
        <f t="shared" si="23"/>
        <v>1</v>
      </c>
      <c r="Z14" s="28">
        <f t="shared" si="24"/>
        <v>1</v>
      </c>
      <c r="AA14" s="28">
        <f t="shared" si="25"/>
        <v>6.9870000000000001</v>
      </c>
      <c r="AB14" s="28">
        <f t="shared" si="26"/>
        <v>1</v>
      </c>
      <c r="AC14" s="28">
        <f t="shared" si="2"/>
        <v>6.42</v>
      </c>
      <c r="AD14" s="28">
        <f t="shared" si="3"/>
        <v>10</v>
      </c>
      <c r="AE14" s="28">
        <f t="shared" si="27"/>
        <v>10</v>
      </c>
      <c r="AF14" s="44" t="s">
        <v>55</v>
      </c>
      <c r="AG14" s="29"/>
    </row>
    <row r="15" spans="1:33" x14ac:dyDescent="0.3">
      <c r="A15" s="30" t="s">
        <v>76</v>
      </c>
      <c r="B15" s="30" t="s">
        <v>37</v>
      </c>
      <c r="C15" s="30" t="s">
        <v>74</v>
      </c>
      <c r="D15" s="21" t="e">
        <f>MAX(MAX(VLOOKUP(C:C,Data!A$140:C$144, 2, FALSE)-E15, 0), MAX(E15-VLOOKUP(C:C,Data!A$140:C$144, 3, FALSE), 0))</f>
        <v>#VALUE!</v>
      </c>
      <c r="E15" s="24" t="str">
        <f t="shared" si="0"/>
        <v>TBC</v>
      </c>
      <c r="F15" s="28" t="s">
        <v>39</v>
      </c>
      <c r="G15" s="28" t="s">
        <v>630</v>
      </c>
      <c r="H15" s="28" t="s">
        <v>630</v>
      </c>
      <c r="I15" s="28" t="s">
        <v>630</v>
      </c>
      <c r="J15" s="28" t="s">
        <v>43</v>
      </c>
      <c r="K15" s="28" t="s">
        <v>630</v>
      </c>
      <c r="L15" s="28" t="s">
        <v>630</v>
      </c>
      <c r="M15" s="28" t="s">
        <v>630</v>
      </c>
      <c r="N15" s="42"/>
      <c r="O15" s="42"/>
      <c r="P15" s="25" t="s">
        <v>77</v>
      </c>
      <c r="Q15" s="26">
        <f t="shared" si="16"/>
        <v>0.85</v>
      </c>
      <c r="R15" s="27">
        <f t="shared" si="17"/>
        <v>1</v>
      </c>
      <c r="S15" s="28">
        <f t="shared" si="1"/>
        <v>1</v>
      </c>
      <c r="T15" s="28">
        <f t="shared" si="18"/>
        <v>0.68</v>
      </c>
      <c r="U15" s="28">
        <f t="shared" si="19"/>
        <v>0.5</v>
      </c>
      <c r="V15" s="28">
        <f t="shared" si="20"/>
        <v>1</v>
      </c>
      <c r="W15" s="28">
        <f t="shared" si="21"/>
        <v>7.52</v>
      </c>
      <c r="X15" s="28">
        <f t="shared" si="22"/>
        <v>1</v>
      </c>
      <c r="Y15" s="28">
        <f t="shared" si="23"/>
        <v>1</v>
      </c>
      <c r="Z15" s="28">
        <f t="shared" si="24"/>
        <v>1</v>
      </c>
      <c r="AA15" s="28">
        <f t="shared" si="25"/>
        <v>6.9870000000000001</v>
      </c>
      <c r="AB15" s="28">
        <f t="shared" si="26"/>
        <v>1</v>
      </c>
      <c r="AC15" s="28">
        <f t="shared" si="2"/>
        <v>4.9015704164024374</v>
      </c>
      <c r="AD15" s="28">
        <f t="shared" si="3"/>
        <v>10</v>
      </c>
      <c r="AE15" s="28">
        <f t="shared" si="27"/>
        <v>10</v>
      </c>
      <c r="AF15" s="44" t="s">
        <v>55</v>
      </c>
      <c r="AG15" s="29"/>
    </row>
    <row r="16" spans="1:33" s="12" customFormat="1" x14ac:dyDescent="0.3">
      <c r="A16" s="30" t="s">
        <v>78</v>
      </c>
      <c r="B16" s="30" t="s">
        <v>37</v>
      </c>
      <c r="C16" s="30" t="s">
        <v>38</v>
      </c>
      <c r="D16" s="21" t="e">
        <f>MAX(MAX(VLOOKUP(C:C,Data!A$140:C$144, 2, FALSE)-E16, 0), MAX(E16-VLOOKUP(C:C,Data!A$140:C$144, 3, FALSE), 0))</f>
        <v>#VALUE!</v>
      </c>
      <c r="E16" s="24" t="str">
        <f t="shared" si="0"/>
        <v>TBC</v>
      </c>
      <c r="F16" s="28" t="s">
        <v>39</v>
      </c>
      <c r="G16" s="28" t="s">
        <v>630</v>
      </c>
      <c r="H16" s="28" t="s">
        <v>630</v>
      </c>
      <c r="I16" s="28" t="s">
        <v>630</v>
      </c>
      <c r="J16" s="28" t="s">
        <v>47</v>
      </c>
      <c r="K16" s="28" t="s">
        <v>630</v>
      </c>
      <c r="L16" s="28" t="s">
        <v>630</v>
      </c>
      <c r="M16" s="28" t="s">
        <v>630</v>
      </c>
      <c r="N16" s="42"/>
      <c r="O16" s="42"/>
      <c r="P16" s="25" t="s">
        <v>77</v>
      </c>
      <c r="Q16" s="26">
        <f t="shared" si="16"/>
        <v>0.85</v>
      </c>
      <c r="R16" s="27">
        <f t="shared" si="17"/>
        <v>1</v>
      </c>
      <c r="S16" s="28">
        <f t="shared" si="1"/>
        <v>1</v>
      </c>
      <c r="T16" s="28">
        <f t="shared" si="18"/>
        <v>0.62</v>
      </c>
      <c r="U16" s="28">
        <f t="shared" si="19"/>
        <v>0.27</v>
      </c>
      <c r="V16" s="28">
        <f t="shared" si="20"/>
        <v>1</v>
      </c>
      <c r="W16" s="28">
        <f t="shared" si="21"/>
        <v>6.42</v>
      </c>
      <c r="X16" s="28">
        <f t="shared" si="22"/>
        <v>1</v>
      </c>
      <c r="Y16" s="28">
        <f t="shared" si="23"/>
        <v>1</v>
      </c>
      <c r="Z16" s="28">
        <f t="shared" si="24"/>
        <v>1</v>
      </c>
      <c r="AA16" s="28">
        <f t="shared" si="25"/>
        <v>6.9870000000000001</v>
      </c>
      <c r="AB16" s="28">
        <f t="shared" si="26"/>
        <v>1</v>
      </c>
      <c r="AC16" s="28">
        <f t="shared" si="2"/>
        <v>6.42</v>
      </c>
      <c r="AD16" s="28">
        <f t="shared" si="3"/>
        <v>10</v>
      </c>
      <c r="AE16" s="28">
        <f t="shared" si="27"/>
        <v>10</v>
      </c>
      <c r="AF16" s="44" t="s">
        <v>55</v>
      </c>
      <c r="AG16" s="29"/>
    </row>
    <row r="17" spans="1:33" x14ac:dyDescent="0.3">
      <c r="A17" s="30" t="s">
        <v>79</v>
      </c>
      <c r="B17" s="30" t="s">
        <v>37</v>
      </c>
      <c r="C17" s="30" t="s">
        <v>74</v>
      </c>
      <c r="D17" s="21" t="e">
        <f>MAX(MAX(VLOOKUP(C:C,Data!A$140:C$144, 2, FALSE)-E17, 0), MAX(E17-VLOOKUP(C:C,Data!A$140:C$144, 3, FALSE), 0))</f>
        <v>#VALUE!</v>
      </c>
      <c r="E17" s="24" t="str">
        <f t="shared" si="0"/>
        <v>TBC</v>
      </c>
      <c r="F17" s="28" t="s">
        <v>39</v>
      </c>
      <c r="G17" s="28" t="s">
        <v>630</v>
      </c>
      <c r="H17" s="28" t="s">
        <v>630</v>
      </c>
      <c r="I17" s="28" t="s">
        <v>630</v>
      </c>
      <c r="J17" s="28" t="s">
        <v>47</v>
      </c>
      <c r="K17" s="28" t="s">
        <v>630</v>
      </c>
      <c r="L17" s="28" t="s">
        <v>630</v>
      </c>
      <c r="M17" s="28" t="s">
        <v>630</v>
      </c>
      <c r="N17" s="42"/>
      <c r="O17" s="42"/>
      <c r="P17" s="25" t="s">
        <v>80</v>
      </c>
      <c r="Q17" s="26">
        <f t="shared" si="16"/>
        <v>0.85</v>
      </c>
      <c r="R17" s="27">
        <f t="shared" si="17"/>
        <v>1</v>
      </c>
      <c r="S17" s="28">
        <f t="shared" si="1"/>
        <v>1</v>
      </c>
      <c r="T17" s="28">
        <f t="shared" si="18"/>
        <v>0.62</v>
      </c>
      <c r="U17" s="28">
        <f t="shared" si="19"/>
        <v>0.27</v>
      </c>
      <c r="V17" s="28">
        <f t="shared" si="20"/>
        <v>1</v>
      </c>
      <c r="W17" s="28">
        <f t="shared" si="21"/>
        <v>6.42</v>
      </c>
      <c r="X17" s="28">
        <f t="shared" si="22"/>
        <v>1</v>
      </c>
      <c r="Y17" s="28">
        <f t="shared" si="23"/>
        <v>1</v>
      </c>
      <c r="Z17" s="28">
        <f t="shared" si="24"/>
        <v>1</v>
      </c>
      <c r="AA17" s="28">
        <f t="shared" si="25"/>
        <v>6.9870000000000001</v>
      </c>
      <c r="AB17" s="28">
        <f t="shared" si="26"/>
        <v>1</v>
      </c>
      <c r="AC17" s="28">
        <f t="shared" si="2"/>
        <v>6.42</v>
      </c>
      <c r="AD17" s="28">
        <f t="shared" si="3"/>
        <v>10</v>
      </c>
      <c r="AE17" s="28">
        <f t="shared" si="27"/>
        <v>10</v>
      </c>
      <c r="AF17" s="44" t="s">
        <v>55</v>
      </c>
      <c r="AG17" s="29"/>
    </row>
    <row r="18" spans="1:33" x14ac:dyDescent="0.3">
      <c r="A18" s="30" t="s">
        <v>81</v>
      </c>
      <c r="B18" s="30" t="s">
        <v>37</v>
      </c>
      <c r="C18" s="30" t="s">
        <v>50</v>
      </c>
      <c r="D18" s="21" t="e">
        <f>MAX(MAX(VLOOKUP(C:C,Data!A$140:C$144, 2, FALSE)-E18, 0), MAX(E18-VLOOKUP(C:C,Data!A$140:C$144, 3, FALSE), 0))</f>
        <v>#VALUE!</v>
      </c>
      <c r="E18" s="24" t="str">
        <f t="shared" si="0"/>
        <v>TBC</v>
      </c>
      <c r="F18" s="28" t="s">
        <v>39</v>
      </c>
      <c r="G18" s="28" t="s">
        <v>630</v>
      </c>
      <c r="H18" s="28" t="s">
        <v>630</v>
      </c>
      <c r="I18" s="28" t="s">
        <v>630</v>
      </c>
      <c r="J18" s="28" t="s">
        <v>47</v>
      </c>
      <c r="K18" s="28" t="s">
        <v>630</v>
      </c>
      <c r="L18" s="28" t="s">
        <v>630</v>
      </c>
      <c r="M18" s="28" t="s">
        <v>630</v>
      </c>
      <c r="N18" s="42"/>
      <c r="O18" s="42"/>
      <c r="P18" s="25" t="s">
        <v>77</v>
      </c>
      <c r="Q18" s="26">
        <f t="shared" si="16"/>
        <v>0.85</v>
      </c>
      <c r="R18" s="27">
        <f t="shared" si="17"/>
        <v>1</v>
      </c>
      <c r="S18" s="28">
        <f t="shared" si="1"/>
        <v>1</v>
      </c>
      <c r="T18" s="28">
        <f t="shared" si="18"/>
        <v>0.62</v>
      </c>
      <c r="U18" s="28">
        <f t="shared" si="19"/>
        <v>0.27</v>
      </c>
      <c r="V18" s="28">
        <f t="shared" si="20"/>
        <v>1</v>
      </c>
      <c r="W18" s="28">
        <f t="shared" si="21"/>
        <v>6.42</v>
      </c>
      <c r="X18" s="28">
        <f t="shared" si="22"/>
        <v>1</v>
      </c>
      <c r="Y18" s="28">
        <f t="shared" si="23"/>
        <v>1</v>
      </c>
      <c r="Z18" s="28">
        <f t="shared" si="24"/>
        <v>1</v>
      </c>
      <c r="AA18" s="28">
        <f t="shared" si="25"/>
        <v>6.9870000000000001</v>
      </c>
      <c r="AB18" s="28">
        <f t="shared" si="26"/>
        <v>1</v>
      </c>
      <c r="AC18" s="28">
        <f t="shared" si="2"/>
        <v>6.42</v>
      </c>
      <c r="AD18" s="28">
        <f t="shared" si="3"/>
        <v>10</v>
      </c>
      <c r="AE18" s="28">
        <f t="shared" si="27"/>
        <v>10</v>
      </c>
      <c r="AF18" s="44" t="s">
        <v>55</v>
      </c>
      <c r="AG18" s="29"/>
    </row>
    <row r="19" spans="1:33" x14ac:dyDescent="0.3">
      <c r="A19" s="30" t="s">
        <v>500</v>
      </c>
      <c r="B19" s="30" t="s">
        <v>162</v>
      </c>
      <c r="C19" s="30" t="s">
        <v>38</v>
      </c>
      <c r="D19" s="21" t="e">
        <f>MAX(MAX(VLOOKUP(C:C,Data!A$140:C$144, 2, FALSE)-E19, 0), MAX(E19-VLOOKUP(C:C,Data!A$140:C$144, 3, FALSE), 0))</f>
        <v>#VALUE!</v>
      </c>
      <c r="E19" s="24" t="str">
        <f t="shared" si="0"/>
        <v>TBC</v>
      </c>
      <c r="F19" s="28" t="s">
        <v>184</v>
      </c>
      <c r="G19" s="28" t="s">
        <v>40</v>
      </c>
      <c r="H19" s="28" t="s">
        <v>41</v>
      </c>
      <c r="I19" s="28" t="s">
        <v>41</v>
      </c>
      <c r="J19" s="28" t="s">
        <v>47</v>
      </c>
      <c r="K19" s="28" t="s">
        <v>630</v>
      </c>
      <c r="L19" s="28" t="s">
        <v>630</v>
      </c>
      <c r="M19" s="28" t="s">
        <v>41</v>
      </c>
      <c r="N19" s="42"/>
      <c r="O19" s="42"/>
      <c r="P19" s="25"/>
      <c r="Q19" s="26">
        <f t="shared" ref="Q19:Q83" si="28">IF($F19="Network (N)", 0.85, 1) *
 IF($F19="Adjacent (A)", 0.62, 1) *
 IF($F19="Local (L)", 0.55, 1) *
 IF($F19="Physical (P)", 0.2, 1)</f>
        <v>0.2</v>
      </c>
      <c r="R19" s="27">
        <f t="shared" ref="R19:R83" si="29">IF($G19="High (H)", 0.44, 1) *
 IF($G19="Low (L)", 0.77, 1)</f>
        <v>0.77</v>
      </c>
      <c r="S19" s="28">
        <f t="shared" si="1"/>
        <v>0.85</v>
      </c>
      <c r="T19" s="28">
        <f t="shared" ref="T19:T83" si="30">IF($J19="Unchanged (U)", 0.62, 0.68)</f>
        <v>0.62</v>
      </c>
      <c r="U19" s="28">
        <f t="shared" ref="U19:U83" si="31">IF($J19="Unchanged (U)", 0.27, 0.5)</f>
        <v>0.27</v>
      </c>
      <c r="V19" s="28">
        <f t="shared" ref="V19:V83" si="32">IF($I19="None (N)", 0.85, 1) *
 IF($I19="Required (R)", 0.62, 1)</f>
        <v>0.85</v>
      </c>
      <c r="W19" s="28">
        <f t="shared" ref="W19:W83" si="33">IF($J19="Unchanged (U)", 6.42, 1) *
 IF($J19="Changed ( C )", 7.52, 1)</f>
        <v>6.42</v>
      </c>
      <c r="X19" s="28">
        <f t="shared" ref="X19:X83" si="34">IF($K19="None (N)", 0, 1) *
 IF($K19="Low (L)", 0.22, 1) *
 IF($K19="High (H)", 0.56, 1)</f>
        <v>1</v>
      </c>
      <c r="Y19" s="28">
        <f t="shared" ref="Y19:Y83" si="35">IF($L19="None (N)", 0, 1) *
 IF($L19="Low (L)", 0.22, 1) *
 IF($L19="High (H)", 0.56, 1)</f>
        <v>1</v>
      </c>
      <c r="Z19" s="28">
        <f t="shared" ref="Z19:Z83" si="36">IF($M19="None (N)", 0, 1) *
 IF($M19="Low (L)", 0.22, 1) *
 IF($M19="High (H)", 0.56, 1)</f>
        <v>0</v>
      </c>
      <c r="AA19" s="28">
        <f t="shared" ref="AA19:AA83" si="37">8.22 * $Q19 * $R19 * $S19 * $V19</f>
        <v>0.91459829999999998</v>
      </c>
      <c r="AB19" s="28">
        <f t="shared" ref="AB19:AB83" si="38">(1 - ((1 - $X19) * (1 - $Y19) * (1 - $Z19)))</f>
        <v>1</v>
      </c>
      <c r="AC19" s="28">
        <f t="shared" si="2"/>
        <v>6.42</v>
      </c>
      <c r="AD19" s="28">
        <f t="shared" si="3"/>
        <v>7.3345982999999997</v>
      </c>
      <c r="AE19" s="28">
        <f t="shared" ref="AE19:AE83" si="39">ROUNDUP(($AD19*10)/10, 1)</f>
        <v>7.3999999999999995</v>
      </c>
      <c r="AF19" s="45"/>
      <c r="AG19" s="29"/>
    </row>
    <row r="20" spans="1:33" ht="33.6" customHeight="1" x14ac:dyDescent="0.3">
      <c r="A20" s="30" t="s">
        <v>84</v>
      </c>
      <c r="B20" s="30" t="s">
        <v>37</v>
      </c>
      <c r="C20" s="30" t="s">
        <v>38</v>
      </c>
      <c r="D20" s="21" t="e">
        <f>MAX(MAX(VLOOKUP(C:C,Data!A$140:C$144, 2, FALSE)-E20, 0), MAX(E20-VLOOKUP(C:C,Data!A$140:C$144, 3, FALSE), 0))</f>
        <v>#VALUE!</v>
      </c>
      <c r="E20" s="24" t="str">
        <f t="shared" si="0"/>
        <v>TBC</v>
      </c>
      <c r="F20" s="28" t="s">
        <v>39</v>
      </c>
      <c r="G20" s="28" t="s">
        <v>630</v>
      </c>
      <c r="H20" s="28" t="s">
        <v>630</v>
      </c>
      <c r="I20" s="28" t="s">
        <v>630</v>
      </c>
      <c r="J20" s="28" t="s">
        <v>47</v>
      </c>
      <c r="K20" s="28" t="s">
        <v>630</v>
      </c>
      <c r="L20" s="28" t="s">
        <v>630</v>
      </c>
      <c r="M20" s="28" t="s">
        <v>630</v>
      </c>
      <c r="N20" s="42"/>
      <c r="O20" s="42"/>
      <c r="P20" s="25" t="s">
        <v>85</v>
      </c>
      <c r="Q20" s="26">
        <f t="shared" si="28"/>
        <v>0.85</v>
      </c>
      <c r="R20" s="27">
        <f t="shared" si="29"/>
        <v>1</v>
      </c>
      <c r="S20" s="28">
        <f t="shared" si="1"/>
        <v>1</v>
      </c>
      <c r="T20" s="28">
        <f t="shared" si="30"/>
        <v>0.62</v>
      </c>
      <c r="U20" s="28">
        <f t="shared" si="31"/>
        <v>0.27</v>
      </c>
      <c r="V20" s="28">
        <f t="shared" si="32"/>
        <v>1</v>
      </c>
      <c r="W20" s="28">
        <f t="shared" si="33"/>
        <v>6.42</v>
      </c>
      <c r="X20" s="28">
        <f t="shared" si="34"/>
        <v>1</v>
      </c>
      <c r="Y20" s="28">
        <f t="shared" si="35"/>
        <v>1</v>
      </c>
      <c r="Z20" s="28">
        <f t="shared" si="36"/>
        <v>1</v>
      </c>
      <c r="AA20" s="28">
        <f t="shared" si="37"/>
        <v>6.9870000000000001</v>
      </c>
      <c r="AB20" s="28">
        <f t="shared" si="38"/>
        <v>1</v>
      </c>
      <c r="AC20" s="28">
        <f t="shared" si="2"/>
        <v>6.42</v>
      </c>
      <c r="AD20" s="28">
        <f t="shared" si="3"/>
        <v>10</v>
      </c>
      <c r="AE20" s="28">
        <f t="shared" si="39"/>
        <v>10</v>
      </c>
      <c r="AF20" s="44" t="s">
        <v>55</v>
      </c>
      <c r="AG20" s="29"/>
    </row>
    <row r="21" spans="1:33" x14ac:dyDescent="0.3">
      <c r="A21" s="30" t="s">
        <v>86</v>
      </c>
      <c r="B21" s="30" t="s">
        <v>37</v>
      </c>
      <c r="C21" s="30" t="s">
        <v>59</v>
      </c>
      <c r="D21" s="21" t="e">
        <f>MAX(MAX(VLOOKUP(C:C,Data!A$140:C$144, 2, FALSE)-E21, 0), MAX(E21-VLOOKUP(C:C,Data!A$140:C$144, 3, FALSE), 0))</f>
        <v>#VALUE!</v>
      </c>
      <c r="E21" s="24" t="str">
        <f t="shared" si="0"/>
        <v>TBC</v>
      </c>
      <c r="F21" s="28" t="s">
        <v>39</v>
      </c>
      <c r="G21" s="28" t="s">
        <v>630</v>
      </c>
      <c r="H21" s="28" t="s">
        <v>630</v>
      </c>
      <c r="I21" s="28" t="s">
        <v>630</v>
      </c>
      <c r="J21" s="28" t="s">
        <v>47</v>
      </c>
      <c r="K21" s="28" t="s">
        <v>630</v>
      </c>
      <c r="L21" s="28" t="s">
        <v>630</v>
      </c>
      <c r="M21" s="28" t="s">
        <v>630</v>
      </c>
      <c r="N21" s="42"/>
      <c r="O21" s="42"/>
      <c r="P21" s="25" t="s">
        <v>77</v>
      </c>
      <c r="Q21" s="26">
        <f t="shared" si="28"/>
        <v>0.85</v>
      </c>
      <c r="R21" s="27">
        <f t="shared" si="29"/>
        <v>1</v>
      </c>
      <c r="S21" s="28">
        <f t="shared" si="1"/>
        <v>1</v>
      </c>
      <c r="T21" s="28">
        <f t="shared" si="30"/>
        <v>0.62</v>
      </c>
      <c r="U21" s="28">
        <f t="shared" si="31"/>
        <v>0.27</v>
      </c>
      <c r="V21" s="28">
        <f t="shared" si="32"/>
        <v>1</v>
      </c>
      <c r="W21" s="28">
        <f t="shared" si="33"/>
        <v>6.42</v>
      </c>
      <c r="X21" s="28">
        <f t="shared" si="34"/>
        <v>1</v>
      </c>
      <c r="Y21" s="28">
        <f t="shared" si="35"/>
        <v>1</v>
      </c>
      <c r="Z21" s="28">
        <f t="shared" si="36"/>
        <v>1</v>
      </c>
      <c r="AA21" s="28">
        <f t="shared" si="37"/>
        <v>6.9870000000000001</v>
      </c>
      <c r="AB21" s="28">
        <f t="shared" si="38"/>
        <v>1</v>
      </c>
      <c r="AC21" s="28">
        <f t="shared" si="2"/>
        <v>6.42</v>
      </c>
      <c r="AD21" s="28">
        <f t="shared" si="3"/>
        <v>10</v>
      </c>
      <c r="AE21" s="28">
        <f t="shared" si="39"/>
        <v>10</v>
      </c>
      <c r="AF21" s="44" t="s">
        <v>55</v>
      </c>
      <c r="AG21" s="29"/>
    </row>
    <row r="22" spans="1:33" x14ac:dyDescent="0.3">
      <c r="A22" s="30" t="s">
        <v>87</v>
      </c>
      <c r="B22" s="30" t="s">
        <v>37</v>
      </c>
      <c r="C22" s="30" t="s">
        <v>59</v>
      </c>
      <c r="D22" s="21">
        <f>MAX(MAX(VLOOKUP(C:C,Data!A$140:C$144, 2, FALSE)-E22, 0), MAX(E22-VLOOKUP(C:C,Data!A$140:C$144, 3, FALSE), 0))</f>
        <v>0</v>
      </c>
      <c r="E22" s="24">
        <f t="shared" si="0"/>
        <v>3.7</v>
      </c>
      <c r="F22" s="28" t="s">
        <v>39</v>
      </c>
      <c r="G22" s="28" t="s">
        <v>46</v>
      </c>
      <c r="H22" s="28" t="s">
        <v>41</v>
      </c>
      <c r="I22" s="28" t="s">
        <v>41</v>
      </c>
      <c r="J22" s="28" t="s">
        <v>47</v>
      </c>
      <c r="K22" s="28" t="s">
        <v>41</v>
      </c>
      <c r="L22" s="28" t="s">
        <v>40</v>
      </c>
      <c r="M22" s="28" t="s">
        <v>41</v>
      </c>
      <c r="N22" s="42"/>
      <c r="O22" s="42"/>
      <c r="P22" s="25" t="s">
        <v>88</v>
      </c>
      <c r="Q22" s="26">
        <f t="shared" si="28"/>
        <v>0.85</v>
      </c>
      <c r="R22" s="27">
        <f t="shared" si="29"/>
        <v>0.44</v>
      </c>
      <c r="S22" s="28">
        <f t="shared" si="1"/>
        <v>0.85</v>
      </c>
      <c r="T22" s="28">
        <f t="shared" si="30"/>
        <v>0.62</v>
      </c>
      <c r="U22" s="28">
        <f t="shared" si="31"/>
        <v>0.27</v>
      </c>
      <c r="V22" s="28">
        <f t="shared" si="32"/>
        <v>0.85</v>
      </c>
      <c r="W22" s="28">
        <f t="shared" si="33"/>
        <v>6.42</v>
      </c>
      <c r="X22" s="28">
        <f t="shared" si="34"/>
        <v>0</v>
      </c>
      <c r="Y22" s="28">
        <f t="shared" si="35"/>
        <v>0.22</v>
      </c>
      <c r="Z22" s="28">
        <f t="shared" si="36"/>
        <v>0</v>
      </c>
      <c r="AA22" s="28">
        <f t="shared" si="37"/>
        <v>2.2211672999999998</v>
      </c>
      <c r="AB22" s="28">
        <f t="shared" si="38"/>
        <v>0.21999999999999997</v>
      </c>
      <c r="AC22" s="28">
        <f t="shared" si="2"/>
        <v>1.4123999999999999</v>
      </c>
      <c r="AD22" s="28">
        <f t="shared" si="3"/>
        <v>3.6335672999999997</v>
      </c>
      <c r="AE22" s="28">
        <f t="shared" si="39"/>
        <v>3.7</v>
      </c>
      <c r="AF22" s="43"/>
      <c r="AG22" s="29"/>
    </row>
    <row r="23" spans="1:33" x14ac:dyDescent="0.3">
      <c r="A23" s="30" t="s">
        <v>89</v>
      </c>
      <c r="B23" s="30" t="s">
        <v>37</v>
      </c>
      <c r="C23" s="30" t="s">
        <v>50</v>
      </c>
      <c r="D23" s="21">
        <f>MAX(MAX(VLOOKUP(C:C,Data!A$140:C$144, 2, FALSE)-E23, 0), MAX(E23-VLOOKUP(C:C,Data!A$140:C$144, 3, FALSE), 0))</f>
        <v>0</v>
      </c>
      <c r="E23" s="24">
        <f t="shared" si="0"/>
        <v>9.7999999999999989</v>
      </c>
      <c r="F23" s="28" t="s">
        <v>39</v>
      </c>
      <c r="G23" s="28" t="s">
        <v>40</v>
      </c>
      <c r="H23" s="28" t="s">
        <v>41</v>
      </c>
      <c r="I23" s="28" t="s">
        <v>41</v>
      </c>
      <c r="J23" s="28" t="s">
        <v>47</v>
      </c>
      <c r="K23" s="28" t="s">
        <v>46</v>
      </c>
      <c r="L23" s="28" t="s">
        <v>46</v>
      </c>
      <c r="M23" s="28" t="s">
        <v>46</v>
      </c>
      <c r="N23" s="42"/>
      <c r="O23" s="42"/>
      <c r="P23" s="25" t="s">
        <v>77</v>
      </c>
      <c r="Q23" s="26">
        <f t="shared" si="28"/>
        <v>0.85</v>
      </c>
      <c r="R23" s="27">
        <f t="shared" si="29"/>
        <v>0.77</v>
      </c>
      <c r="S23" s="28">
        <f t="shared" si="1"/>
        <v>0.85</v>
      </c>
      <c r="T23" s="28">
        <f t="shared" si="30"/>
        <v>0.62</v>
      </c>
      <c r="U23" s="28">
        <f t="shared" si="31"/>
        <v>0.27</v>
      </c>
      <c r="V23" s="28">
        <f t="shared" si="32"/>
        <v>0.85</v>
      </c>
      <c r="W23" s="28">
        <f t="shared" si="33"/>
        <v>6.42</v>
      </c>
      <c r="X23" s="28">
        <f t="shared" si="34"/>
        <v>0.56000000000000005</v>
      </c>
      <c r="Y23" s="28">
        <f t="shared" si="35"/>
        <v>0.56000000000000005</v>
      </c>
      <c r="Z23" s="28">
        <f t="shared" si="36"/>
        <v>0.56000000000000005</v>
      </c>
      <c r="AA23" s="28">
        <f t="shared" si="37"/>
        <v>3.8870427750000003</v>
      </c>
      <c r="AB23" s="28">
        <f t="shared" si="38"/>
        <v>0.91481600000000007</v>
      </c>
      <c r="AC23" s="28">
        <f t="shared" si="2"/>
        <v>5.8731187200000008</v>
      </c>
      <c r="AD23" s="28">
        <f t="shared" si="3"/>
        <v>9.760161495000002</v>
      </c>
      <c r="AE23" s="28">
        <f t="shared" si="39"/>
        <v>9.7999999999999989</v>
      </c>
      <c r="AF23" s="43"/>
      <c r="AG23" s="29"/>
    </row>
    <row r="24" spans="1:33" x14ac:dyDescent="0.3">
      <c r="A24" s="30" t="s">
        <v>90</v>
      </c>
      <c r="B24" s="30" t="s">
        <v>37</v>
      </c>
      <c r="C24" s="30" t="s">
        <v>59</v>
      </c>
      <c r="D24" s="21">
        <f>MAX(MAX(VLOOKUP(C:C,Data!A$140:C$144, 2, FALSE)-E24, 0), MAX(E24-VLOOKUP(C:C,Data!A$140:C$144, 3, FALSE), 0))</f>
        <v>1.4999999999999996</v>
      </c>
      <c r="E24" s="24">
        <f t="shared" si="0"/>
        <v>5.3999999999999995</v>
      </c>
      <c r="F24" s="28" t="s">
        <v>39</v>
      </c>
      <c r="G24" s="28" t="s">
        <v>46</v>
      </c>
      <c r="H24" s="28" t="s">
        <v>41</v>
      </c>
      <c r="I24" s="28" t="s">
        <v>41</v>
      </c>
      <c r="J24" s="28" t="s">
        <v>43</v>
      </c>
      <c r="K24" s="28" t="s">
        <v>41</v>
      </c>
      <c r="L24" s="28" t="s">
        <v>40</v>
      </c>
      <c r="M24" s="28" t="s">
        <v>40</v>
      </c>
      <c r="N24" s="42"/>
      <c r="O24" s="42"/>
      <c r="P24" s="25" t="s">
        <v>91</v>
      </c>
      <c r="Q24" s="26">
        <f t="shared" si="28"/>
        <v>0.85</v>
      </c>
      <c r="R24" s="27">
        <f t="shared" si="29"/>
        <v>0.44</v>
      </c>
      <c r="S24" s="28">
        <f t="shared" si="1"/>
        <v>0.85</v>
      </c>
      <c r="T24" s="28">
        <f t="shared" si="30"/>
        <v>0.68</v>
      </c>
      <c r="U24" s="28">
        <f t="shared" si="31"/>
        <v>0.5</v>
      </c>
      <c r="V24" s="28">
        <f t="shared" si="32"/>
        <v>0.85</v>
      </c>
      <c r="W24" s="28">
        <f t="shared" si="33"/>
        <v>7.52</v>
      </c>
      <c r="X24" s="28">
        <f t="shared" si="34"/>
        <v>0</v>
      </c>
      <c r="Y24" s="28">
        <f t="shared" si="35"/>
        <v>0.22</v>
      </c>
      <c r="Z24" s="28">
        <f t="shared" si="36"/>
        <v>0.22</v>
      </c>
      <c r="AA24" s="28">
        <f t="shared" si="37"/>
        <v>2.2211672999999998</v>
      </c>
      <c r="AB24" s="28">
        <f t="shared" si="38"/>
        <v>0.39159999999999995</v>
      </c>
      <c r="AC24" s="28">
        <f t="shared" si="2"/>
        <v>2.7267508438373347</v>
      </c>
      <c r="AD24" s="28">
        <f t="shared" si="3"/>
        <v>5.3437515953443215</v>
      </c>
      <c r="AE24" s="28">
        <f t="shared" si="39"/>
        <v>5.3999999999999995</v>
      </c>
      <c r="AF24" s="43"/>
      <c r="AG24" s="29"/>
    </row>
    <row r="25" spans="1:33" ht="28.8" x14ac:dyDescent="0.3">
      <c r="A25" s="30" t="s">
        <v>92</v>
      </c>
      <c r="B25" s="30" t="s">
        <v>93</v>
      </c>
      <c r="C25" s="30" t="s">
        <v>38</v>
      </c>
      <c r="D25" s="21" t="e">
        <f>MAX(MAX(VLOOKUP(C:C,Data!A$140:C$144, 2, FALSE)-E25, 0), MAX(E25-VLOOKUP(C:C,Data!A$140:C$144, 3, FALSE), 0))</f>
        <v>#VALUE!</v>
      </c>
      <c r="E25" s="24" t="s">
        <v>83</v>
      </c>
      <c r="F25" s="24" t="s">
        <v>83</v>
      </c>
      <c r="G25" s="24" t="s">
        <v>83</v>
      </c>
      <c r="H25" s="24" t="s">
        <v>83</v>
      </c>
      <c r="I25" s="24" t="s">
        <v>83</v>
      </c>
      <c r="J25" s="24" t="s">
        <v>83</v>
      </c>
      <c r="K25" s="24" t="s">
        <v>83</v>
      </c>
      <c r="L25" s="24" t="s">
        <v>83</v>
      </c>
      <c r="M25" s="24" t="s">
        <v>83</v>
      </c>
      <c r="N25" s="42"/>
      <c r="O25" s="42"/>
      <c r="P25" s="25" t="s">
        <v>94</v>
      </c>
      <c r="Q25" s="26">
        <f t="shared" si="28"/>
        <v>1</v>
      </c>
      <c r="R25" s="27">
        <f t="shared" si="29"/>
        <v>1</v>
      </c>
      <c r="S25" s="28">
        <f t="shared" si="1"/>
        <v>1</v>
      </c>
      <c r="T25" s="28">
        <f t="shared" si="30"/>
        <v>0.68</v>
      </c>
      <c r="U25" s="28">
        <f t="shared" si="31"/>
        <v>0.5</v>
      </c>
      <c r="V25" s="28">
        <f t="shared" si="32"/>
        <v>1</v>
      </c>
      <c r="W25" s="28">
        <f t="shared" si="33"/>
        <v>1</v>
      </c>
      <c r="X25" s="28">
        <f t="shared" si="34"/>
        <v>1</v>
      </c>
      <c r="Y25" s="28">
        <f t="shared" si="35"/>
        <v>1</v>
      </c>
      <c r="Z25" s="28">
        <f t="shared" si="36"/>
        <v>1</v>
      </c>
      <c r="AA25" s="28">
        <f t="shared" si="37"/>
        <v>8.2200000000000006</v>
      </c>
      <c r="AB25" s="28">
        <f t="shared" si="38"/>
        <v>1</v>
      </c>
      <c r="AC25" s="28">
        <f t="shared" si="2"/>
        <v>-1.4293495835975616</v>
      </c>
      <c r="AD25" s="28">
        <f t="shared" si="3"/>
        <v>0</v>
      </c>
      <c r="AE25" s="28">
        <f t="shared" si="39"/>
        <v>0</v>
      </c>
      <c r="AF25" s="28"/>
      <c r="AG25" s="29"/>
    </row>
    <row r="26" spans="1:33" ht="28.8" x14ac:dyDescent="0.3">
      <c r="A26" s="30" t="s">
        <v>95</v>
      </c>
      <c r="B26" s="30" t="s">
        <v>37</v>
      </c>
      <c r="C26" s="30" t="s">
        <v>74</v>
      </c>
      <c r="D26" s="21">
        <f>MAX(MAX(VLOOKUP(C:C,Data!A$140:C$144, 2, FALSE)-E26, 0), MAX(E26-VLOOKUP(C:C,Data!A$140:C$144, 3, FALSE), 0))</f>
        <v>0.89999999999999858</v>
      </c>
      <c r="E26" s="24">
        <f t="shared" ref="E26:E46" si="40">IF(COUNTIF(G26:M26,"TBC")&gt;0,"TBC",ROUNDUP(($AD26*10)/10, 1))</f>
        <v>9.7999999999999989</v>
      </c>
      <c r="F26" s="28" t="s">
        <v>39</v>
      </c>
      <c r="G26" s="28" t="s">
        <v>40</v>
      </c>
      <c r="H26" s="28" t="s">
        <v>41</v>
      </c>
      <c r="I26" s="28" t="s">
        <v>41</v>
      </c>
      <c r="J26" s="28" t="s">
        <v>47</v>
      </c>
      <c r="K26" s="28" t="s">
        <v>46</v>
      </c>
      <c r="L26" s="28" t="s">
        <v>46</v>
      </c>
      <c r="M26" s="28" t="s">
        <v>46</v>
      </c>
      <c r="N26" s="42"/>
      <c r="O26" s="42"/>
      <c r="P26" s="25" t="s">
        <v>96</v>
      </c>
      <c r="Q26" s="26">
        <f t="shared" si="28"/>
        <v>0.85</v>
      </c>
      <c r="R26" s="27">
        <f t="shared" si="29"/>
        <v>0.77</v>
      </c>
      <c r="S26" s="28">
        <f t="shared" si="1"/>
        <v>0.85</v>
      </c>
      <c r="T26" s="28">
        <f t="shared" si="30"/>
        <v>0.62</v>
      </c>
      <c r="U26" s="28">
        <f t="shared" si="31"/>
        <v>0.27</v>
      </c>
      <c r="V26" s="28">
        <f t="shared" si="32"/>
        <v>0.85</v>
      </c>
      <c r="W26" s="28">
        <f t="shared" si="33"/>
        <v>6.42</v>
      </c>
      <c r="X26" s="28">
        <f t="shared" si="34"/>
        <v>0.56000000000000005</v>
      </c>
      <c r="Y26" s="28">
        <f t="shared" si="35"/>
        <v>0.56000000000000005</v>
      </c>
      <c r="Z26" s="28">
        <f t="shared" si="36"/>
        <v>0.56000000000000005</v>
      </c>
      <c r="AA26" s="28">
        <f t="shared" si="37"/>
        <v>3.8870427750000003</v>
      </c>
      <c r="AB26" s="28">
        <f t="shared" si="38"/>
        <v>0.91481600000000007</v>
      </c>
      <c r="AC26" s="28">
        <f t="shared" si="2"/>
        <v>5.8731187200000008</v>
      </c>
      <c r="AD26" s="28">
        <f t="shared" si="3"/>
        <v>9.760161495000002</v>
      </c>
      <c r="AE26" s="28">
        <f t="shared" si="39"/>
        <v>9.7999999999999989</v>
      </c>
      <c r="AF26" s="43"/>
      <c r="AG26" s="29"/>
    </row>
    <row r="27" spans="1:33" ht="66.599999999999994" customHeight="1" x14ac:dyDescent="0.3">
      <c r="A27" s="30" t="s">
        <v>97</v>
      </c>
      <c r="B27" s="30" t="s">
        <v>98</v>
      </c>
      <c r="C27" s="30" t="s">
        <v>74</v>
      </c>
      <c r="D27" s="21">
        <f>MAX(MAX(VLOOKUP(C:C,Data!A$140:C$144, 2, FALSE)-E27, 0), MAX(E27-VLOOKUP(C:C,Data!A$140:C$144, 3, FALSE), 0))</f>
        <v>1.2000000000000002</v>
      </c>
      <c r="E27" s="24">
        <f t="shared" si="40"/>
        <v>5.8</v>
      </c>
      <c r="F27" s="28" t="s">
        <v>39</v>
      </c>
      <c r="G27" s="28" t="s">
        <v>40</v>
      </c>
      <c r="H27" s="28" t="s">
        <v>41</v>
      </c>
      <c r="I27" s="28" t="s">
        <v>41</v>
      </c>
      <c r="J27" s="28" t="s">
        <v>43</v>
      </c>
      <c r="K27" s="28" t="s">
        <v>40</v>
      </c>
      <c r="L27" s="28" t="s">
        <v>41</v>
      </c>
      <c r="M27" s="28" t="s">
        <v>41</v>
      </c>
      <c r="N27" s="42"/>
      <c r="O27" s="42"/>
      <c r="P27" s="25" t="s">
        <v>99</v>
      </c>
      <c r="Q27" s="26">
        <f t="shared" si="28"/>
        <v>0.85</v>
      </c>
      <c r="R27" s="27">
        <f t="shared" si="29"/>
        <v>0.77</v>
      </c>
      <c r="S27" s="28">
        <f t="shared" si="1"/>
        <v>0.85</v>
      </c>
      <c r="T27" s="28">
        <f t="shared" si="30"/>
        <v>0.68</v>
      </c>
      <c r="U27" s="28">
        <f t="shared" si="31"/>
        <v>0.5</v>
      </c>
      <c r="V27" s="28">
        <f t="shared" si="32"/>
        <v>0.85</v>
      </c>
      <c r="W27" s="28">
        <f t="shared" si="33"/>
        <v>7.52</v>
      </c>
      <c r="X27" s="28">
        <f t="shared" si="34"/>
        <v>0.22</v>
      </c>
      <c r="Y27" s="28">
        <f t="shared" si="35"/>
        <v>0</v>
      </c>
      <c r="Z27" s="28">
        <f t="shared" si="36"/>
        <v>0</v>
      </c>
      <c r="AA27" s="28">
        <f t="shared" si="37"/>
        <v>3.8870427750000003</v>
      </c>
      <c r="AB27" s="28">
        <f t="shared" si="38"/>
        <v>0.21999999999999997</v>
      </c>
      <c r="AC27" s="28">
        <f t="shared" si="2"/>
        <v>1.4363199998935039</v>
      </c>
      <c r="AD27" s="28">
        <f t="shared" si="3"/>
        <v>5.7492317968849855</v>
      </c>
      <c r="AE27" s="28">
        <f t="shared" si="39"/>
        <v>5.8</v>
      </c>
      <c r="AF27" s="43"/>
      <c r="AG27" s="29"/>
    </row>
    <row r="28" spans="1:33" x14ac:dyDescent="0.3">
      <c r="A28" s="30" t="s">
        <v>100</v>
      </c>
      <c r="B28" s="30" t="s">
        <v>101</v>
      </c>
      <c r="C28" s="30" t="s">
        <v>59</v>
      </c>
      <c r="D28" s="21">
        <f>MAX(MAX(VLOOKUP(C:C,Data!A$140:C$144, 2, FALSE)-E28, 0), MAX(E28-VLOOKUP(C:C,Data!A$140:C$144, 3, FALSE), 0))</f>
        <v>2.6</v>
      </c>
      <c r="E28" s="24">
        <f t="shared" si="40"/>
        <v>6.5</v>
      </c>
      <c r="F28" s="28" t="s">
        <v>39</v>
      </c>
      <c r="G28" s="28" t="s">
        <v>40</v>
      </c>
      <c r="H28" s="28" t="s">
        <v>41</v>
      </c>
      <c r="I28" s="28" t="s">
        <v>41</v>
      </c>
      <c r="J28" s="28" t="s">
        <v>47</v>
      </c>
      <c r="K28" s="28" t="s">
        <v>40</v>
      </c>
      <c r="L28" s="28" t="s">
        <v>40</v>
      </c>
      <c r="M28" s="28" t="s">
        <v>41</v>
      </c>
      <c r="N28" s="42"/>
      <c r="O28" s="42"/>
      <c r="P28" s="25" t="s">
        <v>102</v>
      </c>
      <c r="Q28" s="26">
        <f t="shared" si="28"/>
        <v>0.85</v>
      </c>
      <c r="R28" s="27">
        <f t="shared" si="29"/>
        <v>0.77</v>
      </c>
      <c r="S28" s="28">
        <f t="shared" si="1"/>
        <v>0.85</v>
      </c>
      <c r="T28" s="28">
        <f t="shared" si="30"/>
        <v>0.62</v>
      </c>
      <c r="U28" s="28">
        <f t="shared" si="31"/>
        <v>0.27</v>
      </c>
      <c r="V28" s="28">
        <f t="shared" si="32"/>
        <v>0.85</v>
      </c>
      <c r="W28" s="28">
        <f t="shared" si="33"/>
        <v>6.42</v>
      </c>
      <c r="X28" s="28">
        <f t="shared" si="34"/>
        <v>0.22</v>
      </c>
      <c r="Y28" s="28">
        <f t="shared" si="35"/>
        <v>0.22</v>
      </c>
      <c r="Z28" s="28">
        <f t="shared" si="36"/>
        <v>0</v>
      </c>
      <c r="AA28" s="28">
        <f t="shared" si="37"/>
        <v>3.8870427750000003</v>
      </c>
      <c r="AB28" s="28">
        <f t="shared" si="38"/>
        <v>0.39159999999999995</v>
      </c>
      <c r="AC28" s="28">
        <f t="shared" si="2"/>
        <v>2.5140719999999996</v>
      </c>
      <c r="AD28" s="28">
        <f t="shared" si="3"/>
        <v>6.4011147749999999</v>
      </c>
      <c r="AE28" s="28">
        <f t="shared" si="39"/>
        <v>6.5</v>
      </c>
      <c r="AF28" s="43"/>
      <c r="AG28" s="29"/>
    </row>
    <row r="29" spans="1:33" x14ac:dyDescent="0.3">
      <c r="A29" s="30" t="s">
        <v>103</v>
      </c>
      <c r="B29" s="30" t="s">
        <v>101</v>
      </c>
      <c r="C29" s="30" t="s">
        <v>59</v>
      </c>
      <c r="D29" s="21">
        <f>MAX(MAX(VLOOKUP(C:C,Data!A$140:C$144, 2, FALSE)-E29, 0), MAX(E29-VLOOKUP(C:C,Data!A$140:C$144, 3, FALSE), 0))</f>
        <v>2.6</v>
      </c>
      <c r="E29" s="24">
        <f t="shared" si="40"/>
        <v>6.5</v>
      </c>
      <c r="F29" s="28" t="s">
        <v>39</v>
      </c>
      <c r="G29" s="28" t="s">
        <v>40</v>
      </c>
      <c r="H29" s="28" t="s">
        <v>41</v>
      </c>
      <c r="I29" s="28" t="s">
        <v>41</v>
      </c>
      <c r="J29" s="28" t="s">
        <v>47</v>
      </c>
      <c r="K29" s="28" t="s">
        <v>40</v>
      </c>
      <c r="L29" s="28" t="s">
        <v>40</v>
      </c>
      <c r="M29" s="28" t="s">
        <v>41</v>
      </c>
      <c r="N29" s="42"/>
      <c r="O29" s="42"/>
      <c r="P29" s="25" t="s">
        <v>102</v>
      </c>
      <c r="Q29" s="26">
        <f t="shared" si="28"/>
        <v>0.85</v>
      </c>
      <c r="R29" s="27">
        <f t="shared" si="29"/>
        <v>0.77</v>
      </c>
      <c r="S29" s="28">
        <f t="shared" si="1"/>
        <v>0.85</v>
      </c>
      <c r="T29" s="28">
        <f t="shared" si="30"/>
        <v>0.62</v>
      </c>
      <c r="U29" s="28">
        <f t="shared" si="31"/>
        <v>0.27</v>
      </c>
      <c r="V29" s="28">
        <f t="shared" si="32"/>
        <v>0.85</v>
      </c>
      <c r="W29" s="28">
        <f t="shared" si="33"/>
        <v>6.42</v>
      </c>
      <c r="X29" s="28">
        <f t="shared" si="34"/>
        <v>0.22</v>
      </c>
      <c r="Y29" s="28">
        <f t="shared" si="35"/>
        <v>0.22</v>
      </c>
      <c r="Z29" s="28">
        <f t="shared" si="36"/>
        <v>0</v>
      </c>
      <c r="AA29" s="28">
        <f t="shared" si="37"/>
        <v>3.8870427750000003</v>
      </c>
      <c r="AB29" s="28">
        <f t="shared" si="38"/>
        <v>0.39159999999999995</v>
      </c>
      <c r="AC29" s="28">
        <f t="shared" si="2"/>
        <v>2.5140719999999996</v>
      </c>
      <c r="AD29" s="28">
        <f t="shared" si="3"/>
        <v>6.4011147749999999</v>
      </c>
      <c r="AE29" s="28">
        <f t="shared" si="39"/>
        <v>6.5</v>
      </c>
      <c r="AF29" s="43"/>
      <c r="AG29" s="29"/>
    </row>
    <row r="30" spans="1:33" x14ac:dyDescent="0.3">
      <c r="A30" s="30" t="s">
        <v>104</v>
      </c>
      <c r="B30" s="30" t="s">
        <v>101</v>
      </c>
      <c r="C30" s="30" t="s">
        <v>59</v>
      </c>
      <c r="D30" s="21">
        <f>MAX(MAX(VLOOKUP(C:C,Data!A$140:C$144, 2, FALSE)-E30, 0), MAX(E30-VLOOKUP(C:C,Data!A$140:C$144, 3, FALSE), 0))</f>
        <v>2.6</v>
      </c>
      <c r="E30" s="24">
        <f t="shared" si="40"/>
        <v>6.5</v>
      </c>
      <c r="F30" s="28" t="s">
        <v>39</v>
      </c>
      <c r="G30" s="28" t="s">
        <v>40</v>
      </c>
      <c r="H30" s="28" t="s">
        <v>41</v>
      </c>
      <c r="I30" s="28" t="s">
        <v>41</v>
      </c>
      <c r="J30" s="28" t="s">
        <v>47</v>
      </c>
      <c r="K30" s="28" t="s">
        <v>40</v>
      </c>
      <c r="L30" s="28" t="s">
        <v>40</v>
      </c>
      <c r="M30" s="28" t="s">
        <v>41</v>
      </c>
      <c r="N30" s="42"/>
      <c r="O30" s="42"/>
      <c r="P30" s="25" t="s">
        <v>102</v>
      </c>
      <c r="Q30" s="26">
        <f t="shared" si="28"/>
        <v>0.85</v>
      </c>
      <c r="R30" s="27">
        <f t="shared" si="29"/>
        <v>0.77</v>
      </c>
      <c r="S30" s="28">
        <f t="shared" si="1"/>
        <v>0.85</v>
      </c>
      <c r="T30" s="28">
        <f t="shared" si="30"/>
        <v>0.62</v>
      </c>
      <c r="U30" s="28">
        <f t="shared" si="31"/>
        <v>0.27</v>
      </c>
      <c r="V30" s="28">
        <f t="shared" si="32"/>
        <v>0.85</v>
      </c>
      <c r="W30" s="28">
        <f t="shared" si="33"/>
        <v>6.42</v>
      </c>
      <c r="X30" s="28">
        <f t="shared" si="34"/>
        <v>0.22</v>
      </c>
      <c r="Y30" s="28">
        <f t="shared" si="35"/>
        <v>0.22</v>
      </c>
      <c r="Z30" s="28">
        <f t="shared" si="36"/>
        <v>0</v>
      </c>
      <c r="AA30" s="28">
        <f t="shared" si="37"/>
        <v>3.8870427750000003</v>
      </c>
      <c r="AB30" s="28">
        <f t="shared" si="38"/>
        <v>0.39159999999999995</v>
      </c>
      <c r="AC30" s="28">
        <f t="shared" si="2"/>
        <v>2.5140719999999996</v>
      </c>
      <c r="AD30" s="28">
        <f t="shared" si="3"/>
        <v>6.4011147749999999</v>
      </c>
      <c r="AE30" s="28">
        <f t="shared" si="39"/>
        <v>6.5</v>
      </c>
      <c r="AF30" s="43"/>
      <c r="AG30" s="29"/>
    </row>
    <row r="31" spans="1:33" s="12" customFormat="1" x14ac:dyDescent="0.3">
      <c r="A31" s="30" t="s">
        <v>671</v>
      </c>
      <c r="B31" s="30" t="s">
        <v>106</v>
      </c>
      <c r="C31" s="30" t="s">
        <v>38</v>
      </c>
      <c r="D31" s="21">
        <f>MAX(MAX(VLOOKUP(C:C,Data!A$140:C$144, 2, FALSE)-E31, 0), MAX(E31-VLOOKUP(C:C,Data!A$140:C$144, 3, FALSE), 0))</f>
        <v>0</v>
      </c>
      <c r="E31" s="24">
        <f t="shared" si="40"/>
        <v>6.5</v>
      </c>
      <c r="F31" s="28" t="s">
        <v>39</v>
      </c>
      <c r="G31" s="28" t="s">
        <v>40</v>
      </c>
      <c r="H31" s="28" t="s">
        <v>41</v>
      </c>
      <c r="I31" s="28" t="s">
        <v>41</v>
      </c>
      <c r="J31" s="28" t="s">
        <v>47</v>
      </c>
      <c r="K31" s="28" t="s">
        <v>40</v>
      </c>
      <c r="L31" s="28" t="s">
        <v>40</v>
      </c>
      <c r="M31" s="28" t="s">
        <v>41</v>
      </c>
      <c r="N31" s="42"/>
      <c r="O31" s="42"/>
      <c r="P31" s="25" t="s">
        <v>102</v>
      </c>
      <c r="Q31" s="26">
        <f t="shared" si="28"/>
        <v>0.85</v>
      </c>
      <c r="R31" s="27">
        <f t="shared" si="29"/>
        <v>0.77</v>
      </c>
      <c r="S31" s="28">
        <f t="shared" si="1"/>
        <v>0.85</v>
      </c>
      <c r="T31" s="28">
        <f t="shared" si="30"/>
        <v>0.62</v>
      </c>
      <c r="U31" s="28">
        <f t="shared" si="31"/>
        <v>0.27</v>
      </c>
      <c r="V31" s="28">
        <f t="shared" si="32"/>
        <v>0.85</v>
      </c>
      <c r="W31" s="28">
        <f t="shared" si="33"/>
        <v>6.42</v>
      </c>
      <c r="X31" s="28">
        <f t="shared" si="34"/>
        <v>0.22</v>
      </c>
      <c r="Y31" s="28">
        <f t="shared" si="35"/>
        <v>0.22</v>
      </c>
      <c r="Z31" s="28">
        <f t="shared" si="36"/>
        <v>0</v>
      </c>
      <c r="AA31" s="28">
        <f t="shared" si="37"/>
        <v>3.8870427750000003</v>
      </c>
      <c r="AB31" s="28">
        <f t="shared" si="38"/>
        <v>0.39159999999999995</v>
      </c>
      <c r="AC31" s="28">
        <f t="shared" si="2"/>
        <v>2.5140719999999996</v>
      </c>
      <c r="AD31" s="28">
        <f t="shared" si="3"/>
        <v>6.4011147749999999</v>
      </c>
      <c r="AE31" s="28">
        <f t="shared" si="39"/>
        <v>6.5</v>
      </c>
      <c r="AF31" s="45"/>
      <c r="AG31" s="29"/>
    </row>
    <row r="32" spans="1:33" x14ac:dyDescent="0.3">
      <c r="A32" s="30" t="s">
        <v>105</v>
      </c>
      <c r="B32" s="30" t="s">
        <v>106</v>
      </c>
      <c r="C32" s="30" t="s">
        <v>38</v>
      </c>
      <c r="D32" s="21">
        <f>MAX(MAX(VLOOKUP(C:C,Data!A$140:C$144, 2, FALSE)-E32, 0), MAX(E32-VLOOKUP(C:C,Data!A$140:C$144, 3, FALSE), 0))</f>
        <v>0</v>
      </c>
      <c r="E32" s="24">
        <f t="shared" si="40"/>
        <v>6.5</v>
      </c>
      <c r="F32" s="28" t="s">
        <v>39</v>
      </c>
      <c r="G32" s="28" t="s">
        <v>40</v>
      </c>
      <c r="H32" s="28" t="s">
        <v>41</v>
      </c>
      <c r="I32" s="28" t="s">
        <v>41</v>
      </c>
      <c r="J32" s="28" t="s">
        <v>47</v>
      </c>
      <c r="K32" s="28" t="s">
        <v>40</v>
      </c>
      <c r="L32" s="28" t="s">
        <v>40</v>
      </c>
      <c r="M32" s="28" t="s">
        <v>41</v>
      </c>
      <c r="N32" s="42"/>
      <c r="O32" s="42"/>
      <c r="P32" s="25" t="s">
        <v>102</v>
      </c>
      <c r="Q32" s="26">
        <f t="shared" si="28"/>
        <v>0.85</v>
      </c>
      <c r="R32" s="27">
        <f t="shared" si="29"/>
        <v>0.77</v>
      </c>
      <c r="S32" s="28">
        <f t="shared" si="1"/>
        <v>0.85</v>
      </c>
      <c r="T32" s="28">
        <f t="shared" si="30"/>
        <v>0.62</v>
      </c>
      <c r="U32" s="28">
        <f t="shared" si="31"/>
        <v>0.27</v>
      </c>
      <c r="V32" s="28">
        <f t="shared" si="32"/>
        <v>0.85</v>
      </c>
      <c r="W32" s="28">
        <f t="shared" si="33"/>
        <v>6.42</v>
      </c>
      <c r="X32" s="28">
        <f t="shared" si="34"/>
        <v>0.22</v>
      </c>
      <c r="Y32" s="28">
        <f t="shared" si="35"/>
        <v>0.22</v>
      </c>
      <c r="Z32" s="28">
        <f t="shared" si="36"/>
        <v>0</v>
      </c>
      <c r="AA32" s="28">
        <f t="shared" si="37"/>
        <v>3.8870427750000003</v>
      </c>
      <c r="AB32" s="28">
        <f t="shared" si="38"/>
        <v>0.39159999999999995</v>
      </c>
      <c r="AC32" s="28">
        <f t="shared" si="2"/>
        <v>2.5140719999999996</v>
      </c>
      <c r="AD32" s="28">
        <f t="shared" si="3"/>
        <v>6.4011147749999999</v>
      </c>
      <c r="AE32" s="28">
        <f t="shared" si="39"/>
        <v>6.5</v>
      </c>
      <c r="AF32" s="45"/>
      <c r="AG32" s="29"/>
    </row>
    <row r="33" spans="1:33" x14ac:dyDescent="0.3">
      <c r="A33" s="30" t="s">
        <v>107</v>
      </c>
      <c r="B33" s="30" t="s">
        <v>101</v>
      </c>
      <c r="C33" s="30" t="s">
        <v>59</v>
      </c>
      <c r="D33" s="21">
        <f>MAX(MAX(VLOOKUP(C:C,Data!A$140:C$144, 2, FALSE)-E33, 0), MAX(E33-VLOOKUP(C:C,Data!A$140:C$144, 3, FALSE), 0))</f>
        <v>2.6</v>
      </c>
      <c r="E33" s="24">
        <f t="shared" si="40"/>
        <v>6.5</v>
      </c>
      <c r="F33" s="28" t="s">
        <v>39</v>
      </c>
      <c r="G33" s="28" t="s">
        <v>40</v>
      </c>
      <c r="H33" s="28" t="s">
        <v>41</v>
      </c>
      <c r="I33" s="28" t="s">
        <v>41</v>
      </c>
      <c r="J33" s="28" t="s">
        <v>47</v>
      </c>
      <c r="K33" s="28" t="s">
        <v>40</v>
      </c>
      <c r="L33" s="28" t="s">
        <v>40</v>
      </c>
      <c r="M33" s="28" t="s">
        <v>41</v>
      </c>
      <c r="N33" s="42"/>
      <c r="O33" s="42"/>
      <c r="P33" s="25" t="s">
        <v>102</v>
      </c>
      <c r="Q33" s="26">
        <f t="shared" si="28"/>
        <v>0.85</v>
      </c>
      <c r="R33" s="27">
        <f t="shared" si="29"/>
        <v>0.77</v>
      </c>
      <c r="S33" s="28">
        <f t="shared" si="1"/>
        <v>0.85</v>
      </c>
      <c r="T33" s="28">
        <f t="shared" si="30"/>
        <v>0.62</v>
      </c>
      <c r="U33" s="28">
        <f t="shared" si="31"/>
        <v>0.27</v>
      </c>
      <c r="V33" s="28">
        <f t="shared" si="32"/>
        <v>0.85</v>
      </c>
      <c r="W33" s="28">
        <f t="shared" si="33"/>
        <v>6.42</v>
      </c>
      <c r="X33" s="28">
        <f t="shared" si="34"/>
        <v>0.22</v>
      </c>
      <c r="Y33" s="28">
        <f t="shared" si="35"/>
        <v>0.22</v>
      </c>
      <c r="Z33" s="28">
        <f t="shared" si="36"/>
        <v>0</v>
      </c>
      <c r="AA33" s="28">
        <f t="shared" si="37"/>
        <v>3.8870427750000003</v>
      </c>
      <c r="AB33" s="28">
        <f t="shared" si="38"/>
        <v>0.39159999999999995</v>
      </c>
      <c r="AC33" s="28">
        <f t="shared" si="2"/>
        <v>2.5140719999999996</v>
      </c>
      <c r="AD33" s="28">
        <f t="shared" si="3"/>
        <v>6.4011147749999999</v>
      </c>
      <c r="AE33" s="28">
        <f t="shared" si="39"/>
        <v>6.5</v>
      </c>
      <c r="AF33" s="43"/>
      <c r="AG33" s="29"/>
    </row>
    <row r="34" spans="1:33" x14ac:dyDescent="0.3">
      <c r="A34" s="30" t="s">
        <v>108</v>
      </c>
      <c r="B34" s="30" t="s">
        <v>101</v>
      </c>
      <c r="C34" s="30" t="s">
        <v>38</v>
      </c>
      <c r="D34" s="21">
        <f>MAX(MAX(VLOOKUP(C:C,Data!A$140:C$144, 2, FALSE)-E34, 0), MAX(E34-VLOOKUP(C:C,Data!A$140:C$144, 3, FALSE), 0))</f>
        <v>0</v>
      </c>
      <c r="E34" s="24">
        <f t="shared" si="40"/>
        <v>6.5</v>
      </c>
      <c r="F34" s="28" t="s">
        <v>39</v>
      </c>
      <c r="G34" s="28" t="s">
        <v>40</v>
      </c>
      <c r="H34" s="28" t="s">
        <v>41</v>
      </c>
      <c r="I34" s="28" t="s">
        <v>41</v>
      </c>
      <c r="J34" s="28" t="s">
        <v>47</v>
      </c>
      <c r="K34" s="28" t="s">
        <v>40</v>
      </c>
      <c r="L34" s="28" t="s">
        <v>40</v>
      </c>
      <c r="M34" s="28" t="s">
        <v>41</v>
      </c>
      <c r="N34" s="42"/>
      <c r="O34" s="42"/>
      <c r="P34" s="25" t="s">
        <v>102</v>
      </c>
      <c r="Q34" s="26">
        <f t="shared" si="28"/>
        <v>0.85</v>
      </c>
      <c r="R34" s="27">
        <f t="shared" si="29"/>
        <v>0.77</v>
      </c>
      <c r="S34" s="28">
        <f t="shared" si="1"/>
        <v>0.85</v>
      </c>
      <c r="T34" s="28">
        <f t="shared" si="30"/>
        <v>0.62</v>
      </c>
      <c r="U34" s="28">
        <f t="shared" si="31"/>
        <v>0.27</v>
      </c>
      <c r="V34" s="28">
        <f t="shared" si="32"/>
        <v>0.85</v>
      </c>
      <c r="W34" s="28">
        <f t="shared" si="33"/>
        <v>6.42</v>
      </c>
      <c r="X34" s="28">
        <f t="shared" si="34"/>
        <v>0.22</v>
      </c>
      <c r="Y34" s="28">
        <f t="shared" si="35"/>
        <v>0.22</v>
      </c>
      <c r="Z34" s="28">
        <f t="shared" si="36"/>
        <v>0</v>
      </c>
      <c r="AA34" s="28">
        <f t="shared" si="37"/>
        <v>3.8870427750000003</v>
      </c>
      <c r="AB34" s="28">
        <f t="shared" si="38"/>
        <v>0.39159999999999995</v>
      </c>
      <c r="AC34" s="28">
        <f t="shared" si="2"/>
        <v>2.5140719999999996</v>
      </c>
      <c r="AD34" s="28">
        <f t="shared" si="3"/>
        <v>6.4011147749999999</v>
      </c>
      <c r="AE34" s="28">
        <f t="shared" si="39"/>
        <v>6.5</v>
      </c>
      <c r="AF34" s="43"/>
      <c r="AG34" s="29"/>
    </row>
    <row r="35" spans="1:33" x14ac:dyDescent="0.3">
      <c r="A35" s="30" t="s">
        <v>109</v>
      </c>
      <c r="B35" s="30" t="s">
        <v>101</v>
      </c>
      <c r="C35" s="30" t="s">
        <v>59</v>
      </c>
      <c r="D35" s="21">
        <f>MAX(MAX(VLOOKUP(C:C,Data!A$140:C$144, 2, FALSE)-E35, 0), MAX(E35-VLOOKUP(C:C,Data!A$140:C$144, 3, FALSE), 0))</f>
        <v>2.6</v>
      </c>
      <c r="E35" s="24">
        <f t="shared" si="40"/>
        <v>6.5</v>
      </c>
      <c r="F35" s="28" t="s">
        <v>39</v>
      </c>
      <c r="G35" s="28" t="s">
        <v>40</v>
      </c>
      <c r="H35" s="28" t="s">
        <v>41</v>
      </c>
      <c r="I35" s="28" t="s">
        <v>41</v>
      </c>
      <c r="J35" s="28" t="s">
        <v>47</v>
      </c>
      <c r="K35" s="28" t="s">
        <v>40</v>
      </c>
      <c r="L35" s="28" t="s">
        <v>40</v>
      </c>
      <c r="M35" s="28" t="s">
        <v>41</v>
      </c>
      <c r="N35" s="42"/>
      <c r="O35" s="42"/>
      <c r="P35" s="25" t="s">
        <v>102</v>
      </c>
      <c r="Q35" s="26">
        <f t="shared" si="28"/>
        <v>0.85</v>
      </c>
      <c r="R35" s="27">
        <f t="shared" si="29"/>
        <v>0.77</v>
      </c>
      <c r="S35" s="28">
        <f t="shared" si="1"/>
        <v>0.85</v>
      </c>
      <c r="T35" s="28">
        <f t="shared" si="30"/>
        <v>0.62</v>
      </c>
      <c r="U35" s="28">
        <f t="shared" si="31"/>
        <v>0.27</v>
      </c>
      <c r="V35" s="28">
        <f t="shared" si="32"/>
        <v>0.85</v>
      </c>
      <c r="W35" s="28">
        <f t="shared" si="33"/>
        <v>6.42</v>
      </c>
      <c r="X35" s="28">
        <f t="shared" si="34"/>
        <v>0.22</v>
      </c>
      <c r="Y35" s="28">
        <f t="shared" si="35"/>
        <v>0.22</v>
      </c>
      <c r="Z35" s="28">
        <f t="shared" si="36"/>
        <v>0</v>
      </c>
      <c r="AA35" s="28">
        <f t="shared" si="37"/>
        <v>3.8870427750000003</v>
      </c>
      <c r="AB35" s="28">
        <f t="shared" si="38"/>
        <v>0.39159999999999995</v>
      </c>
      <c r="AC35" s="28">
        <f t="shared" si="2"/>
        <v>2.5140719999999996</v>
      </c>
      <c r="AD35" s="28">
        <f t="shared" si="3"/>
        <v>6.4011147749999999</v>
      </c>
      <c r="AE35" s="28">
        <f t="shared" si="39"/>
        <v>6.5</v>
      </c>
      <c r="AF35" s="43"/>
      <c r="AG35" s="29"/>
    </row>
    <row r="36" spans="1:33" x14ac:dyDescent="0.3">
      <c r="A36" s="30" t="s">
        <v>110</v>
      </c>
      <c r="B36" s="30" t="s">
        <v>106</v>
      </c>
      <c r="C36" s="30" t="s">
        <v>38</v>
      </c>
      <c r="D36" s="21">
        <f>MAX(MAX(VLOOKUP(C:C,Data!A$140:C$144, 2, FALSE)-E36, 0), MAX(E36-VLOOKUP(C:C,Data!A$140:C$144, 3, FALSE), 0))</f>
        <v>0</v>
      </c>
      <c r="E36" s="24">
        <f t="shared" si="40"/>
        <v>6.5</v>
      </c>
      <c r="F36" s="28" t="s">
        <v>39</v>
      </c>
      <c r="G36" s="28" t="s">
        <v>40</v>
      </c>
      <c r="H36" s="28" t="s">
        <v>41</v>
      </c>
      <c r="I36" s="28" t="s">
        <v>41</v>
      </c>
      <c r="J36" s="28" t="s">
        <v>47</v>
      </c>
      <c r="K36" s="28" t="s">
        <v>40</v>
      </c>
      <c r="L36" s="28" t="s">
        <v>40</v>
      </c>
      <c r="M36" s="28" t="s">
        <v>41</v>
      </c>
      <c r="N36" s="42"/>
      <c r="O36" s="42"/>
      <c r="P36" s="25" t="s">
        <v>102</v>
      </c>
      <c r="Q36" s="26">
        <f t="shared" si="28"/>
        <v>0.85</v>
      </c>
      <c r="R36" s="27">
        <f t="shared" si="29"/>
        <v>0.77</v>
      </c>
      <c r="S36" s="28">
        <f t="shared" si="1"/>
        <v>0.85</v>
      </c>
      <c r="T36" s="28">
        <f t="shared" si="30"/>
        <v>0.62</v>
      </c>
      <c r="U36" s="28">
        <f t="shared" si="31"/>
        <v>0.27</v>
      </c>
      <c r="V36" s="28">
        <f t="shared" si="32"/>
        <v>0.85</v>
      </c>
      <c r="W36" s="28">
        <f t="shared" si="33"/>
        <v>6.42</v>
      </c>
      <c r="X36" s="28">
        <f t="shared" si="34"/>
        <v>0.22</v>
      </c>
      <c r="Y36" s="28">
        <f t="shared" si="35"/>
        <v>0.22</v>
      </c>
      <c r="Z36" s="28">
        <f t="shared" si="36"/>
        <v>0</v>
      </c>
      <c r="AA36" s="28">
        <f t="shared" si="37"/>
        <v>3.8870427750000003</v>
      </c>
      <c r="AB36" s="28">
        <f t="shared" si="38"/>
        <v>0.39159999999999995</v>
      </c>
      <c r="AC36" s="28">
        <f t="shared" si="2"/>
        <v>2.5140719999999996</v>
      </c>
      <c r="AD36" s="28">
        <f t="shared" si="3"/>
        <v>6.4011147749999999</v>
      </c>
      <c r="AE36" s="28">
        <f t="shared" si="39"/>
        <v>6.5</v>
      </c>
      <c r="AF36" s="43"/>
      <c r="AG36" s="29"/>
    </row>
    <row r="37" spans="1:33" x14ac:dyDescent="0.3">
      <c r="A37" s="30" t="s">
        <v>111</v>
      </c>
      <c r="B37" s="30" t="s">
        <v>112</v>
      </c>
      <c r="C37" s="30" t="s">
        <v>59</v>
      </c>
      <c r="D37" s="21">
        <f>MAX(MAX(VLOOKUP(C:C,Data!A$140:C$144, 2, FALSE)-E37, 0), MAX(E37-VLOOKUP(C:C,Data!A$140:C$144, 3, FALSE), 0))</f>
        <v>1.4</v>
      </c>
      <c r="E37" s="24">
        <f t="shared" si="40"/>
        <v>5.3</v>
      </c>
      <c r="F37" s="28" t="s">
        <v>39</v>
      </c>
      <c r="G37" s="28" t="s">
        <v>40</v>
      </c>
      <c r="H37" s="28" t="s">
        <v>41</v>
      </c>
      <c r="I37" s="28" t="s">
        <v>41</v>
      </c>
      <c r="J37" s="28" t="s">
        <v>47</v>
      </c>
      <c r="K37" s="28" t="s">
        <v>40</v>
      </c>
      <c r="L37" s="28" t="s">
        <v>41</v>
      </c>
      <c r="M37" s="28" t="s">
        <v>41</v>
      </c>
      <c r="N37" s="42"/>
      <c r="O37" s="42"/>
      <c r="P37" s="25" t="s">
        <v>102</v>
      </c>
      <c r="Q37" s="26">
        <f t="shared" si="28"/>
        <v>0.85</v>
      </c>
      <c r="R37" s="27">
        <f t="shared" si="29"/>
        <v>0.77</v>
      </c>
      <c r="S37" s="28">
        <f t="shared" si="1"/>
        <v>0.85</v>
      </c>
      <c r="T37" s="28">
        <f t="shared" si="30"/>
        <v>0.62</v>
      </c>
      <c r="U37" s="28">
        <f t="shared" si="31"/>
        <v>0.27</v>
      </c>
      <c r="V37" s="28">
        <f t="shared" si="32"/>
        <v>0.85</v>
      </c>
      <c r="W37" s="28">
        <f t="shared" si="33"/>
        <v>6.42</v>
      </c>
      <c r="X37" s="28">
        <f t="shared" si="34"/>
        <v>0.22</v>
      </c>
      <c r="Y37" s="28">
        <f t="shared" si="35"/>
        <v>0</v>
      </c>
      <c r="Z37" s="28">
        <f t="shared" si="36"/>
        <v>0</v>
      </c>
      <c r="AA37" s="28">
        <f t="shared" si="37"/>
        <v>3.8870427750000003</v>
      </c>
      <c r="AB37" s="28">
        <f t="shared" si="38"/>
        <v>0.21999999999999997</v>
      </c>
      <c r="AC37" s="28">
        <f t="shared" si="2"/>
        <v>1.4123999999999999</v>
      </c>
      <c r="AD37" s="28">
        <f t="shared" si="3"/>
        <v>5.2994427750000002</v>
      </c>
      <c r="AE37" s="28">
        <f t="shared" si="39"/>
        <v>5.3</v>
      </c>
      <c r="AF37" s="43"/>
      <c r="AG37" s="29"/>
    </row>
    <row r="38" spans="1:33" x14ac:dyDescent="0.3">
      <c r="A38" s="30" t="s">
        <v>113</v>
      </c>
      <c r="B38" s="30" t="s">
        <v>112</v>
      </c>
      <c r="C38" s="30" t="s">
        <v>59</v>
      </c>
      <c r="D38" s="21">
        <f>MAX(MAX(VLOOKUP(C:C,Data!A$140:C$144, 2, FALSE)-E38, 0), MAX(E38-VLOOKUP(C:C,Data!A$140:C$144, 3, FALSE), 0))</f>
        <v>1.4</v>
      </c>
      <c r="E38" s="24">
        <f t="shared" si="40"/>
        <v>5.3</v>
      </c>
      <c r="F38" s="28" t="s">
        <v>39</v>
      </c>
      <c r="G38" s="28" t="s">
        <v>40</v>
      </c>
      <c r="H38" s="28" t="s">
        <v>41</v>
      </c>
      <c r="I38" s="28" t="s">
        <v>41</v>
      </c>
      <c r="J38" s="28" t="s">
        <v>47</v>
      </c>
      <c r="K38" s="28" t="s">
        <v>40</v>
      </c>
      <c r="L38" s="28" t="s">
        <v>41</v>
      </c>
      <c r="M38" s="28" t="s">
        <v>41</v>
      </c>
      <c r="N38" s="42"/>
      <c r="O38" s="42"/>
      <c r="P38" s="25" t="s">
        <v>102</v>
      </c>
      <c r="Q38" s="26">
        <f t="shared" si="28"/>
        <v>0.85</v>
      </c>
      <c r="R38" s="27">
        <f t="shared" si="29"/>
        <v>0.77</v>
      </c>
      <c r="S38" s="28">
        <f t="shared" si="1"/>
        <v>0.85</v>
      </c>
      <c r="T38" s="28">
        <f t="shared" si="30"/>
        <v>0.62</v>
      </c>
      <c r="U38" s="28">
        <f t="shared" si="31"/>
        <v>0.27</v>
      </c>
      <c r="V38" s="28">
        <f t="shared" si="32"/>
        <v>0.85</v>
      </c>
      <c r="W38" s="28">
        <f t="shared" si="33"/>
        <v>6.42</v>
      </c>
      <c r="X38" s="28">
        <f t="shared" si="34"/>
        <v>0.22</v>
      </c>
      <c r="Y38" s="28">
        <f t="shared" si="35"/>
        <v>0</v>
      </c>
      <c r="Z38" s="28">
        <f t="shared" si="36"/>
        <v>0</v>
      </c>
      <c r="AA38" s="28">
        <f t="shared" si="37"/>
        <v>3.8870427750000003</v>
      </c>
      <c r="AB38" s="28">
        <f t="shared" si="38"/>
        <v>0.21999999999999997</v>
      </c>
      <c r="AC38" s="28">
        <f t="shared" si="2"/>
        <v>1.4123999999999999</v>
      </c>
      <c r="AD38" s="28">
        <f t="shared" si="3"/>
        <v>5.2994427750000002</v>
      </c>
      <c r="AE38" s="28">
        <f t="shared" si="39"/>
        <v>5.3</v>
      </c>
      <c r="AF38" s="43"/>
      <c r="AG38" s="29"/>
    </row>
    <row r="39" spans="1:33" x14ac:dyDescent="0.3">
      <c r="A39" s="30" t="s">
        <v>114</v>
      </c>
      <c r="B39" s="30" t="s">
        <v>101</v>
      </c>
      <c r="C39" s="30" t="s">
        <v>59</v>
      </c>
      <c r="D39" s="21">
        <f>MAX(MAX(VLOOKUP(C:C,Data!A$140:C$144, 2, FALSE)-E39, 0), MAX(E39-VLOOKUP(C:C,Data!A$140:C$144, 3, FALSE), 0))</f>
        <v>2.6</v>
      </c>
      <c r="E39" s="24">
        <f t="shared" si="40"/>
        <v>6.5</v>
      </c>
      <c r="F39" s="28" t="s">
        <v>39</v>
      </c>
      <c r="G39" s="28" t="s">
        <v>40</v>
      </c>
      <c r="H39" s="28" t="s">
        <v>41</v>
      </c>
      <c r="I39" s="28" t="s">
        <v>41</v>
      </c>
      <c r="J39" s="28" t="s">
        <v>47</v>
      </c>
      <c r="K39" s="28" t="s">
        <v>40</v>
      </c>
      <c r="L39" s="28" t="s">
        <v>40</v>
      </c>
      <c r="M39" s="28" t="s">
        <v>41</v>
      </c>
      <c r="N39" s="42"/>
      <c r="O39" s="42"/>
      <c r="P39" s="25" t="s">
        <v>102</v>
      </c>
      <c r="Q39" s="26">
        <f t="shared" si="28"/>
        <v>0.85</v>
      </c>
      <c r="R39" s="27">
        <f t="shared" si="29"/>
        <v>0.77</v>
      </c>
      <c r="S39" s="28">
        <f t="shared" si="1"/>
        <v>0.85</v>
      </c>
      <c r="T39" s="28">
        <f t="shared" si="30"/>
        <v>0.62</v>
      </c>
      <c r="U39" s="28">
        <f t="shared" si="31"/>
        <v>0.27</v>
      </c>
      <c r="V39" s="28">
        <f t="shared" si="32"/>
        <v>0.85</v>
      </c>
      <c r="W39" s="28">
        <f t="shared" si="33"/>
        <v>6.42</v>
      </c>
      <c r="X39" s="28">
        <f t="shared" si="34"/>
        <v>0.22</v>
      </c>
      <c r="Y39" s="28">
        <f t="shared" si="35"/>
        <v>0.22</v>
      </c>
      <c r="Z39" s="28">
        <f t="shared" si="36"/>
        <v>0</v>
      </c>
      <c r="AA39" s="28">
        <f t="shared" si="37"/>
        <v>3.8870427750000003</v>
      </c>
      <c r="AB39" s="28">
        <f t="shared" si="38"/>
        <v>0.39159999999999995</v>
      </c>
      <c r="AC39" s="28">
        <f t="shared" si="2"/>
        <v>2.5140719999999996</v>
      </c>
      <c r="AD39" s="28">
        <f t="shared" si="3"/>
        <v>6.4011147749999999</v>
      </c>
      <c r="AE39" s="28">
        <f t="shared" si="39"/>
        <v>6.5</v>
      </c>
      <c r="AF39" s="43"/>
      <c r="AG39" s="29"/>
    </row>
    <row r="40" spans="1:33" x14ac:dyDescent="0.3">
      <c r="A40" s="30" t="s">
        <v>115</v>
      </c>
      <c r="B40" s="30" t="s">
        <v>101</v>
      </c>
      <c r="C40" s="30" t="s">
        <v>59</v>
      </c>
      <c r="D40" s="21">
        <f>MAX(MAX(VLOOKUP(C:C,Data!A$140:C$144, 2, FALSE)-E40, 0), MAX(E40-VLOOKUP(C:C,Data!A$140:C$144, 3, FALSE), 0))</f>
        <v>2.6</v>
      </c>
      <c r="E40" s="24">
        <f t="shared" si="40"/>
        <v>6.5</v>
      </c>
      <c r="F40" s="28" t="s">
        <v>39</v>
      </c>
      <c r="G40" s="28" t="s">
        <v>40</v>
      </c>
      <c r="H40" s="28" t="s">
        <v>41</v>
      </c>
      <c r="I40" s="28" t="s">
        <v>41</v>
      </c>
      <c r="J40" s="28" t="s">
        <v>47</v>
      </c>
      <c r="K40" s="28" t="s">
        <v>40</v>
      </c>
      <c r="L40" s="28" t="s">
        <v>40</v>
      </c>
      <c r="M40" s="28" t="s">
        <v>41</v>
      </c>
      <c r="N40" s="42"/>
      <c r="O40" s="42"/>
      <c r="P40" s="25" t="s">
        <v>102</v>
      </c>
      <c r="Q40" s="26">
        <f t="shared" si="28"/>
        <v>0.85</v>
      </c>
      <c r="R40" s="27">
        <f t="shared" si="29"/>
        <v>0.77</v>
      </c>
      <c r="S40" s="28">
        <f t="shared" si="1"/>
        <v>0.85</v>
      </c>
      <c r="T40" s="28">
        <f t="shared" si="30"/>
        <v>0.62</v>
      </c>
      <c r="U40" s="28">
        <f t="shared" si="31"/>
        <v>0.27</v>
      </c>
      <c r="V40" s="28">
        <f t="shared" si="32"/>
        <v>0.85</v>
      </c>
      <c r="W40" s="28">
        <f t="shared" si="33"/>
        <v>6.42</v>
      </c>
      <c r="X40" s="28">
        <f t="shared" si="34"/>
        <v>0.22</v>
      </c>
      <c r="Y40" s="28">
        <f t="shared" si="35"/>
        <v>0.22</v>
      </c>
      <c r="Z40" s="28">
        <f t="shared" si="36"/>
        <v>0</v>
      </c>
      <c r="AA40" s="28">
        <f t="shared" si="37"/>
        <v>3.8870427750000003</v>
      </c>
      <c r="AB40" s="28">
        <f t="shared" si="38"/>
        <v>0.39159999999999995</v>
      </c>
      <c r="AC40" s="28">
        <f t="shared" si="2"/>
        <v>2.5140719999999996</v>
      </c>
      <c r="AD40" s="28">
        <f t="shared" si="3"/>
        <v>6.4011147749999999</v>
      </c>
      <c r="AE40" s="28">
        <f t="shared" si="39"/>
        <v>6.5</v>
      </c>
      <c r="AF40" s="43"/>
      <c r="AG40" s="29"/>
    </row>
    <row r="41" spans="1:33" x14ac:dyDescent="0.3">
      <c r="A41" s="30" t="s">
        <v>116</v>
      </c>
      <c r="B41" s="30" t="s">
        <v>117</v>
      </c>
      <c r="C41" s="30" t="s">
        <v>59</v>
      </c>
      <c r="D41" s="21">
        <f>MAX(MAX(VLOOKUP(C:C,Data!A$140:C$144, 2, FALSE)-E41, 0), MAX(E41-VLOOKUP(C:C,Data!A$140:C$144, 3, FALSE), 0))</f>
        <v>2.6</v>
      </c>
      <c r="E41" s="24">
        <f t="shared" si="40"/>
        <v>6.5</v>
      </c>
      <c r="F41" s="28" t="s">
        <v>39</v>
      </c>
      <c r="G41" s="28" t="s">
        <v>40</v>
      </c>
      <c r="H41" s="28" t="s">
        <v>41</v>
      </c>
      <c r="I41" s="28" t="s">
        <v>41</v>
      </c>
      <c r="J41" s="28" t="s">
        <v>47</v>
      </c>
      <c r="K41" s="28" t="s">
        <v>40</v>
      </c>
      <c r="L41" s="28" t="s">
        <v>40</v>
      </c>
      <c r="M41" s="28" t="s">
        <v>41</v>
      </c>
      <c r="N41" s="42"/>
      <c r="O41" s="42"/>
      <c r="P41" s="25" t="s">
        <v>102</v>
      </c>
      <c r="Q41" s="26">
        <f t="shared" si="28"/>
        <v>0.85</v>
      </c>
      <c r="R41" s="27">
        <f t="shared" si="29"/>
        <v>0.77</v>
      </c>
      <c r="S41" s="28">
        <f t="shared" si="1"/>
        <v>0.85</v>
      </c>
      <c r="T41" s="28">
        <f t="shared" si="30"/>
        <v>0.62</v>
      </c>
      <c r="U41" s="28">
        <f t="shared" si="31"/>
        <v>0.27</v>
      </c>
      <c r="V41" s="28">
        <f t="shared" si="32"/>
        <v>0.85</v>
      </c>
      <c r="W41" s="28">
        <f t="shared" si="33"/>
        <v>6.42</v>
      </c>
      <c r="X41" s="28">
        <f t="shared" si="34"/>
        <v>0.22</v>
      </c>
      <c r="Y41" s="28">
        <f t="shared" si="35"/>
        <v>0.22</v>
      </c>
      <c r="Z41" s="28">
        <f t="shared" si="36"/>
        <v>0</v>
      </c>
      <c r="AA41" s="28">
        <f t="shared" si="37"/>
        <v>3.8870427750000003</v>
      </c>
      <c r="AB41" s="28">
        <f t="shared" si="38"/>
        <v>0.39159999999999995</v>
      </c>
      <c r="AC41" s="28">
        <f t="shared" si="2"/>
        <v>2.5140719999999996</v>
      </c>
      <c r="AD41" s="28">
        <f t="shared" si="3"/>
        <v>6.4011147749999999</v>
      </c>
      <c r="AE41" s="28">
        <f t="shared" si="39"/>
        <v>6.5</v>
      </c>
      <c r="AF41" s="43"/>
      <c r="AG41" s="29"/>
    </row>
    <row r="42" spans="1:33" x14ac:dyDescent="0.3">
      <c r="A42" s="30" t="s">
        <v>118</v>
      </c>
      <c r="B42" s="30" t="s">
        <v>112</v>
      </c>
      <c r="C42" s="30" t="s">
        <v>59</v>
      </c>
      <c r="D42" s="21">
        <f>MAX(MAX(VLOOKUP(C:C,Data!A$140:C$144, 2, FALSE)-E42, 0), MAX(E42-VLOOKUP(C:C,Data!A$140:C$144, 3, FALSE), 0))</f>
        <v>2.6</v>
      </c>
      <c r="E42" s="24">
        <f t="shared" si="40"/>
        <v>6.5</v>
      </c>
      <c r="F42" s="28" t="s">
        <v>39</v>
      </c>
      <c r="G42" s="28" t="s">
        <v>40</v>
      </c>
      <c r="H42" s="28" t="s">
        <v>41</v>
      </c>
      <c r="I42" s="28" t="s">
        <v>41</v>
      </c>
      <c r="J42" s="28" t="s">
        <v>47</v>
      </c>
      <c r="K42" s="28" t="s">
        <v>40</v>
      </c>
      <c r="L42" s="28" t="s">
        <v>40</v>
      </c>
      <c r="M42" s="28" t="s">
        <v>41</v>
      </c>
      <c r="N42" s="42"/>
      <c r="O42" s="42"/>
      <c r="P42" s="25" t="s">
        <v>102</v>
      </c>
      <c r="Q42" s="26">
        <f t="shared" si="28"/>
        <v>0.85</v>
      </c>
      <c r="R42" s="27">
        <f t="shared" si="29"/>
        <v>0.77</v>
      </c>
      <c r="S42" s="28">
        <f t="shared" si="1"/>
        <v>0.85</v>
      </c>
      <c r="T42" s="28">
        <f t="shared" si="30"/>
        <v>0.62</v>
      </c>
      <c r="U42" s="28">
        <f t="shared" si="31"/>
        <v>0.27</v>
      </c>
      <c r="V42" s="28">
        <f t="shared" si="32"/>
        <v>0.85</v>
      </c>
      <c r="W42" s="28">
        <f t="shared" si="33"/>
        <v>6.42</v>
      </c>
      <c r="X42" s="28">
        <f t="shared" si="34"/>
        <v>0.22</v>
      </c>
      <c r="Y42" s="28">
        <f t="shared" si="35"/>
        <v>0.22</v>
      </c>
      <c r="Z42" s="28">
        <f t="shared" si="36"/>
        <v>0</v>
      </c>
      <c r="AA42" s="28">
        <f t="shared" si="37"/>
        <v>3.8870427750000003</v>
      </c>
      <c r="AB42" s="28">
        <f t="shared" si="38"/>
        <v>0.39159999999999995</v>
      </c>
      <c r="AC42" s="28">
        <f t="shared" si="2"/>
        <v>2.5140719999999996</v>
      </c>
      <c r="AD42" s="28">
        <f t="shared" si="3"/>
        <v>6.4011147749999999</v>
      </c>
      <c r="AE42" s="28">
        <f t="shared" si="39"/>
        <v>6.5</v>
      </c>
      <c r="AF42" s="43"/>
      <c r="AG42" s="29"/>
    </row>
    <row r="43" spans="1:33" ht="28.8" x14ac:dyDescent="0.3">
      <c r="A43" s="30" t="s">
        <v>119</v>
      </c>
      <c r="B43" s="30" t="s">
        <v>93</v>
      </c>
      <c r="C43" s="30" t="s">
        <v>74</v>
      </c>
      <c r="D43" s="21">
        <f>MAX(MAX(VLOOKUP(C:C,Data!A$140:C$144, 2, FALSE)-E43, 0), MAX(E43-VLOOKUP(C:C,Data!A$140:C$144, 3, FALSE), 0))</f>
        <v>0.89999999999999858</v>
      </c>
      <c r="E43" s="24">
        <f t="shared" si="40"/>
        <v>9.7999999999999989</v>
      </c>
      <c r="F43" s="28" t="s">
        <v>39</v>
      </c>
      <c r="G43" s="28" t="s">
        <v>40</v>
      </c>
      <c r="H43" s="28" t="s">
        <v>41</v>
      </c>
      <c r="I43" s="28" t="s">
        <v>41</v>
      </c>
      <c r="J43" s="28" t="s">
        <v>47</v>
      </c>
      <c r="K43" s="28" t="s">
        <v>46</v>
      </c>
      <c r="L43" s="28" t="s">
        <v>46</v>
      </c>
      <c r="M43" s="28" t="s">
        <v>46</v>
      </c>
      <c r="N43" s="42"/>
      <c r="O43" s="42"/>
      <c r="P43" s="25" t="s">
        <v>120</v>
      </c>
      <c r="Q43" s="26">
        <f t="shared" si="28"/>
        <v>0.85</v>
      </c>
      <c r="R43" s="27">
        <f t="shared" si="29"/>
        <v>0.77</v>
      </c>
      <c r="S43" s="28">
        <f t="shared" si="1"/>
        <v>0.85</v>
      </c>
      <c r="T43" s="28">
        <f t="shared" si="30"/>
        <v>0.62</v>
      </c>
      <c r="U43" s="28">
        <f t="shared" si="31"/>
        <v>0.27</v>
      </c>
      <c r="V43" s="28">
        <f t="shared" si="32"/>
        <v>0.85</v>
      </c>
      <c r="W43" s="28">
        <f t="shared" si="33"/>
        <v>6.42</v>
      </c>
      <c r="X43" s="28">
        <f t="shared" si="34"/>
        <v>0.56000000000000005</v>
      </c>
      <c r="Y43" s="28">
        <f t="shared" si="35"/>
        <v>0.56000000000000005</v>
      </c>
      <c r="Z43" s="28">
        <f t="shared" si="36"/>
        <v>0.56000000000000005</v>
      </c>
      <c r="AA43" s="28">
        <f t="shared" si="37"/>
        <v>3.8870427750000003</v>
      </c>
      <c r="AB43" s="28">
        <f t="shared" si="38"/>
        <v>0.91481600000000007</v>
      </c>
      <c r="AC43" s="28">
        <f t="shared" si="2"/>
        <v>5.8731187200000008</v>
      </c>
      <c r="AD43" s="28">
        <f t="shared" si="3"/>
        <v>9.760161495000002</v>
      </c>
      <c r="AE43" s="28">
        <f t="shared" si="39"/>
        <v>9.7999999999999989</v>
      </c>
      <c r="AF43" s="43"/>
      <c r="AG43" s="29"/>
    </row>
    <row r="44" spans="1:33" ht="28.8" x14ac:dyDescent="0.3">
      <c r="A44" s="30" t="s">
        <v>121</v>
      </c>
      <c r="B44" s="30" t="s">
        <v>93</v>
      </c>
      <c r="C44" s="30" t="s">
        <v>50</v>
      </c>
      <c r="D44" s="21">
        <f>MAX(MAX(VLOOKUP(C:C,Data!A$140:C$144, 2, FALSE)-E44, 0), MAX(E44-VLOOKUP(C:C,Data!A$140:C$144, 3, FALSE), 0))</f>
        <v>0</v>
      </c>
      <c r="E44" s="24">
        <f t="shared" si="40"/>
        <v>9.7999999999999989</v>
      </c>
      <c r="F44" s="28" t="s">
        <v>39</v>
      </c>
      <c r="G44" s="28" t="s">
        <v>40</v>
      </c>
      <c r="H44" s="28" t="s">
        <v>41</v>
      </c>
      <c r="I44" s="28" t="s">
        <v>41</v>
      </c>
      <c r="J44" s="28" t="s">
        <v>47</v>
      </c>
      <c r="K44" s="28" t="s">
        <v>46</v>
      </c>
      <c r="L44" s="28" t="s">
        <v>46</v>
      </c>
      <c r="M44" s="28" t="s">
        <v>46</v>
      </c>
      <c r="N44" s="42"/>
      <c r="O44" s="42"/>
      <c r="P44" s="25" t="s">
        <v>122</v>
      </c>
      <c r="Q44" s="26">
        <f t="shared" si="28"/>
        <v>0.85</v>
      </c>
      <c r="R44" s="27">
        <f t="shared" si="29"/>
        <v>0.77</v>
      </c>
      <c r="S44" s="28">
        <f t="shared" si="1"/>
        <v>0.85</v>
      </c>
      <c r="T44" s="28">
        <f t="shared" si="30"/>
        <v>0.62</v>
      </c>
      <c r="U44" s="28">
        <f t="shared" si="31"/>
        <v>0.27</v>
      </c>
      <c r="V44" s="28">
        <f t="shared" si="32"/>
        <v>0.85</v>
      </c>
      <c r="W44" s="28">
        <f t="shared" si="33"/>
        <v>6.42</v>
      </c>
      <c r="X44" s="28">
        <f t="shared" si="34"/>
        <v>0.56000000000000005</v>
      </c>
      <c r="Y44" s="28">
        <f t="shared" si="35"/>
        <v>0.56000000000000005</v>
      </c>
      <c r="Z44" s="28">
        <f t="shared" si="36"/>
        <v>0.56000000000000005</v>
      </c>
      <c r="AA44" s="28">
        <f t="shared" si="37"/>
        <v>3.8870427750000003</v>
      </c>
      <c r="AB44" s="28">
        <f t="shared" si="38"/>
        <v>0.91481600000000007</v>
      </c>
      <c r="AC44" s="28">
        <f t="shared" si="2"/>
        <v>5.8731187200000008</v>
      </c>
      <c r="AD44" s="28">
        <f t="shared" si="3"/>
        <v>9.760161495000002</v>
      </c>
      <c r="AE44" s="28">
        <f t="shared" si="39"/>
        <v>9.7999999999999989</v>
      </c>
      <c r="AF44" s="43"/>
      <c r="AG44" s="29"/>
    </row>
    <row r="45" spans="1:33" x14ac:dyDescent="0.3">
      <c r="A45" s="30" t="s">
        <v>123</v>
      </c>
      <c r="B45" s="30" t="s">
        <v>93</v>
      </c>
      <c r="C45" s="30" t="s">
        <v>59</v>
      </c>
      <c r="D45" s="21">
        <f>MAX(MAX(VLOOKUP(C:C,Data!A$140:C$144, 2, FALSE)-E45, 0), MAX(E45-VLOOKUP(C:C,Data!A$140:C$144, 3, FALSE), 0))</f>
        <v>1.4</v>
      </c>
      <c r="E45" s="24">
        <f t="shared" si="40"/>
        <v>5.3</v>
      </c>
      <c r="F45" s="28" t="s">
        <v>39</v>
      </c>
      <c r="G45" s="28" t="s">
        <v>40</v>
      </c>
      <c r="H45" s="28" t="s">
        <v>41</v>
      </c>
      <c r="I45" s="28" t="s">
        <v>41</v>
      </c>
      <c r="J45" s="28" t="s">
        <v>47</v>
      </c>
      <c r="K45" s="28" t="s">
        <v>40</v>
      </c>
      <c r="L45" s="28" t="s">
        <v>41</v>
      </c>
      <c r="M45" s="28" t="s">
        <v>41</v>
      </c>
      <c r="N45" s="42"/>
      <c r="O45" s="42"/>
      <c r="P45" s="25" t="s">
        <v>124</v>
      </c>
      <c r="Q45" s="26">
        <f t="shared" si="28"/>
        <v>0.85</v>
      </c>
      <c r="R45" s="27">
        <f t="shared" si="29"/>
        <v>0.77</v>
      </c>
      <c r="S45" s="28">
        <f t="shared" si="1"/>
        <v>0.85</v>
      </c>
      <c r="T45" s="28">
        <f t="shared" si="30"/>
        <v>0.62</v>
      </c>
      <c r="U45" s="28">
        <f t="shared" si="31"/>
        <v>0.27</v>
      </c>
      <c r="V45" s="28">
        <f t="shared" si="32"/>
        <v>0.85</v>
      </c>
      <c r="W45" s="28">
        <f t="shared" si="33"/>
        <v>6.42</v>
      </c>
      <c r="X45" s="28">
        <f t="shared" si="34"/>
        <v>0.22</v>
      </c>
      <c r="Y45" s="28">
        <f t="shared" si="35"/>
        <v>0</v>
      </c>
      <c r="Z45" s="28">
        <f t="shared" si="36"/>
        <v>0</v>
      </c>
      <c r="AA45" s="28">
        <f t="shared" si="37"/>
        <v>3.8870427750000003</v>
      </c>
      <c r="AB45" s="28">
        <f t="shared" si="38"/>
        <v>0.21999999999999997</v>
      </c>
      <c r="AC45" s="28">
        <f t="shared" si="2"/>
        <v>1.4123999999999999</v>
      </c>
      <c r="AD45" s="28">
        <f t="shared" si="3"/>
        <v>5.2994427750000002</v>
      </c>
      <c r="AE45" s="28">
        <f t="shared" si="39"/>
        <v>5.3</v>
      </c>
      <c r="AF45" s="43"/>
      <c r="AG45" s="29"/>
    </row>
    <row r="46" spans="1:33" x14ac:dyDescent="0.3">
      <c r="A46" s="30" t="s">
        <v>125</v>
      </c>
      <c r="B46" s="30" t="s">
        <v>93</v>
      </c>
      <c r="C46" s="30" t="s">
        <v>59</v>
      </c>
      <c r="D46" s="21">
        <f>MAX(MAX(VLOOKUP(C:C,Data!A$140:C$144, 2, FALSE)-E46, 0), MAX(E46-VLOOKUP(C:C,Data!A$140:C$144, 3, FALSE), 0))</f>
        <v>1.4</v>
      </c>
      <c r="E46" s="24">
        <f t="shared" si="40"/>
        <v>5.3</v>
      </c>
      <c r="F46" s="28" t="s">
        <v>39</v>
      </c>
      <c r="G46" s="28" t="s">
        <v>40</v>
      </c>
      <c r="H46" s="28" t="s">
        <v>41</v>
      </c>
      <c r="I46" s="28" t="s">
        <v>41</v>
      </c>
      <c r="J46" s="28" t="s">
        <v>47</v>
      </c>
      <c r="K46" s="28" t="s">
        <v>40</v>
      </c>
      <c r="L46" s="28" t="s">
        <v>41</v>
      </c>
      <c r="M46" s="28" t="s">
        <v>41</v>
      </c>
      <c r="N46" s="42"/>
      <c r="O46" s="42"/>
      <c r="P46" s="25" t="s">
        <v>124</v>
      </c>
      <c r="Q46" s="26">
        <f t="shared" si="28"/>
        <v>0.85</v>
      </c>
      <c r="R46" s="27">
        <f t="shared" si="29"/>
        <v>0.77</v>
      </c>
      <c r="S46" s="28">
        <f t="shared" si="1"/>
        <v>0.85</v>
      </c>
      <c r="T46" s="28">
        <f t="shared" si="30"/>
        <v>0.62</v>
      </c>
      <c r="U46" s="28">
        <f t="shared" si="31"/>
        <v>0.27</v>
      </c>
      <c r="V46" s="28">
        <f t="shared" si="32"/>
        <v>0.85</v>
      </c>
      <c r="W46" s="28">
        <f t="shared" si="33"/>
        <v>6.42</v>
      </c>
      <c r="X46" s="28">
        <f t="shared" si="34"/>
        <v>0.22</v>
      </c>
      <c r="Y46" s="28">
        <f t="shared" si="35"/>
        <v>0</v>
      </c>
      <c r="Z46" s="28">
        <f t="shared" si="36"/>
        <v>0</v>
      </c>
      <c r="AA46" s="28">
        <f t="shared" si="37"/>
        <v>3.8870427750000003</v>
      </c>
      <c r="AB46" s="28">
        <f t="shared" si="38"/>
        <v>0.21999999999999997</v>
      </c>
      <c r="AC46" s="28">
        <f t="shared" si="2"/>
        <v>1.4123999999999999</v>
      </c>
      <c r="AD46" s="28">
        <f t="shared" si="3"/>
        <v>5.2994427750000002</v>
      </c>
      <c r="AE46" s="28">
        <f t="shared" si="39"/>
        <v>5.3</v>
      </c>
      <c r="AF46" s="43"/>
      <c r="AG46" s="29"/>
    </row>
    <row r="47" spans="1:33" x14ac:dyDescent="0.3">
      <c r="A47" s="30" t="s">
        <v>126</v>
      </c>
      <c r="B47" s="30" t="s">
        <v>127</v>
      </c>
      <c r="C47" s="30" t="s">
        <v>59</v>
      </c>
      <c r="D47" s="21" t="e">
        <f>MAX(MAX(VLOOKUP(C:C,Data!A$140:C$144, 2, FALSE)-E47, 0), MAX(E47-VLOOKUP(C:C,Data!A$140:C$144, 3, FALSE), 0))</f>
        <v>#VALUE!</v>
      </c>
      <c r="E47" s="24" t="s">
        <v>83</v>
      </c>
      <c r="F47" s="24" t="s">
        <v>83</v>
      </c>
      <c r="G47" s="24" t="s">
        <v>83</v>
      </c>
      <c r="H47" s="24" t="s">
        <v>83</v>
      </c>
      <c r="I47" s="24" t="s">
        <v>83</v>
      </c>
      <c r="J47" s="24" t="s">
        <v>83</v>
      </c>
      <c r="K47" s="24" t="s">
        <v>83</v>
      </c>
      <c r="L47" s="24" t="s">
        <v>83</v>
      </c>
      <c r="M47" s="24" t="s">
        <v>83</v>
      </c>
      <c r="N47" s="42"/>
      <c r="O47" s="42"/>
      <c r="P47" s="25" t="s">
        <v>128</v>
      </c>
      <c r="Q47" s="26">
        <f t="shared" si="28"/>
        <v>1</v>
      </c>
      <c r="R47" s="27">
        <f t="shared" si="29"/>
        <v>1</v>
      </c>
      <c r="S47" s="28">
        <f t="shared" si="1"/>
        <v>1</v>
      </c>
      <c r="T47" s="28">
        <f t="shared" si="30"/>
        <v>0.68</v>
      </c>
      <c r="U47" s="28">
        <f t="shared" si="31"/>
        <v>0.5</v>
      </c>
      <c r="V47" s="28">
        <f t="shared" si="32"/>
        <v>1</v>
      </c>
      <c r="W47" s="28">
        <f t="shared" si="33"/>
        <v>1</v>
      </c>
      <c r="X47" s="28">
        <f t="shared" si="34"/>
        <v>1</v>
      </c>
      <c r="Y47" s="28">
        <f t="shared" si="35"/>
        <v>1</v>
      </c>
      <c r="Z47" s="28">
        <f t="shared" si="36"/>
        <v>1</v>
      </c>
      <c r="AA47" s="28">
        <f t="shared" si="37"/>
        <v>8.2200000000000006</v>
      </c>
      <c r="AB47" s="28">
        <f t="shared" si="38"/>
        <v>1</v>
      </c>
      <c r="AC47" s="28">
        <f t="shared" si="2"/>
        <v>-1.4293495835975616</v>
      </c>
      <c r="AD47" s="28">
        <f t="shared" si="3"/>
        <v>0</v>
      </c>
      <c r="AE47" s="28">
        <f t="shared" si="39"/>
        <v>0</v>
      </c>
      <c r="AF47" s="43"/>
      <c r="AG47" s="29"/>
    </row>
    <row r="48" spans="1:33" x14ac:dyDescent="0.3">
      <c r="A48" s="30" t="s">
        <v>129</v>
      </c>
      <c r="B48" s="30" t="s">
        <v>127</v>
      </c>
      <c r="C48" s="30" t="s">
        <v>59</v>
      </c>
      <c r="D48" s="21">
        <f>MAX(MAX(VLOOKUP(C:C,Data!A$140:C$144, 2, FALSE)-E48, 0), MAX(E48-VLOOKUP(C:C,Data!A$140:C$144, 3, FALSE), 0))</f>
        <v>1.4</v>
      </c>
      <c r="E48" s="24">
        <f t="shared" ref="E48:E57" si="41">IF(COUNTIF(G48:M48,"TBC")&gt;0,"TBC",ROUNDUP(($AD48*10)/10, 1))</f>
        <v>5.3</v>
      </c>
      <c r="F48" s="28" t="s">
        <v>39</v>
      </c>
      <c r="G48" s="28" t="s">
        <v>40</v>
      </c>
      <c r="H48" s="28" t="s">
        <v>41</v>
      </c>
      <c r="I48" s="28" t="s">
        <v>41</v>
      </c>
      <c r="J48" s="28" t="s">
        <v>47</v>
      </c>
      <c r="K48" s="28" t="s">
        <v>40</v>
      </c>
      <c r="L48" s="28" t="s">
        <v>41</v>
      </c>
      <c r="M48" s="28" t="s">
        <v>41</v>
      </c>
      <c r="N48" s="42"/>
      <c r="O48" s="42"/>
      <c r="P48" s="25" t="s">
        <v>124</v>
      </c>
      <c r="Q48" s="26">
        <f t="shared" si="28"/>
        <v>0.85</v>
      </c>
      <c r="R48" s="27">
        <f t="shared" si="29"/>
        <v>0.77</v>
      </c>
      <c r="S48" s="28">
        <f t="shared" si="1"/>
        <v>0.85</v>
      </c>
      <c r="T48" s="28">
        <f t="shared" si="30"/>
        <v>0.62</v>
      </c>
      <c r="U48" s="28">
        <f t="shared" si="31"/>
        <v>0.27</v>
      </c>
      <c r="V48" s="28">
        <f t="shared" si="32"/>
        <v>0.85</v>
      </c>
      <c r="W48" s="28">
        <f t="shared" si="33"/>
        <v>6.42</v>
      </c>
      <c r="X48" s="28">
        <f t="shared" si="34"/>
        <v>0.22</v>
      </c>
      <c r="Y48" s="28">
        <f t="shared" si="35"/>
        <v>0</v>
      </c>
      <c r="Z48" s="28">
        <f t="shared" si="36"/>
        <v>0</v>
      </c>
      <c r="AA48" s="28">
        <f t="shared" si="37"/>
        <v>3.8870427750000003</v>
      </c>
      <c r="AB48" s="28">
        <f t="shared" si="38"/>
        <v>0.21999999999999997</v>
      </c>
      <c r="AC48" s="28">
        <f t="shared" si="2"/>
        <v>1.4123999999999999</v>
      </c>
      <c r="AD48" s="28">
        <f t="shared" si="3"/>
        <v>5.2994427750000002</v>
      </c>
      <c r="AE48" s="28">
        <f t="shared" si="39"/>
        <v>5.3</v>
      </c>
      <c r="AF48" s="43"/>
      <c r="AG48" s="29"/>
    </row>
    <row r="49" spans="1:33" x14ac:dyDescent="0.3">
      <c r="A49" s="30" t="s">
        <v>130</v>
      </c>
      <c r="B49" s="30" t="s">
        <v>93</v>
      </c>
      <c r="C49" s="30" t="s">
        <v>59</v>
      </c>
      <c r="D49" s="21">
        <f>MAX(MAX(VLOOKUP(C:C,Data!A$140:C$144, 2, FALSE)-E49, 0), MAX(E49-VLOOKUP(C:C,Data!A$140:C$144, 3, FALSE), 0))</f>
        <v>1.4</v>
      </c>
      <c r="E49" s="24">
        <f t="shared" si="41"/>
        <v>5.3</v>
      </c>
      <c r="F49" s="28" t="s">
        <v>39</v>
      </c>
      <c r="G49" s="28" t="s">
        <v>40</v>
      </c>
      <c r="H49" s="28" t="s">
        <v>41</v>
      </c>
      <c r="I49" s="28" t="s">
        <v>41</v>
      </c>
      <c r="J49" s="28" t="s">
        <v>47</v>
      </c>
      <c r="K49" s="28" t="s">
        <v>41</v>
      </c>
      <c r="L49" s="28" t="s">
        <v>41</v>
      </c>
      <c r="M49" s="28" t="s">
        <v>40</v>
      </c>
      <c r="N49" s="42"/>
      <c r="O49" s="42"/>
      <c r="P49" s="25" t="s">
        <v>131</v>
      </c>
      <c r="Q49" s="26">
        <f t="shared" si="28"/>
        <v>0.85</v>
      </c>
      <c r="R49" s="27">
        <f t="shared" si="29"/>
        <v>0.77</v>
      </c>
      <c r="S49" s="28">
        <f t="shared" si="1"/>
        <v>0.85</v>
      </c>
      <c r="T49" s="28">
        <f t="shared" si="30"/>
        <v>0.62</v>
      </c>
      <c r="U49" s="28">
        <f t="shared" si="31"/>
        <v>0.27</v>
      </c>
      <c r="V49" s="28">
        <f t="shared" si="32"/>
        <v>0.85</v>
      </c>
      <c r="W49" s="28">
        <f t="shared" si="33"/>
        <v>6.42</v>
      </c>
      <c r="X49" s="28">
        <f t="shared" si="34"/>
        <v>0</v>
      </c>
      <c r="Y49" s="28">
        <f t="shared" si="35"/>
        <v>0</v>
      </c>
      <c r="Z49" s="28">
        <f t="shared" si="36"/>
        <v>0.22</v>
      </c>
      <c r="AA49" s="28">
        <f t="shared" si="37"/>
        <v>3.8870427750000003</v>
      </c>
      <c r="AB49" s="28">
        <f t="shared" si="38"/>
        <v>0.21999999999999997</v>
      </c>
      <c r="AC49" s="28">
        <f t="shared" si="2"/>
        <v>1.4123999999999999</v>
      </c>
      <c r="AD49" s="28">
        <f t="shared" si="3"/>
        <v>5.2994427750000002</v>
      </c>
      <c r="AE49" s="28">
        <f t="shared" si="39"/>
        <v>5.3</v>
      </c>
      <c r="AF49" s="43"/>
      <c r="AG49" s="29"/>
    </row>
    <row r="50" spans="1:33" x14ac:dyDescent="0.3">
      <c r="A50" s="30" t="s">
        <v>132</v>
      </c>
      <c r="B50" s="30" t="s">
        <v>133</v>
      </c>
      <c r="C50" s="30" t="s">
        <v>50</v>
      </c>
      <c r="D50" s="21">
        <f>MAX(MAX(VLOOKUP(C:C,Data!A$140:C$144, 2, FALSE)-E50, 0), MAX(E50-VLOOKUP(C:C,Data!A$140:C$144, 3, FALSE), 0))</f>
        <v>0</v>
      </c>
      <c r="E50" s="24">
        <f t="shared" si="41"/>
        <v>10</v>
      </c>
      <c r="F50" s="28" t="s">
        <v>39</v>
      </c>
      <c r="G50" s="28" t="s">
        <v>40</v>
      </c>
      <c r="H50" s="28" t="s">
        <v>41</v>
      </c>
      <c r="I50" s="28" t="s">
        <v>41</v>
      </c>
      <c r="J50" s="28" t="s">
        <v>43</v>
      </c>
      <c r="K50" s="28" t="s">
        <v>46</v>
      </c>
      <c r="L50" s="28" t="s">
        <v>46</v>
      </c>
      <c r="M50" s="28" t="s">
        <v>46</v>
      </c>
      <c r="N50" s="42"/>
      <c r="O50" s="42"/>
      <c r="P50" s="25" t="s">
        <v>134</v>
      </c>
      <c r="Q50" s="26">
        <f t="shared" si="28"/>
        <v>0.85</v>
      </c>
      <c r="R50" s="27">
        <f t="shared" si="29"/>
        <v>0.77</v>
      </c>
      <c r="S50" s="28">
        <f t="shared" si="1"/>
        <v>0.85</v>
      </c>
      <c r="T50" s="28">
        <f t="shared" si="30"/>
        <v>0.68</v>
      </c>
      <c r="U50" s="28">
        <f t="shared" si="31"/>
        <v>0.5</v>
      </c>
      <c r="V50" s="28">
        <f t="shared" si="32"/>
        <v>0.85</v>
      </c>
      <c r="W50" s="28">
        <f t="shared" si="33"/>
        <v>7.52</v>
      </c>
      <c r="X50" s="28">
        <f t="shared" si="34"/>
        <v>0.56000000000000005</v>
      </c>
      <c r="Y50" s="28">
        <f t="shared" si="35"/>
        <v>0.56000000000000005</v>
      </c>
      <c r="Z50" s="28">
        <f t="shared" si="36"/>
        <v>0.56000000000000005</v>
      </c>
      <c r="AA50" s="28">
        <f t="shared" si="37"/>
        <v>3.8870427750000003</v>
      </c>
      <c r="AB50" s="28">
        <f t="shared" si="38"/>
        <v>0.91481600000000007</v>
      </c>
      <c r="AC50" s="28">
        <f t="shared" si="2"/>
        <v>6.0477304915445185</v>
      </c>
      <c r="AD50" s="28">
        <f t="shared" si="3"/>
        <v>10</v>
      </c>
      <c r="AE50" s="28">
        <f t="shared" si="39"/>
        <v>10</v>
      </c>
      <c r="AF50" s="43"/>
      <c r="AG50" s="29"/>
    </row>
    <row r="51" spans="1:33" x14ac:dyDescent="0.3">
      <c r="A51" s="23" t="s">
        <v>135</v>
      </c>
      <c r="B51" s="23" t="s">
        <v>93</v>
      </c>
      <c r="C51" s="23" t="s">
        <v>59</v>
      </c>
      <c r="D51" s="21">
        <f>MAX(MAX(VLOOKUP(C:C,Data!A$140:C$144, 2, FALSE)-E51, 0), MAX(E51-VLOOKUP(C:C,Data!A$140:C$144, 3, FALSE), 0))</f>
        <v>1.4</v>
      </c>
      <c r="E51" s="24">
        <f t="shared" si="41"/>
        <v>5.3</v>
      </c>
      <c r="F51" s="28" t="s">
        <v>39</v>
      </c>
      <c r="G51" s="28" t="s">
        <v>40</v>
      </c>
      <c r="H51" s="28" t="s">
        <v>41</v>
      </c>
      <c r="I51" s="28" t="s">
        <v>41</v>
      </c>
      <c r="J51" s="28" t="s">
        <v>47</v>
      </c>
      <c r="K51" s="28" t="s">
        <v>40</v>
      </c>
      <c r="L51" s="28" t="s">
        <v>41</v>
      </c>
      <c r="M51" s="28" t="s">
        <v>41</v>
      </c>
      <c r="N51" s="42"/>
      <c r="O51" s="42"/>
      <c r="P51" s="25" t="s">
        <v>124</v>
      </c>
      <c r="Q51" s="26">
        <f t="shared" si="28"/>
        <v>0.85</v>
      </c>
      <c r="R51" s="27">
        <f t="shared" si="29"/>
        <v>0.77</v>
      </c>
      <c r="S51" s="28">
        <f t="shared" si="1"/>
        <v>0.85</v>
      </c>
      <c r="T51" s="28">
        <f t="shared" si="30"/>
        <v>0.62</v>
      </c>
      <c r="U51" s="28">
        <f t="shared" si="31"/>
        <v>0.27</v>
      </c>
      <c r="V51" s="28">
        <f t="shared" si="32"/>
        <v>0.85</v>
      </c>
      <c r="W51" s="28">
        <f t="shared" si="33"/>
        <v>6.42</v>
      </c>
      <c r="X51" s="28">
        <f t="shared" si="34"/>
        <v>0.22</v>
      </c>
      <c r="Y51" s="28">
        <f t="shared" si="35"/>
        <v>0</v>
      </c>
      <c r="Z51" s="28">
        <f t="shared" si="36"/>
        <v>0</v>
      </c>
      <c r="AA51" s="28">
        <f t="shared" si="37"/>
        <v>3.8870427750000003</v>
      </c>
      <c r="AB51" s="28">
        <f t="shared" si="38"/>
        <v>0.21999999999999997</v>
      </c>
      <c r="AC51" s="28">
        <f t="shared" si="2"/>
        <v>1.4123999999999999</v>
      </c>
      <c r="AD51" s="28">
        <f t="shared" si="3"/>
        <v>5.2994427750000002</v>
      </c>
      <c r="AE51" s="28">
        <f t="shared" si="39"/>
        <v>5.3</v>
      </c>
      <c r="AF51" s="43"/>
      <c r="AG51" s="29"/>
    </row>
    <row r="52" spans="1:33" x14ac:dyDescent="0.3">
      <c r="A52" s="23" t="s">
        <v>136</v>
      </c>
      <c r="B52" s="23" t="s">
        <v>93</v>
      </c>
      <c r="C52" s="23" t="s">
        <v>38</v>
      </c>
      <c r="D52" s="21">
        <f>MAX(MAX(VLOOKUP(C:C,Data!A$140:C$144, 2, FALSE)-E52, 0), MAX(E52-VLOOKUP(C:C,Data!A$140:C$144, 3, FALSE), 0))</f>
        <v>0</v>
      </c>
      <c r="E52" s="24">
        <f t="shared" si="41"/>
        <v>4.5999999999999996</v>
      </c>
      <c r="F52" s="28" t="s">
        <v>60</v>
      </c>
      <c r="G52" s="28" t="s">
        <v>40</v>
      </c>
      <c r="H52" s="28" t="s">
        <v>40</v>
      </c>
      <c r="I52" s="28" t="s">
        <v>41</v>
      </c>
      <c r="J52" s="28" t="s">
        <v>47</v>
      </c>
      <c r="K52" s="28" t="s">
        <v>40</v>
      </c>
      <c r="L52" s="28" t="s">
        <v>40</v>
      </c>
      <c r="M52" s="28" t="s">
        <v>41</v>
      </c>
      <c r="N52" s="42"/>
      <c r="O52" s="42"/>
      <c r="P52" s="25" t="s">
        <v>137</v>
      </c>
      <c r="Q52" s="26">
        <f t="shared" si="28"/>
        <v>0.62</v>
      </c>
      <c r="R52" s="27">
        <f t="shared" si="29"/>
        <v>0.77</v>
      </c>
      <c r="S52" s="28">
        <f t="shared" si="1"/>
        <v>0.62</v>
      </c>
      <c r="T52" s="28">
        <f t="shared" si="30"/>
        <v>0.62</v>
      </c>
      <c r="U52" s="28">
        <f t="shared" si="31"/>
        <v>0.27</v>
      </c>
      <c r="V52" s="28">
        <f t="shared" si="32"/>
        <v>0.85</v>
      </c>
      <c r="W52" s="28">
        <f t="shared" si="33"/>
        <v>6.42</v>
      </c>
      <c r="X52" s="28">
        <f t="shared" si="34"/>
        <v>0.22</v>
      </c>
      <c r="Y52" s="28">
        <f t="shared" si="35"/>
        <v>0.22</v>
      </c>
      <c r="Z52" s="28">
        <f t="shared" si="36"/>
        <v>0</v>
      </c>
      <c r="AA52" s="28">
        <f t="shared" si="37"/>
        <v>2.0680681560000003</v>
      </c>
      <c r="AB52" s="28">
        <f t="shared" si="38"/>
        <v>0.39159999999999995</v>
      </c>
      <c r="AC52" s="28">
        <f t="shared" si="2"/>
        <v>2.5140719999999996</v>
      </c>
      <c r="AD52" s="28">
        <f t="shared" si="3"/>
        <v>4.5821401559999995</v>
      </c>
      <c r="AE52" s="28">
        <f t="shared" si="39"/>
        <v>4.5999999999999996</v>
      </c>
      <c r="AF52" s="43"/>
      <c r="AG52" s="29"/>
    </row>
    <row r="53" spans="1:33" x14ac:dyDescent="0.3">
      <c r="A53" s="23" t="s">
        <v>138</v>
      </c>
      <c r="B53" s="23" t="s">
        <v>37</v>
      </c>
      <c r="C53" s="23" t="s">
        <v>50</v>
      </c>
      <c r="D53" s="21">
        <f>MAX(MAX(VLOOKUP(C:C,Data!A$140:C$144, 2, FALSE)-E53, 0), MAX(E53-VLOOKUP(C:C,Data!A$140:C$144, 3, FALSE), 0))</f>
        <v>1.5</v>
      </c>
      <c r="E53" s="24">
        <f t="shared" si="41"/>
        <v>7.5</v>
      </c>
      <c r="F53" s="28" t="s">
        <v>39</v>
      </c>
      <c r="G53" s="28" t="s">
        <v>40</v>
      </c>
      <c r="H53" s="28" t="s">
        <v>41</v>
      </c>
      <c r="I53" s="28" t="s">
        <v>41</v>
      </c>
      <c r="J53" s="28" t="s">
        <v>47</v>
      </c>
      <c r="K53" s="28" t="s">
        <v>46</v>
      </c>
      <c r="L53" s="28" t="s">
        <v>41</v>
      </c>
      <c r="M53" s="28" t="s">
        <v>41</v>
      </c>
      <c r="N53" s="42"/>
      <c r="O53" s="42"/>
      <c r="P53" s="25" t="s">
        <v>139</v>
      </c>
      <c r="Q53" s="26">
        <f t="shared" si="28"/>
        <v>0.85</v>
      </c>
      <c r="R53" s="27">
        <f t="shared" si="29"/>
        <v>0.77</v>
      </c>
      <c r="S53" s="28">
        <f t="shared" si="1"/>
        <v>0.85</v>
      </c>
      <c r="T53" s="28">
        <f t="shared" si="30"/>
        <v>0.62</v>
      </c>
      <c r="U53" s="28">
        <f t="shared" si="31"/>
        <v>0.27</v>
      </c>
      <c r="V53" s="28">
        <f t="shared" si="32"/>
        <v>0.85</v>
      </c>
      <c r="W53" s="28">
        <f t="shared" si="33"/>
        <v>6.42</v>
      </c>
      <c r="X53" s="28">
        <f t="shared" si="34"/>
        <v>0.56000000000000005</v>
      </c>
      <c r="Y53" s="28">
        <f t="shared" si="35"/>
        <v>0</v>
      </c>
      <c r="Z53" s="28">
        <f t="shared" si="36"/>
        <v>0</v>
      </c>
      <c r="AA53" s="28">
        <f t="shared" si="37"/>
        <v>3.8870427750000003</v>
      </c>
      <c r="AB53" s="28">
        <f t="shared" si="38"/>
        <v>0.56000000000000005</v>
      </c>
      <c r="AC53" s="28">
        <f t="shared" si="2"/>
        <v>3.5952000000000002</v>
      </c>
      <c r="AD53" s="28">
        <f t="shared" si="3"/>
        <v>7.4822427750000005</v>
      </c>
      <c r="AE53" s="28">
        <f t="shared" si="39"/>
        <v>7.5</v>
      </c>
      <c r="AF53" s="43"/>
      <c r="AG53" s="29"/>
    </row>
    <row r="54" spans="1:33" x14ac:dyDescent="0.3">
      <c r="A54" s="23" t="s">
        <v>140</v>
      </c>
      <c r="B54" s="23" t="s">
        <v>93</v>
      </c>
      <c r="C54" s="23" t="s">
        <v>59</v>
      </c>
      <c r="D54" s="21">
        <f>MAX(MAX(VLOOKUP(C:C,Data!A$140:C$144, 2, FALSE)-E54, 0), MAX(E54-VLOOKUP(C:C,Data!A$140:C$144, 3, FALSE), 0))</f>
        <v>1.4</v>
      </c>
      <c r="E54" s="24">
        <f t="shared" si="41"/>
        <v>5.3</v>
      </c>
      <c r="F54" s="28" t="s">
        <v>39</v>
      </c>
      <c r="G54" s="28" t="s">
        <v>40</v>
      </c>
      <c r="H54" s="28" t="s">
        <v>41</v>
      </c>
      <c r="I54" s="28" t="s">
        <v>41</v>
      </c>
      <c r="J54" s="28" t="s">
        <v>47</v>
      </c>
      <c r="K54" s="28" t="s">
        <v>40</v>
      </c>
      <c r="L54" s="28" t="s">
        <v>41</v>
      </c>
      <c r="M54" s="28" t="s">
        <v>41</v>
      </c>
      <c r="N54" s="42"/>
      <c r="O54" s="42"/>
      <c r="P54" s="25" t="s">
        <v>124</v>
      </c>
      <c r="Q54" s="26">
        <f t="shared" si="28"/>
        <v>0.85</v>
      </c>
      <c r="R54" s="27">
        <f t="shared" si="29"/>
        <v>0.77</v>
      </c>
      <c r="S54" s="28">
        <f t="shared" si="1"/>
        <v>0.85</v>
      </c>
      <c r="T54" s="28">
        <f t="shared" si="30"/>
        <v>0.62</v>
      </c>
      <c r="U54" s="28">
        <f t="shared" si="31"/>
        <v>0.27</v>
      </c>
      <c r="V54" s="28">
        <f t="shared" si="32"/>
        <v>0.85</v>
      </c>
      <c r="W54" s="28">
        <f t="shared" si="33"/>
        <v>6.42</v>
      </c>
      <c r="X54" s="28">
        <f t="shared" si="34"/>
        <v>0.22</v>
      </c>
      <c r="Y54" s="28">
        <f t="shared" si="35"/>
        <v>0</v>
      </c>
      <c r="Z54" s="28">
        <f t="shared" si="36"/>
        <v>0</v>
      </c>
      <c r="AA54" s="28">
        <f t="shared" si="37"/>
        <v>3.8870427750000003</v>
      </c>
      <c r="AB54" s="28">
        <f t="shared" si="38"/>
        <v>0.21999999999999997</v>
      </c>
      <c r="AC54" s="28">
        <f t="shared" si="2"/>
        <v>1.4123999999999999</v>
      </c>
      <c r="AD54" s="28">
        <f t="shared" si="3"/>
        <v>5.2994427750000002</v>
      </c>
      <c r="AE54" s="28">
        <f t="shared" si="39"/>
        <v>5.3</v>
      </c>
      <c r="AF54" s="43"/>
      <c r="AG54" s="29"/>
    </row>
    <row r="55" spans="1:33" x14ac:dyDescent="0.3">
      <c r="A55" s="23" t="s">
        <v>141</v>
      </c>
      <c r="B55" s="30" t="s">
        <v>101</v>
      </c>
      <c r="C55" s="23" t="s">
        <v>38</v>
      </c>
      <c r="D55" s="21">
        <f>MAX(MAX(VLOOKUP(C:C,Data!A$140:C$144, 2, FALSE)-E55, 0), MAX(E55-VLOOKUP(C:C,Data!A$140:C$144, 3, FALSE), 0))</f>
        <v>0</v>
      </c>
      <c r="E55" s="24">
        <f t="shared" si="41"/>
        <v>5.3</v>
      </c>
      <c r="F55" s="28" t="s">
        <v>39</v>
      </c>
      <c r="G55" s="28" t="s">
        <v>40</v>
      </c>
      <c r="H55" s="28" t="s">
        <v>41</v>
      </c>
      <c r="I55" s="28" t="s">
        <v>41</v>
      </c>
      <c r="J55" s="28" t="s">
        <v>47</v>
      </c>
      <c r="K55" s="28" t="s">
        <v>40</v>
      </c>
      <c r="L55" s="28" t="s">
        <v>41</v>
      </c>
      <c r="M55" s="28" t="s">
        <v>41</v>
      </c>
      <c r="N55" s="42"/>
      <c r="O55" s="42"/>
      <c r="P55" s="25" t="s">
        <v>102</v>
      </c>
      <c r="Q55" s="26">
        <f t="shared" si="28"/>
        <v>0.85</v>
      </c>
      <c r="R55" s="27">
        <f t="shared" si="29"/>
        <v>0.77</v>
      </c>
      <c r="S55" s="28">
        <f t="shared" si="1"/>
        <v>0.85</v>
      </c>
      <c r="T55" s="28">
        <f t="shared" si="30"/>
        <v>0.62</v>
      </c>
      <c r="U55" s="28">
        <f t="shared" si="31"/>
        <v>0.27</v>
      </c>
      <c r="V55" s="28">
        <f t="shared" si="32"/>
        <v>0.85</v>
      </c>
      <c r="W55" s="28">
        <f t="shared" si="33"/>
        <v>6.42</v>
      </c>
      <c r="X55" s="28">
        <f t="shared" si="34"/>
        <v>0.22</v>
      </c>
      <c r="Y55" s="28">
        <f t="shared" si="35"/>
        <v>0</v>
      </c>
      <c r="Z55" s="28">
        <f t="shared" si="36"/>
        <v>0</v>
      </c>
      <c r="AA55" s="28">
        <f t="shared" si="37"/>
        <v>3.8870427750000003</v>
      </c>
      <c r="AB55" s="28">
        <f t="shared" si="38"/>
        <v>0.21999999999999997</v>
      </c>
      <c r="AC55" s="28">
        <f t="shared" si="2"/>
        <v>1.4123999999999999</v>
      </c>
      <c r="AD55" s="28">
        <f t="shared" si="3"/>
        <v>5.2994427750000002</v>
      </c>
      <c r="AE55" s="28">
        <f t="shared" si="39"/>
        <v>5.3</v>
      </c>
      <c r="AF55" s="43"/>
      <c r="AG55" s="29"/>
    </row>
    <row r="56" spans="1:33" x14ac:dyDescent="0.3">
      <c r="A56" s="23" t="s">
        <v>142</v>
      </c>
      <c r="B56" s="23" t="s">
        <v>143</v>
      </c>
      <c r="C56" s="23" t="s">
        <v>38</v>
      </c>
      <c r="D56" s="21">
        <f>MAX(MAX(VLOOKUP(C:C,Data!A$140:C$144, 2, FALSE)-E56, 0), MAX(E56-VLOOKUP(C:C,Data!A$140:C$144, 3, FALSE), 0))</f>
        <v>0.59999999999999964</v>
      </c>
      <c r="E56" s="24">
        <f t="shared" si="41"/>
        <v>7.5</v>
      </c>
      <c r="F56" s="28" t="s">
        <v>39</v>
      </c>
      <c r="G56" s="28" t="s">
        <v>40</v>
      </c>
      <c r="H56" s="28" t="s">
        <v>41</v>
      </c>
      <c r="I56" s="28" t="s">
        <v>41</v>
      </c>
      <c r="J56" s="28" t="s">
        <v>47</v>
      </c>
      <c r="K56" s="28" t="s">
        <v>46</v>
      </c>
      <c r="L56" s="28" t="s">
        <v>41</v>
      </c>
      <c r="M56" s="28" t="s">
        <v>41</v>
      </c>
      <c r="N56" s="42"/>
      <c r="O56" s="42"/>
      <c r="P56" s="25" t="s">
        <v>139</v>
      </c>
      <c r="Q56" s="26">
        <f t="shared" si="28"/>
        <v>0.85</v>
      </c>
      <c r="R56" s="27">
        <f t="shared" si="29"/>
        <v>0.77</v>
      </c>
      <c r="S56" s="28">
        <f t="shared" si="1"/>
        <v>0.85</v>
      </c>
      <c r="T56" s="28">
        <f t="shared" si="30"/>
        <v>0.62</v>
      </c>
      <c r="U56" s="28">
        <f t="shared" si="31"/>
        <v>0.27</v>
      </c>
      <c r="V56" s="28">
        <f t="shared" si="32"/>
        <v>0.85</v>
      </c>
      <c r="W56" s="28">
        <f t="shared" si="33"/>
        <v>6.42</v>
      </c>
      <c r="X56" s="28">
        <f t="shared" si="34"/>
        <v>0.56000000000000005</v>
      </c>
      <c r="Y56" s="28">
        <f t="shared" si="35"/>
        <v>0</v>
      </c>
      <c r="Z56" s="28">
        <f t="shared" si="36"/>
        <v>0</v>
      </c>
      <c r="AA56" s="28">
        <f t="shared" si="37"/>
        <v>3.8870427750000003</v>
      </c>
      <c r="AB56" s="28">
        <f t="shared" si="38"/>
        <v>0.56000000000000005</v>
      </c>
      <c r="AC56" s="28">
        <f t="shared" si="2"/>
        <v>3.5952000000000002</v>
      </c>
      <c r="AD56" s="28">
        <f t="shared" si="3"/>
        <v>7.4822427750000005</v>
      </c>
      <c r="AE56" s="28">
        <f t="shared" si="39"/>
        <v>7.5</v>
      </c>
      <c r="AF56" s="43"/>
      <c r="AG56" s="29"/>
    </row>
    <row r="57" spans="1:33" x14ac:dyDescent="0.3">
      <c r="A57" s="23" t="s">
        <v>144</v>
      </c>
      <c r="B57" s="30" t="s">
        <v>143</v>
      </c>
      <c r="C57" s="23" t="s">
        <v>38</v>
      </c>
      <c r="D57" s="21">
        <f>MAX(MAX(VLOOKUP(C:C,Data!A$140:C$144, 2, FALSE)-E57, 0), MAX(E57-VLOOKUP(C:C,Data!A$140:C$144, 3, FALSE), 0))</f>
        <v>0</v>
      </c>
      <c r="E57" s="24">
        <f t="shared" si="41"/>
        <v>4</v>
      </c>
      <c r="F57" s="28" t="s">
        <v>145</v>
      </c>
      <c r="G57" s="28" t="s">
        <v>40</v>
      </c>
      <c r="H57" s="28" t="s">
        <v>41</v>
      </c>
      <c r="I57" s="28" t="s">
        <v>41</v>
      </c>
      <c r="J57" s="28" t="s">
        <v>47</v>
      </c>
      <c r="K57" s="28" t="s">
        <v>41</v>
      </c>
      <c r="L57" s="28" t="s">
        <v>41</v>
      </c>
      <c r="M57" s="28" t="s">
        <v>40</v>
      </c>
      <c r="N57" s="42"/>
      <c r="O57" s="42"/>
      <c r="P57" s="25" t="s">
        <v>146</v>
      </c>
      <c r="Q57" s="26">
        <f t="shared" si="28"/>
        <v>0.55000000000000004</v>
      </c>
      <c r="R57" s="27">
        <f t="shared" si="29"/>
        <v>0.77</v>
      </c>
      <c r="S57" s="28">
        <f t="shared" si="1"/>
        <v>0.85</v>
      </c>
      <c r="T57" s="28">
        <f t="shared" si="30"/>
        <v>0.62</v>
      </c>
      <c r="U57" s="28">
        <f t="shared" si="31"/>
        <v>0.27</v>
      </c>
      <c r="V57" s="28">
        <f t="shared" si="32"/>
        <v>0.85</v>
      </c>
      <c r="W57" s="28">
        <f t="shared" si="33"/>
        <v>6.42</v>
      </c>
      <c r="X57" s="28">
        <f t="shared" si="34"/>
        <v>0</v>
      </c>
      <c r="Y57" s="28">
        <f t="shared" si="35"/>
        <v>0</v>
      </c>
      <c r="Z57" s="28">
        <f t="shared" si="36"/>
        <v>0.22</v>
      </c>
      <c r="AA57" s="28">
        <f t="shared" si="37"/>
        <v>2.5151453250000002</v>
      </c>
      <c r="AB57" s="28">
        <f t="shared" si="38"/>
        <v>0.21999999999999997</v>
      </c>
      <c r="AC57" s="28">
        <f t="shared" si="2"/>
        <v>1.4123999999999999</v>
      </c>
      <c r="AD57" s="28">
        <f t="shared" si="3"/>
        <v>3.9275453250000001</v>
      </c>
      <c r="AE57" s="28">
        <f t="shared" si="39"/>
        <v>4</v>
      </c>
      <c r="AF57" s="43"/>
      <c r="AG57" s="29"/>
    </row>
    <row r="58" spans="1:33" x14ac:dyDescent="0.3">
      <c r="A58" s="23" t="s">
        <v>147</v>
      </c>
      <c r="B58" s="23" t="s">
        <v>117</v>
      </c>
      <c r="C58" s="23" t="s">
        <v>59</v>
      </c>
      <c r="D58" s="21" t="e">
        <f>MAX(MAX(VLOOKUP(C:C,Data!A$140:C$144, 2, FALSE)-E58, 0), MAX(E58-VLOOKUP(C:C,Data!A$140:C$144, 3, FALSE), 0))</f>
        <v>#VALUE!</v>
      </c>
      <c r="E58" s="24" t="s">
        <v>83</v>
      </c>
      <c r="F58" s="24" t="s">
        <v>83</v>
      </c>
      <c r="G58" s="24" t="s">
        <v>83</v>
      </c>
      <c r="H58" s="24" t="s">
        <v>83</v>
      </c>
      <c r="I58" s="24" t="s">
        <v>83</v>
      </c>
      <c r="J58" s="24" t="s">
        <v>83</v>
      </c>
      <c r="K58" s="24" t="s">
        <v>83</v>
      </c>
      <c r="L58" s="24" t="s">
        <v>83</v>
      </c>
      <c r="M58" s="24" t="s">
        <v>83</v>
      </c>
      <c r="N58" s="42"/>
      <c r="O58" s="42"/>
      <c r="P58" s="25" t="s">
        <v>148</v>
      </c>
      <c r="Q58" s="26">
        <f t="shared" si="28"/>
        <v>1</v>
      </c>
      <c r="R58" s="27">
        <f t="shared" si="29"/>
        <v>1</v>
      </c>
      <c r="S58" s="28">
        <f t="shared" si="1"/>
        <v>1</v>
      </c>
      <c r="T58" s="28">
        <f t="shared" si="30"/>
        <v>0.68</v>
      </c>
      <c r="U58" s="28">
        <f t="shared" si="31"/>
        <v>0.5</v>
      </c>
      <c r="V58" s="28">
        <f t="shared" si="32"/>
        <v>1</v>
      </c>
      <c r="W58" s="28">
        <f t="shared" si="33"/>
        <v>1</v>
      </c>
      <c r="X58" s="28">
        <f t="shared" si="34"/>
        <v>1</v>
      </c>
      <c r="Y58" s="28">
        <f t="shared" si="35"/>
        <v>1</v>
      </c>
      <c r="Z58" s="28">
        <f t="shared" si="36"/>
        <v>1</v>
      </c>
      <c r="AA58" s="28">
        <f t="shared" si="37"/>
        <v>8.2200000000000006</v>
      </c>
      <c r="AB58" s="28">
        <f t="shared" si="38"/>
        <v>1</v>
      </c>
      <c r="AC58" s="28">
        <f t="shared" si="2"/>
        <v>-1.4293495835975616</v>
      </c>
      <c r="AD58" s="28">
        <f t="shared" si="3"/>
        <v>0</v>
      </c>
      <c r="AE58" s="28">
        <f t="shared" si="39"/>
        <v>0</v>
      </c>
      <c r="AF58" s="43"/>
      <c r="AG58" s="29"/>
    </row>
    <row r="59" spans="1:33" x14ac:dyDescent="0.3">
      <c r="A59" s="23" t="s">
        <v>149</v>
      </c>
      <c r="B59" s="23" t="s">
        <v>37</v>
      </c>
      <c r="C59" s="23" t="s">
        <v>38</v>
      </c>
      <c r="D59" s="21">
        <f>MAX(MAX(VLOOKUP(C:C,Data!A$140:C$144, 2, FALSE)-E59, 0), MAX(E59-VLOOKUP(C:C,Data!A$140:C$144, 3, FALSE), 0))</f>
        <v>2.1999999999999993</v>
      </c>
      <c r="E59" s="24">
        <f t="shared" ref="E59:E71" si="42">IF(COUNTIF(G59:M59,"TBC")&gt;0,"TBC",ROUNDUP(($AD59*10)/10, 1))</f>
        <v>9.1</v>
      </c>
      <c r="F59" s="28" t="s">
        <v>39</v>
      </c>
      <c r="G59" s="28" t="s">
        <v>40</v>
      </c>
      <c r="H59" s="28" t="s">
        <v>41</v>
      </c>
      <c r="I59" s="28" t="s">
        <v>41</v>
      </c>
      <c r="J59" s="28" t="s">
        <v>47</v>
      </c>
      <c r="K59" s="28" t="s">
        <v>41</v>
      </c>
      <c r="L59" s="28" t="s">
        <v>46</v>
      </c>
      <c r="M59" s="28" t="s">
        <v>46</v>
      </c>
      <c r="N59" s="42"/>
      <c r="O59" s="42"/>
      <c r="P59" s="25" t="s">
        <v>150</v>
      </c>
      <c r="Q59" s="26">
        <f t="shared" si="28"/>
        <v>0.85</v>
      </c>
      <c r="R59" s="27">
        <f t="shared" si="29"/>
        <v>0.77</v>
      </c>
      <c r="S59" s="28">
        <f t="shared" si="1"/>
        <v>0.85</v>
      </c>
      <c r="T59" s="28">
        <f t="shared" si="30"/>
        <v>0.62</v>
      </c>
      <c r="U59" s="28">
        <f t="shared" si="31"/>
        <v>0.27</v>
      </c>
      <c r="V59" s="28">
        <f t="shared" si="32"/>
        <v>0.85</v>
      </c>
      <c r="W59" s="28">
        <f t="shared" si="33"/>
        <v>6.42</v>
      </c>
      <c r="X59" s="28">
        <f t="shared" si="34"/>
        <v>0</v>
      </c>
      <c r="Y59" s="28">
        <f t="shared" si="35"/>
        <v>0.56000000000000005</v>
      </c>
      <c r="Z59" s="28">
        <f t="shared" si="36"/>
        <v>0.56000000000000005</v>
      </c>
      <c r="AA59" s="28">
        <f t="shared" si="37"/>
        <v>3.8870427750000003</v>
      </c>
      <c r="AB59" s="28">
        <f t="shared" si="38"/>
        <v>0.80640000000000001</v>
      </c>
      <c r="AC59" s="28">
        <f t="shared" si="2"/>
        <v>5.1770880000000004</v>
      </c>
      <c r="AD59" s="28">
        <f t="shared" si="3"/>
        <v>9.0641307750000006</v>
      </c>
      <c r="AE59" s="28">
        <f t="shared" si="39"/>
        <v>9.1</v>
      </c>
      <c r="AF59" s="43"/>
      <c r="AG59" s="29"/>
    </row>
    <row r="60" spans="1:33" x14ac:dyDescent="0.3">
      <c r="A60" s="23" t="s">
        <v>151</v>
      </c>
      <c r="B60" s="30" t="s">
        <v>127</v>
      </c>
      <c r="C60" s="23" t="s">
        <v>59</v>
      </c>
      <c r="D60" s="21" t="e">
        <f>MAX(MAX(VLOOKUP(C:C,Data!A$140:C$144, 2, FALSE)-E60, 0), MAX(E60-VLOOKUP(C:C,Data!A$140:C$144, 3, FALSE), 0))</f>
        <v>#VALUE!</v>
      </c>
      <c r="E60" s="24" t="str">
        <f t="shared" si="42"/>
        <v>TBC</v>
      </c>
      <c r="F60" s="28" t="s">
        <v>39</v>
      </c>
      <c r="G60" s="28" t="s">
        <v>40</v>
      </c>
      <c r="H60" s="28" t="s">
        <v>41</v>
      </c>
      <c r="I60" s="28" t="s">
        <v>41</v>
      </c>
      <c r="J60" s="28" t="s">
        <v>47</v>
      </c>
      <c r="K60" s="28" t="s">
        <v>630</v>
      </c>
      <c r="L60" s="28" t="s">
        <v>630</v>
      </c>
      <c r="M60" s="28" t="s">
        <v>630</v>
      </c>
      <c r="N60" s="42"/>
      <c r="O60" s="42"/>
      <c r="P60" s="25" t="s">
        <v>131</v>
      </c>
      <c r="Q60" s="26">
        <f t="shared" si="28"/>
        <v>0.85</v>
      </c>
      <c r="R60" s="27">
        <f t="shared" si="29"/>
        <v>0.77</v>
      </c>
      <c r="S60" s="28">
        <f t="shared" si="1"/>
        <v>0.85</v>
      </c>
      <c r="T60" s="28">
        <f t="shared" si="30"/>
        <v>0.62</v>
      </c>
      <c r="U60" s="28">
        <f t="shared" si="31"/>
        <v>0.27</v>
      </c>
      <c r="V60" s="28">
        <f t="shared" si="32"/>
        <v>0.85</v>
      </c>
      <c r="W60" s="28">
        <f t="shared" si="33"/>
        <v>6.42</v>
      </c>
      <c r="X60" s="28">
        <f t="shared" si="34"/>
        <v>1</v>
      </c>
      <c r="Y60" s="28">
        <f t="shared" si="35"/>
        <v>1</v>
      </c>
      <c r="Z60" s="28">
        <f t="shared" si="36"/>
        <v>1</v>
      </c>
      <c r="AA60" s="28">
        <f t="shared" si="37"/>
        <v>3.8870427750000003</v>
      </c>
      <c r="AB60" s="28">
        <f t="shared" si="38"/>
        <v>1</v>
      </c>
      <c r="AC60" s="28">
        <f t="shared" si="2"/>
        <v>6.42</v>
      </c>
      <c r="AD60" s="28">
        <f t="shared" si="3"/>
        <v>10</v>
      </c>
      <c r="AE60" s="28">
        <f t="shared" si="39"/>
        <v>10</v>
      </c>
      <c r="AF60" s="43" t="s">
        <v>631</v>
      </c>
      <c r="AG60" s="29"/>
    </row>
    <row r="61" spans="1:33" x14ac:dyDescent="0.3">
      <c r="A61" s="23" t="s">
        <v>152</v>
      </c>
      <c r="B61" s="23" t="s">
        <v>143</v>
      </c>
      <c r="C61" s="23" t="s">
        <v>38</v>
      </c>
      <c r="D61" s="21">
        <f>MAX(MAX(VLOOKUP(C:C,Data!A$140:C$144, 2, FALSE)-E61, 0), MAX(E61-VLOOKUP(C:C,Data!A$140:C$144, 3, FALSE), 0))</f>
        <v>0</v>
      </c>
      <c r="E61" s="24">
        <f t="shared" si="42"/>
        <v>6.1</v>
      </c>
      <c r="F61" s="28" t="s">
        <v>60</v>
      </c>
      <c r="G61" s="28" t="s">
        <v>40</v>
      </c>
      <c r="H61" s="28" t="s">
        <v>41</v>
      </c>
      <c r="I61" s="28" t="s">
        <v>41</v>
      </c>
      <c r="J61" s="28" t="s">
        <v>43</v>
      </c>
      <c r="K61" s="28" t="s">
        <v>40</v>
      </c>
      <c r="L61" s="28" t="s">
        <v>41</v>
      </c>
      <c r="M61" s="28" t="s">
        <v>40</v>
      </c>
      <c r="N61" s="42"/>
      <c r="O61" s="42"/>
      <c r="P61" s="25" t="s">
        <v>153</v>
      </c>
      <c r="Q61" s="26">
        <f t="shared" si="28"/>
        <v>0.62</v>
      </c>
      <c r="R61" s="27">
        <f t="shared" si="29"/>
        <v>0.77</v>
      </c>
      <c r="S61" s="28">
        <f t="shared" si="1"/>
        <v>0.85</v>
      </c>
      <c r="T61" s="28">
        <f t="shared" si="30"/>
        <v>0.68</v>
      </c>
      <c r="U61" s="28">
        <f t="shared" si="31"/>
        <v>0.5</v>
      </c>
      <c r="V61" s="28">
        <f t="shared" si="32"/>
        <v>0.85</v>
      </c>
      <c r="W61" s="28">
        <f t="shared" si="33"/>
        <v>7.52</v>
      </c>
      <c r="X61" s="28">
        <f t="shared" si="34"/>
        <v>0.22</v>
      </c>
      <c r="Y61" s="28">
        <f t="shared" si="35"/>
        <v>0</v>
      </c>
      <c r="Z61" s="28">
        <f t="shared" si="36"/>
        <v>0.22</v>
      </c>
      <c r="AA61" s="28">
        <f t="shared" si="37"/>
        <v>2.8352547299999999</v>
      </c>
      <c r="AB61" s="28">
        <f t="shared" si="38"/>
        <v>0.39159999999999995</v>
      </c>
      <c r="AC61" s="28">
        <f t="shared" si="2"/>
        <v>2.7267508438373347</v>
      </c>
      <c r="AD61" s="28">
        <f t="shared" si="3"/>
        <v>6.0069660197443211</v>
      </c>
      <c r="AE61" s="28">
        <f t="shared" si="39"/>
        <v>6.1</v>
      </c>
      <c r="AF61" s="28"/>
      <c r="AG61" s="29"/>
    </row>
    <row r="62" spans="1:33" x14ac:dyDescent="0.3">
      <c r="A62" s="23" t="s">
        <v>154</v>
      </c>
      <c r="B62" s="23" t="s">
        <v>117</v>
      </c>
      <c r="C62" s="23" t="s">
        <v>59</v>
      </c>
      <c r="D62" s="21">
        <f>MAX(MAX(VLOOKUP(C:C,Data!A$140:C$144, 2, FALSE)-E62, 0), MAX(E62-VLOOKUP(C:C,Data!A$140:C$144, 3, FALSE), 0))</f>
        <v>1.9</v>
      </c>
      <c r="E62" s="24">
        <f t="shared" si="42"/>
        <v>5.8</v>
      </c>
      <c r="F62" s="28" t="s">
        <v>39</v>
      </c>
      <c r="G62" s="28" t="s">
        <v>40</v>
      </c>
      <c r="H62" s="28" t="s">
        <v>41</v>
      </c>
      <c r="I62" s="28" t="s">
        <v>41</v>
      </c>
      <c r="J62" s="28" t="s">
        <v>43</v>
      </c>
      <c r="K62" s="28" t="s">
        <v>41</v>
      </c>
      <c r="L62" s="28" t="s">
        <v>41</v>
      </c>
      <c r="M62" s="28" t="s">
        <v>40</v>
      </c>
      <c r="N62" s="42"/>
      <c r="O62" s="42"/>
      <c r="P62" s="25" t="s">
        <v>131</v>
      </c>
      <c r="Q62" s="26">
        <f t="shared" si="28"/>
        <v>0.85</v>
      </c>
      <c r="R62" s="27">
        <f t="shared" si="29"/>
        <v>0.77</v>
      </c>
      <c r="S62" s="28">
        <f t="shared" si="1"/>
        <v>0.85</v>
      </c>
      <c r="T62" s="28">
        <f t="shared" si="30"/>
        <v>0.68</v>
      </c>
      <c r="U62" s="28">
        <f t="shared" si="31"/>
        <v>0.5</v>
      </c>
      <c r="V62" s="28">
        <f t="shared" si="32"/>
        <v>0.85</v>
      </c>
      <c r="W62" s="28">
        <f t="shared" si="33"/>
        <v>7.52</v>
      </c>
      <c r="X62" s="28">
        <f t="shared" si="34"/>
        <v>0</v>
      </c>
      <c r="Y62" s="28">
        <f t="shared" si="35"/>
        <v>0</v>
      </c>
      <c r="Z62" s="28">
        <f t="shared" si="36"/>
        <v>0.22</v>
      </c>
      <c r="AA62" s="28">
        <f t="shared" si="37"/>
        <v>3.8870427750000003</v>
      </c>
      <c r="AB62" s="28">
        <f t="shared" si="38"/>
        <v>0.21999999999999997</v>
      </c>
      <c r="AC62" s="28">
        <f t="shared" si="2"/>
        <v>1.4363199998935039</v>
      </c>
      <c r="AD62" s="28">
        <f t="shared" si="3"/>
        <v>5.7492317968849855</v>
      </c>
      <c r="AE62" s="28">
        <f t="shared" si="39"/>
        <v>5.8</v>
      </c>
      <c r="AF62" s="43"/>
      <c r="AG62" s="29"/>
    </row>
    <row r="63" spans="1:33" x14ac:dyDescent="0.3">
      <c r="A63" s="23" t="s">
        <v>155</v>
      </c>
      <c r="B63" s="23" t="s">
        <v>93</v>
      </c>
      <c r="C63" s="23" t="s">
        <v>59</v>
      </c>
      <c r="D63" s="21">
        <f>MAX(MAX(VLOOKUP(C:C,Data!A$140:C$144, 2, FALSE)-E63, 0), MAX(E63-VLOOKUP(C:C,Data!A$140:C$144, 3, FALSE), 0))</f>
        <v>1.9</v>
      </c>
      <c r="E63" s="24">
        <f t="shared" si="42"/>
        <v>5.8</v>
      </c>
      <c r="F63" s="28" t="s">
        <v>39</v>
      </c>
      <c r="G63" s="28" t="s">
        <v>40</v>
      </c>
      <c r="H63" s="28" t="s">
        <v>41</v>
      </c>
      <c r="I63" s="28" t="s">
        <v>41</v>
      </c>
      <c r="J63" s="28" t="s">
        <v>43</v>
      </c>
      <c r="K63" s="28" t="s">
        <v>40</v>
      </c>
      <c r="L63" s="28" t="s">
        <v>41</v>
      </c>
      <c r="M63" s="28" t="s">
        <v>41</v>
      </c>
      <c r="N63" s="42"/>
      <c r="O63" s="42"/>
      <c r="P63" s="25" t="s">
        <v>156</v>
      </c>
      <c r="Q63" s="26">
        <f t="shared" si="28"/>
        <v>0.85</v>
      </c>
      <c r="R63" s="27">
        <f t="shared" si="29"/>
        <v>0.77</v>
      </c>
      <c r="S63" s="28">
        <f t="shared" si="1"/>
        <v>0.85</v>
      </c>
      <c r="T63" s="28">
        <f t="shared" si="30"/>
        <v>0.68</v>
      </c>
      <c r="U63" s="28">
        <f t="shared" si="31"/>
        <v>0.5</v>
      </c>
      <c r="V63" s="28">
        <f t="shared" si="32"/>
        <v>0.85</v>
      </c>
      <c r="W63" s="28">
        <f t="shared" si="33"/>
        <v>7.52</v>
      </c>
      <c r="X63" s="28">
        <f t="shared" si="34"/>
        <v>0.22</v>
      </c>
      <c r="Y63" s="28">
        <f t="shared" si="35"/>
        <v>0</v>
      </c>
      <c r="Z63" s="28">
        <f t="shared" si="36"/>
        <v>0</v>
      </c>
      <c r="AA63" s="28">
        <f t="shared" si="37"/>
        <v>3.8870427750000003</v>
      </c>
      <c r="AB63" s="28">
        <f t="shared" si="38"/>
        <v>0.21999999999999997</v>
      </c>
      <c r="AC63" s="28">
        <f t="shared" si="2"/>
        <v>1.4363199998935039</v>
      </c>
      <c r="AD63" s="28">
        <f t="shared" si="3"/>
        <v>5.7492317968849855</v>
      </c>
      <c r="AE63" s="28">
        <f t="shared" si="39"/>
        <v>5.8</v>
      </c>
      <c r="AF63" s="43"/>
      <c r="AG63" s="29"/>
    </row>
    <row r="64" spans="1:33" x14ac:dyDescent="0.3">
      <c r="A64" s="23" t="s">
        <v>157</v>
      </c>
      <c r="B64" s="23" t="s">
        <v>143</v>
      </c>
      <c r="C64" s="23" t="s">
        <v>38</v>
      </c>
      <c r="D64" s="21">
        <f>MAX(MAX(VLOOKUP(C:C,Data!A$140:C$144, 2, FALSE)-E64, 0), MAX(E64-VLOOKUP(C:C,Data!A$140:C$144, 3, FALSE), 0))</f>
        <v>0</v>
      </c>
      <c r="E64" s="24">
        <f t="shared" si="42"/>
        <v>5.3</v>
      </c>
      <c r="F64" s="28" t="s">
        <v>60</v>
      </c>
      <c r="G64" s="28" t="s">
        <v>46</v>
      </c>
      <c r="H64" s="28" t="s">
        <v>41</v>
      </c>
      <c r="I64" s="28" t="s">
        <v>41</v>
      </c>
      <c r="J64" s="28" t="s">
        <v>47</v>
      </c>
      <c r="K64" s="28" t="s">
        <v>46</v>
      </c>
      <c r="L64" s="28" t="s">
        <v>41</v>
      </c>
      <c r="M64" s="28" t="s">
        <v>41</v>
      </c>
      <c r="N64" s="42"/>
      <c r="O64" s="42"/>
      <c r="P64" s="25" t="s">
        <v>158</v>
      </c>
      <c r="Q64" s="26">
        <f t="shared" si="28"/>
        <v>0.62</v>
      </c>
      <c r="R64" s="27">
        <f t="shared" si="29"/>
        <v>0.44</v>
      </c>
      <c r="S64" s="28">
        <f t="shared" si="1"/>
        <v>0.85</v>
      </c>
      <c r="T64" s="28">
        <f t="shared" si="30"/>
        <v>0.62</v>
      </c>
      <c r="U64" s="28">
        <f t="shared" si="31"/>
        <v>0.27</v>
      </c>
      <c r="V64" s="28">
        <f t="shared" si="32"/>
        <v>0.85</v>
      </c>
      <c r="W64" s="28">
        <f t="shared" si="33"/>
        <v>6.42</v>
      </c>
      <c r="X64" s="28">
        <f t="shared" si="34"/>
        <v>0.56000000000000005</v>
      </c>
      <c r="Y64" s="28">
        <f t="shared" si="35"/>
        <v>0</v>
      </c>
      <c r="Z64" s="28">
        <f t="shared" si="36"/>
        <v>0</v>
      </c>
      <c r="AA64" s="28">
        <f t="shared" si="37"/>
        <v>1.6201455599999999</v>
      </c>
      <c r="AB64" s="28">
        <f t="shared" si="38"/>
        <v>0.56000000000000005</v>
      </c>
      <c r="AC64" s="28">
        <f t="shared" si="2"/>
        <v>3.5952000000000002</v>
      </c>
      <c r="AD64" s="28">
        <f t="shared" si="3"/>
        <v>5.2153455600000003</v>
      </c>
      <c r="AE64" s="28">
        <f t="shared" si="39"/>
        <v>5.3</v>
      </c>
      <c r="AF64" s="43"/>
      <c r="AG64" s="29"/>
    </row>
    <row r="65" spans="1:33" x14ac:dyDescent="0.3">
      <c r="A65" s="23" t="s">
        <v>159</v>
      </c>
      <c r="B65" s="23" t="s">
        <v>93</v>
      </c>
      <c r="C65" s="23" t="s">
        <v>59</v>
      </c>
      <c r="D65" s="21">
        <f>MAX(MAX(VLOOKUP(C:C,Data!A$140:C$144, 2, FALSE)-E65, 0), MAX(E65-VLOOKUP(C:C,Data!A$140:C$144, 3, FALSE), 0))</f>
        <v>0.29999999999999938</v>
      </c>
      <c r="E65" s="24">
        <f t="shared" si="42"/>
        <v>4.1999999999999993</v>
      </c>
      <c r="F65" s="28" t="s">
        <v>60</v>
      </c>
      <c r="G65" s="28" t="s">
        <v>46</v>
      </c>
      <c r="H65" s="28" t="s">
        <v>41</v>
      </c>
      <c r="I65" s="28" t="s">
        <v>41</v>
      </c>
      <c r="J65" s="28" t="s">
        <v>47</v>
      </c>
      <c r="K65" s="28" t="s">
        <v>40</v>
      </c>
      <c r="L65" s="28" t="s">
        <v>40</v>
      </c>
      <c r="M65" s="28" t="s">
        <v>41</v>
      </c>
      <c r="N65" s="42"/>
      <c r="O65" s="42"/>
      <c r="P65" s="25" t="s">
        <v>160</v>
      </c>
      <c r="Q65" s="26">
        <f t="shared" si="28"/>
        <v>0.62</v>
      </c>
      <c r="R65" s="27">
        <f t="shared" si="29"/>
        <v>0.44</v>
      </c>
      <c r="S65" s="28">
        <f t="shared" si="1"/>
        <v>0.85</v>
      </c>
      <c r="T65" s="28">
        <f t="shared" si="30"/>
        <v>0.62</v>
      </c>
      <c r="U65" s="28">
        <f t="shared" si="31"/>
        <v>0.27</v>
      </c>
      <c r="V65" s="28">
        <f t="shared" si="32"/>
        <v>0.85</v>
      </c>
      <c r="W65" s="28">
        <f t="shared" si="33"/>
        <v>6.42</v>
      </c>
      <c r="X65" s="28">
        <f t="shared" si="34"/>
        <v>0.22</v>
      </c>
      <c r="Y65" s="28">
        <f t="shared" si="35"/>
        <v>0.22</v>
      </c>
      <c r="Z65" s="28">
        <f t="shared" si="36"/>
        <v>0</v>
      </c>
      <c r="AA65" s="28">
        <f t="shared" si="37"/>
        <v>1.6201455599999999</v>
      </c>
      <c r="AB65" s="28">
        <f t="shared" si="38"/>
        <v>0.39159999999999995</v>
      </c>
      <c r="AC65" s="28">
        <f t="shared" si="2"/>
        <v>2.5140719999999996</v>
      </c>
      <c r="AD65" s="28">
        <f t="shared" si="3"/>
        <v>4.1342175599999997</v>
      </c>
      <c r="AE65" s="28">
        <f t="shared" si="39"/>
        <v>4.1999999999999993</v>
      </c>
      <c r="AF65" s="43"/>
      <c r="AG65" s="29"/>
    </row>
    <row r="66" spans="1:33" x14ac:dyDescent="0.3">
      <c r="A66" s="23" t="s">
        <v>161</v>
      </c>
      <c r="B66" s="23" t="s">
        <v>162</v>
      </c>
      <c r="C66" s="23" t="s">
        <v>38</v>
      </c>
      <c r="D66" s="21">
        <f>MAX(MAX(VLOOKUP(C:C,Data!A$140:C$144, 2, FALSE)-E66, 0), MAX(E66-VLOOKUP(C:C,Data!A$140:C$144, 3, FALSE), 0))</f>
        <v>0</v>
      </c>
      <c r="E66" s="24">
        <f t="shared" si="42"/>
        <v>5.8</v>
      </c>
      <c r="F66" s="28" t="s">
        <v>60</v>
      </c>
      <c r="G66" s="28" t="s">
        <v>46</v>
      </c>
      <c r="H66" s="28" t="s">
        <v>41</v>
      </c>
      <c r="I66" s="28" t="s">
        <v>41</v>
      </c>
      <c r="J66" s="28" t="s">
        <v>43</v>
      </c>
      <c r="K66" s="28" t="s">
        <v>40</v>
      </c>
      <c r="L66" s="28" t="s">
        <v>40</v>
      </c>
      <c r="M66" s="28" t="s">
        <v>40</v>
      </c>
      <c r="N66" s="42"/>
      <c r="O66" s="42"/>
      <c r="P66" s="25" t="s">
        <v>163</v>
      </c>
      <c r="Q66" s="26">
        <f t="shared" si="28"/>
        <v>0.62</v>
      </c>
      <c r="R66" s="27">
        <f t="shared" si="29"/>
        <v>0.44</v>
      </c>
      <c r="S66" s="28">
        <f t="shared" ref="S66:S129" si="43">IF($H66="None (N)", 0.85, 1) *
 IF($H66="Low (L)", $T66, 1) *
 IF($H66="High (H)", $U66, 1)</f>
        <v>0.85</v>
      </c>
      <c r="T66" s="28">
        <f t="shared" si="30"/>
        <v>0.68</v>
      </c>
      <c r="U66" s="28">
        <f t="shared" si="31"/>
        <v>0.5</v>
      </c>
      <c r="V66" s="28">
        <f t="shared" si="32"/>
        <v>0.85</v>
      </c>
      <c r="W66" s="28">
        <f t="shared" si="33"/>
        <v>7.52</v>
      </c>
      <c r="X66" s="28">
        <f t="shared" si="34"/>
        <v>0.22</v>
      </c>
      <c r="Y66" s="28">
        <f t="shared" si="35"/>
        <v>0.22</v>
      </c>
      <c r="Z66" s="28">
        <f t="shared" si="36"/>
        <v>0.22</v>
      </c>
      <c r="AA66" s="28">
        <f t="shared" si="37"/>
        <v>1.6201455599999999</v>
      </c>
      <c r="AB66" s="28">
        <f t="shared" si="38"/>
        <v>0.52544799999999992</v>
      </c>
      <c r="AC66" s="28">
        <f t="shared" ref="AC66:AC129" si="44">IF($J66="Unchanged (U)",
  $W66 * $AB66,
  $W66 * ($AB66 - 0.029) -
   3.25 * POWER($AB66 - 0.02, 15))</f>
        <v>3.7331722708174575</v>
      </c>
      <c r="AD66" s="28">
        <f t="shared" ref="AD66:AD129" si="45">IF($AC66&lt;=0, 0,
  IF($J66="Unchanged (U)",
    MIN($AA66 + $AC66, 10),
    MIN(($AA66 + $AC66) * 1.08, 10)))</f>
        <v>5.781583257282854</v>
      </c>
      <c r="AE66" s="28">
        <f t="shared" si="39"/>
        <v>5.8</v>
      </c>
      <c r="AF66" s="43"/>
      <c r="AG66" s="29"/>
    </row>
    <row r="67" spans="1:33" x14ac:dyDescent="0.3">
      <c r="A67" s="23" t="s">
        <v>164</v>
      </c>
      <c r="B67" s="30" t="s">
        <v>117</v>
      </c>
      <c r="C67" s="23" t="s">
        <v>59</v>
      </c>
      <c r="D67" s="21">
        <f>MAX(MAX(VLOOKUP(C:C,Data!A$140:C$144, 2, FALSE)-E67, 0), MAX(E67-VLOOKUP(C:C,Data!A$140:C$144, 3, FALSE), 0))</f>
        <v>1.4</v>
      </c>
      <c r="E67" s="24">
        <f t="shared" si="42"/>
        <v>5.3</v>
      </c>
      <c r="F67" s="28" t="s">
        <v>39</v>
      </c>
      <c r="G67" s="28" t="s">
        <v>40</v>
      </c>
      <c r="H67" s="28" t="s">
        <v>41</v>
      </c>
      <c r="I67" s="28" t="s">
        <v>41</v>
      </c>
      <c r="J67" s="28" t="s">
        <v>47</v>
      </c>
      <c r="K67" s="28" t="s">
        <v>40</v>
      </c>
      <c r="L67" s="28" t="s">
        <v>41</v>
      </c>
      <c r="M67" s="28" t="s">
        <v>41</v>
      </c>
      <c r="N67" s="42"/>
      <c r="O67" s="42"/>
      <c r="P67" s="25" t="s">
        <v>124</v>
      </c>
      <c r="Q67" s="26">
        <f t="shared" si="28"/>
        <v>0.85</v>
      </c>
      <c r="R67" s="27">
        <f t="shared" si="29"/>
        <v>0.77</v>
      </c>
      <c r="S67" s="28">
        <f t="shared" si="43"/>
        <v>0.85</v>
      </c>
      <c r="T67" s="28">
        <f t="shared" si="30"/>
        <v>0.62</v>
      </c>
      <c r="U67" s="28">
        <f t="shared" si="31"/>
        <v>0.27</v>
      </c>
      <c r="V67" s="28">
        <f t="shared" si="32"/>
        <v>0.85</v>
      </c>
      <c r="W67" s="28">
        <f t="shared" si="33"/>
        <v>6.42</v>
      </c>
      <c r="X67" s="28">
        <f t="shared" si="34"/>
        <v>0.22</v>
      </c>
      <c r="Y67" s="28">
        <f t="shared" si="35"/>
        <v>0</v>
      </c>
      <c r="Z67" s="28">
        <f t="shared" si="36"/>
        <v>0</v>
      </c>
      <c r="AA67" s="28">
        <f t="shared" si="37"/>
        <v>3.8870427750000003</v>
      </c>
      <c r="AB67" s="28">
        <f t="shared" si="38"/>
        <v>0.21999999999999997</v>
      </c>
      <c r="AC67" s="28">
        <f t="shared" si="44"/>
        <v>1.4123999999999999</v>
      </c>
      <c r="AD67" s="28">
        <f t="shared" si="45"/>
        <v>5.2994427750000002</v>
      </c>
      <c r="AE67" s="28">
        <f t="shared" si="39"/>
        <v>5.3</v>
      </c>
      <c r="AF67" s="43"/>
      <c r="AG67" s="29"/>
    </row>
    <row r="68" spans="1:33" x14ac:dyDescent="0.3">
      <c r="A68" s="23" t="s">
        <v>165</v>
      </c>
      <c r="B68" s="30" t="s">
        <v>117</v>
      </c>
      <c r="C68" s="23" t="s">
        <v>59</v>
      </c>
      <c r="D68" s="21">
        <f>MAX(MAX(VLOOKUP(C:C,Data!A$140:C$144, 2, FALSE)-E68, 0), MAX(E68-VLOOKUP(C:C,Data!A$140:C$144, 3, FALSE), 0))</f>
        <v>1.4</v>
      </c>
      <c r="E68" s="24">
        <f t="shared" si="42"/>
        <v>5.3</v>
      </c>
      <c r="F68" s="28" t="s">
        <v>39</v>
      </c>
      <c r="G68" s="28" t="s">
        <v>40</v>
      </c>
      <c r="H68" s="28" t="s">
        <v>41</v>
      </c>
      <c r="I68" s="28" t="s">
        <v>41</v>
      </c>
      <c r="J68" s="28" t="s">
        <v>47</v>
      </c>
      <c r="K68" s="28" t="s">
        <v>40</v>
      </c>
      <c r="L68" s="28" t="s">
        <v>41</v>
      </c>
      <c r="M68" s="28" t="s">
        <v>41</v>
      </c>
      <c r="N68" s="42"/>
      <c r="O68" s="42"/>
      <c r="P68" s="25" t="s">
        <v>124</v>
      </c>
      <c r="Q68" s="26">
        <f t="shared" si="28"/>
        <v>0.85</v>
      </c>
      <c r="R68" s="27">
        <f t="shared" si="29"/>
        <v>0.77</v>
      </c>
      <c r="S68" s="28">
        <f t="shared" si="43"/>
        <v>0.85</v>
      </c>
      <c r="T68" s="28">
        <f t="shared" si="30"/>
        <v>0.62</v>
      </c>
      <c r="U68" s="28">
        <f t="shared" si="31"/>
        <v>0.27</v>
      </c>
      <c r="V68" s="28">
        <f t="shared" si="32"/>
        <v>0.85</v>
      </c>
      <c r="W68" s="28">
        <f t="shared" si="33"/>
        <v>6.42</v>
      </c>
      <c r="X68" s="28">
        <f t="shared" si="34"/>
        <v>0.22</v>
      </c>
      <c r="Y68" s="28">
        <f t="shared" si="35"/>
        <v>0</v>
      </c>
      <c r="Z68" s="28">
        <f t="shared" si="36"/>
        <v>0</v>
      </c>
      <c r="AA68" s="28">
        <f t="shared" si="37"/>
        <v>3.8870427750000003</v>
      </c>
      <c r="AB68" s="28">
        <f t="shared" si="38"/>
        <v>0.21999999999999997</v>
      </c>
      <c r="AC68" s="28">
        <f t="shared" si="44"/>
        <v>1.4123999999999999</v>
      </c>
      <c r="AD68" s="28">
        <f t="shared" si="45"/>
        <v>5.2994427750000002</v>
      </c>
      <c r="AE68" s="28">
        <f t="shared" si="39"/>
        <v>5.3</v>
      </c>
      <c r="AF68" s="43"/>
      <c r="AG68" s="29"/>
    </row>
    <row r="69" spans="1:33" x14ac:dyDescent="0.3">
      <c r="A69" s="23" t="s">
        <v>166</v>
      </c>
      <c r="B69" s="23" t="s">
        <v>117</v>
      </c>
      <c r="C69" s="23" t="s">
        <v>59</v>
      </c>
      <c r="D69" s="21">
        <f>MAX(MAX(VLOOKUP(C:C,Data!A$140:C$144, 2, FALSE)-E69, 0), MAX(E69-VLOOKUP(C:C,Data!A$140:C$144, 3, FALSE), 0))</f>
        <v>1.4</v>
      </c>
      <c r="E69" s="24">
        <f t="shared" si="42"/>
        <v>5.3</v>
      </c>
      <c r="F69" s="28" t="s">
        <v>39</v>
      </c>
      <c r="G69" s="28" t="s">
        <v>40</v>
      </c>
      <c r="H69" s="28" t="s">
        <v>41</v>
      </c>
      <c r="I69" s="28" t="s">
        <v>41</v>
      </c>
      <c r="J69" s="28" t="s">
        <v>47</v>
      </c>
      <c r="K69" s="28" t="s">
        <v>40</v>
      </c>
      <c r="L69" s="28" t="s">
        <v>41</v>
      </c>
      <c r="M69" s="28" t="s">
        <v>41</v>
      </c>
      <c r="N69" s="42"/>
      <c r="O69" s="42"/>
      <c r="P69" s="25" t="s">
        <v>124</v>
      </c>
      <c r="Q69" s="26">
        <f t="shared" si="28"/>
        <v>0.85</v>
      </c>
      <c r="R69" s="27">
        <f t="shared" si="29"/>
        <v>0.77</v>
      </c>
      <c r="S69" s="28">
        <f t="shared" si="43"/>
        <v>0.85</v>
      </c>
      <c r="T69" s="28">
        <f t="shared" si="30"/>
        <v>0.62</v>
      </c>
      <c r="U69" s="28">
        <f t="shared" si="31"/>
        <v>0.27</v>
      </c>
      <c r="V69" s="28">
        <f t="shared" si="32"/>
        <v>0.85</v>
      </c>
      <c r="W69" s="28">
        <f t="shared" si="33"/>
        <v>6.42</v>
      </c>
      <c r="X69" s="28">
        <f t="shared" si="34"/>
        <v>0.22</v>
      </c>
      <c r="Y69" s="28">
        <f t="shared" si="35"/>
        <v>0</v>
      </c>
      <c r="Z69" s="28">
        <f t="shared" si="36"/>
        <v>0</v>
      </c>
      <c r="AA69" s="28">
        <f t="shared" si="37"/>
        <v>3.8870427750000003</v>
      </c>
      <c r="AB69" s="28">
        <f t="shared" si="38"/>
        <v>0.21999999999999997</v>
      </c>
      <c r="AC69" s="28">
        <f t="shared" si="44"/>
        <v>1.4123999999999999</v>
      </c>
      <c r="AD69" s="28">
        <f t="shared" si="45"/>
        <v>5.2994427750000002</v>
      </c>
      <c r="AE69" s="28">
        <f t="shared" si="39"/>
        <v>5.3</v>
      </c>
      <c r="AF69" s="43"/>
      <c r="AG69" s="29"/>
    </row>
    <row r="70" spans="1:33" x14ac:dyDescent="0.3">
      <c r="A70" s="23" t="s">
        <v>167</v>
      </c>
      <c r="B70" s="30" t="s">
        <v>143</v>
      </c>
      <c r="C70" s="23" t="s">
        <v>74</v>
      </c>
      <c r="D70" s="21">
        <f>MAX(MAX(VLOOKUP(C:C,Data!A$140:C$144, 2, FALSE)-E70, 0), MAX(E70-VLOOKUP(C:C,Data!A$140:C$144, 3, FALSE), 0))</f>
        <v>0.69999999999999929</v>
      </c>
      <c r="E70" s="24">
        <f t="shared" si="42"/>
        <v>9.6</v>
      </c>
      <c r="F70" s="28" t="s">
        <v>60</v>
      </c>
      <c r="G70" s="28" t="s">
        <v>40</v>
      </c>
      <c r="H70" s="28" t="s">
        <v>41</v>
      </c>
      <c r="I70" s="28" t="s">
        <v>41</v>
      </c>
      <c r="J70" s="28" t="s">
        <v>43</v>
      </c>
      <c r="K70" s="28" t="s">
        <v>46</v>
      </c>
      <c r="L70" s="28" t="s">
        <v>46</v>
      </c>
      <c r="M70" s="28" t="s">
        <v>40</v>
      </c>
      <c r="N70" s="42"/>
      <c r="O70" s="42"/>
      <c r="P70" s="25" t="s">
        <v>168</v>
      </c>
      <c r="Q70" s="26">
        <f t="shared" si="28"/>
        <v>0.62</v>
      </c>
      <c r="R70" s="27">
        <f t="shared" si="29"/>
        <v>0.77</v>
      </c>
      <c r="S70" s="28">
        <f t="shared" si="43"/>
        <v>0.85</v>
      </c>
      <c r="T70" s="28">
        <f t="shared" si="30"/>
        <v>0.68</v>
      </c>
      <c r="U70" s="28">
        <f t="shared" si="31"/>
        <v>0.5</v>
      </c>
      <c r="V70" s="28">
        <f t="shared" si="32"/>
        <v>0.85</v>
      </c>
      <c r="W70" s="28">
        <f t="shared" si="33"/>
        <v>7.52</v>
      </c>
      <c r="X70" s="28">
        <f t="shared" si="34"/>
        <v>0.56000000000000005</v>
      </c>
      <c r="Y70" s="28">
        <f t="shared" si="35"/>
        <v>0.56000000000000005</v>
      </c>
      <c r="Z70" s="28">
        <f t="shared" si="36"/>
        <v>0.22</v>
      </c>
      <c r="AA70" s="28">
        <f t="shared" si="37"/>
        <v>2.8352547299999999</v>
      </c>
      <c r="AB70" s="28">
        <f t="shared" si="38"/>
        <v>0.84899199999999997</v>
      </c>
      <c r="AC70" s="28">
        <f t="shared" si="44"/>
        <v>5.9712932088245889</v>
      </c>
      <c r="AD70" s="28">
        <f t="shared" si="45"/>
        <v>9.5110717739305581</v>
      </c>
      <c r="AE70" s="28">
        <f t="shared" si="39"/>
        <v>9.6</v>
      </c>
      <c r="AF70" s="43"/>
      <c r="AG70" s="29"/>
    </row>
    <row r="71" spans="1:33" x14ac:dyDescent="0.3">
      <c r="A71" s="23" t="s">
        <v>169</v>
      </c>
      <c r="B71" s="23" t="s">
        <v>93</v>
      </c>
      <c r="C71" s="23" t="s">
        <v>59</v>
      </c>
      <c r="D71" s="21">
        <f>MAX(MAX(VLOOKUP(C:C,Data!A$140:C$144, 2, FALSE)-E71, 0), MAX(E71-VLOOKUP(C:C,Data!A$140:C$144, 3, FALSE), 0))</f>
        <v>2.4</v>
      </c>
      <c r="E71" s="24">
        <f t="shared" si="42"/>
        <v>6.3</v>
      </c>
      <c r="F71" s="28" t="s">
        <v>145</v>
      </c>
      <c r="G71" s="28" t="s">
        <v>46</v>
      </c>
      <c r="H71" s="28" t="s">
        <v>40</v>
      </c>
      <c r="I71" s="28" t="s">
        <v>41</v>
      </c>
      <c r="J71" s="28" t="s">
        <v>47</v>
      </c>
      <c r="K71" s="28" t="s">
        <v>46</v>
      </c>
      <c r="L71" s="28" t="s">
        <v>46</v>
      </c>
      <c r="M71" s="28" t="s">
        <v>41</v>
      </c>
      <c r="N71" s="42"/>
      <c r="O71" s="42"/>
      <c r="P71" s="25" t="s">
        <v>170</v>
      </c>
      <c r="Q71" s="26">
        <f t="shared" si="28"/>
        <v>0.55000000000000004</v>
      </c>
      <c r="R71" s="27">
        <f t="shared" si="29"/>
        <v>0.44</v>
      </c>
      <c r="S71" s="28">
        <f t="shared" si="43"/>
        <v>0.62</v>
      </c>
      <c r="T71" s="28">
        <f t="shared" si="30"/>
        <v>0.62</v>
      </c>
      <c r="U71" s="28">
        <f t="shared" si="31"/>
        <v>0.27</v>
      </c>
      <c r="V71" s="28">
        <f t="shared" si="32"/>
        <v>0.85</v>
      </c>
      <c r="W71" s="28">
        <f t="shared" si="33"/>
        <v>6.42</v>
      </c>
      <c r="X71" s="28">
        <f t="shared" si="34"/>
        <v>0.56000000000000005</v>
      </c>
      <c r="Y71" s="28">
        <f t="shared" si="35"/>
        <v>0.56000000000000005</v>
      </c>
      <c r="Z71" s="28">
        <f t="shared" si="36"/>
        <v>0</v>
      </c>
      <c r="AA71" s="28">
        <f t="shared" si="37"/>
        <v>1.0483294800000003</v>
      </c>
      <c r="AB71" s="28">
        <f t="shared" si="38"/>
        <v>0.80640000000000001</v>
      </c>
      <c r="AC71" s="28">
        <f t="shared" si="44"/>
        <v>5.1770880000000004</v>
      </c>
      <c r="AD71" s="28">
        <f t="shared" si="45"/>
        <v>6.2254174800000008</v>
      </c>
      <c r="AE71" s="28">
        <f t="shared" si="39"/>
        <v>6.3</v>
      </c>
      <c r="AF71" s="43"/>
      <c r="AG71" s="29"/>
    </row>
    <row r="72" spans="1:33" x14ac:dyDescent="0.3">
      <c r="A72" s="30" t="s">
        <v>376</v>
      </c>
      <c r="B72" s="30" t="s">
        <v>218</v>
      </c>
      <c r="C72" s="30" t="s">
        <v>59</v>
      </c>
      <c r="D72" s="21" t="e">
        <f>MAX(MAX(VLOOKUP(C:C,Data!A$140:C$144, 2, FALSE)-E72, 0), MAX(E72-VLOOKUP(C:C,Data!A$140:C$144, 3, FALSE), 0))</f>
        <v>#VALUE!</v>
      </c>
      <c r="E72" s="24" t="s">
        <v>83</v>
      </c>
      <c r="F72" s="24" t="s">
        <v>83</v>
      </c>
      <c r="G72" s="24" t="s">
        <v>83</v>
      </c>
      <c r="H72" s="24" t="s">
        <v>83</v>
      </c>
      <c r="I72" s="24" t="s">
        <v>83</v>
      </c>
      <c r="J72" s="24" t="s">
        <v>83</v>
      </c>
      <c r="K72" s="24" t="s">
        <v>83</v>
      </c>
      <c r="L72" s="24" t="s">
        <v>83</v>
      </c>
      <c r="M72" s="24" t="s">
        <v>83</v>
      </c>
      <c r="N72" s="42"/>
      <c r="O72" s="42"/>
      <c r="P72" s="25" t="s">
        <v>124</v>
      </c>
      <c r="Q72" s="26">
        <f t="shared" si="28"/>
        <v>1</v>
      </c>
      <c r="R72" s="27">
        <f t="shared" si="29"/>
        <v>1</v>
      </c>
      <c r="S72" s="28">
        <f t="shared" si="43"/>
        <v>1</v>
      </c>
      <c r="T72" s="28">
        <f t="shared" si="30"/>
        <v>0.68</v>
      </c>
      <c r="U72" s="28">
        <f t="shared" si="31"/>
        <v>0.5</v>
      </c>
      <c r="V72" s="28">
        <f t="shared" si="32"/>
        <v>1</v>
      </c>
      <c r="W72" s="28">
        <f t="shared" si="33"/>
        <v>1</v>
      </c>
      <c r="X72" s="28">
        <f t="shared" si="34"/>
        <v>1</v>
      </c>
      <c r="Y72" s="28">
        <f t="shared" si="35"/>
        <v>1</v>
      </c>
      <c r="Z72" s="28">
        <f t="shared" si="36"/>
        <v>1</v>
      </c>
      <c r="AA72" s="28">
        <f t="shared" si="37"/>
        <v>8.2200000000000006</v>
      </c>
      <c r="AB72" s="28">
        <f t="shared" si="38"/>
        <v>1</v>
      </c>
      <c r="AC72" s="28">
        <f t="shared" si="44"/>
        <v>-1.4293495835975616</v>
      </c>
      <c r="AD72" s="28">
        <f t="shared" si="45"/>
        <v>0</v>
      </c>
      <c r="AE72" s="28">
        <f t="shared" si="39"/>
        <v>0</v>
      </c>
      <c r="AF72" s="28"/>
      <c r="AG72" s="29"/>
    </row>
    <row r="73" spans="1:33" x14ac:dyDescent="0.3">
      <c r="A73" s="23" t="s">
        <v>174</v>
      </c>
      <c r="B73" s="23" t="s">
        <v>117</v>
      </c>
      <c r="C73" s="23" t="s">
        <v>59</v>
      </c>
      <c r="D73" s="21">
        <f>MAX(MAX(VLOOKUP(C:C,Data!A$140:C$144, 2, FALSE)-E73, 0), MAX(E73-VLOOKUP(C:C,Data!A$140:C$144, 3, FALSE), 0))</f>
        <v>1.4</v>
      </c>
      <c r="E73" s="24">
        <f>IF(COUNTIF(G73:M73,"TBC")&gt;0,"TBC",ROUNDUP(($AD73*10)/10, 1))</f>
        <v>5.3</v>
      </c>
      <c r="F73" s="28" t="s">
        <v>39</v>
      </c>
      <c r="G73" s="28" t="s">
        <v>40</v>
      </c>
      <c r="H73" s="28" t="s">
        <v>41</v>
      </c>
      <c r="I73" s="28" t="s">
        <v>41</v>
      </c>
      <c r="J73" s="28" t="s">
        <v>47</v>
      </c>
      <c r="K73" s="28" t="s">
        <v>40</v>
      </c>
      <c r="L73" s="28" t="s">
        <v>41</v>
      </c>
      <c r="M73" s="28" t="s">
        <v>41</v>
      </c>
      <c r="N73" s="42"/>
      <c r="O73" s="42"/>
      <c r="P73" s="25" t="s">
        <v>124</v>
      </c>
      <c r="Q73" s="26">
        <f t="shared" si="28"/>
        <v>0.85</v>
      </c>
      <c r="R73" s="27">
        <f t="shared" si="29"/>
        <v>0.77</v>
      </c>
      <c r="S73" s="28">
        <f t="shared" si="43"/>
        <v>0.85</v>
      </c>
      <c r="T73" s="28">
        <f t="shared" si="30"/>
        <v>0.62</v>
      </c>
      <c r="U73" s="28">
        <f t="shared" si="31"/>
        <v>0.27</v>
      </c>
      <c r="V73" s="28">
        <f t="shared" si="32"/>
        <v>0.85</v>
      </c>
      <c r="W73" s="28">
        <f t="shared" si="33"/>
        <v>6.42</v>
      </c>
      <c r="X73" s="28">
        <f t="shared" si="34"/>
        <v>0.22</v>
      </c>
      <c r="Y73" s="28">
        <f t="shared" si="35"/>
        <v>0</v>
      </c>
      <c r="Z73" s="28">
        <f t="shared" si="36"/>
        <v>0</v>
      </c>
      <c r="AA73" s="28">
        <f t="shared" si="37"/>
        <v>3.8870427750000003</v>
      </c>
      <c r="AB73" s="28">
        <f t="shared" si="38"/>
        <v>0.21999999999999997</v>
      </c>
      <c r="AC73" s="28">
        <f t="shared" si="44"/>
        <v>1.4123999999999999</v>
      </c>
      <c r="AD73" s="28">
        <f t="shared" si="45"/>
        <v>5.2994427750000002</v>
      </c>
      <c r="AE73" s="28">
        <f t="shared" si="39"/>
        <v>5.3</v>
      </c>
      <c r="AF73" s="43"/>
      <c r="AG73" s="29"/>
    </row>
    <row r="74" spans="1:33" x14ac:dyDescent="0.3">
      <c r="A74" s="30" t="s">
        <v>369</v>
      </c>
      <c r="B74" s="30" t="s">
        <v>98</v>
      </c>
      <c r="C74" s="30" t="s">
        <v>38</v>
      </c>
      <c r="D74" s="21">
        <f>MAX(MAX(VLOOKUP(C:C,Data!A$140:C$144, 2, FALSE)-E74, 0), MAX(E74-VLOOKUP(C:C,Data!A$140:C$144, 3, FALSE), 0))</f>
        <v>0.59999999999999964</v>
      </c>
      <c r="E74" s="24">
        <f>IF(COUNTIF(G74:M74,"TBC")&gt;0,"TBC",ROUNDUP(($AD74*10)/10, 1))</f>
        <v>7.5</v>
      </c>
      <c r="F74" s="28" t="s">
        <v>39</v>
      </c>
      <c r="G74" s="28" t="s">
        <v>40</v>
      </c>
      <c r="H74" s="28" t="s">
        <v>41</v>
      </c>
      <c r="I74" s="28" t="s">
        <v>41</v>
      </c>
      <c r="J74" s="28" t="s">
        <v>47</v>
      </c>
      <c r="K74" s="28" t="s">
        <v>46</v>
      </c>
      <c r="L74" s="28" t="s">
        <v>41</v>
      </c>
      <c r="M74" s="28" t="s">
        <v>41</v>
      </c>
      <c r="N74" s="42"/>
      <c r="O74" s="42"/>
      <c r="P74" s="25" t="s">
        <v>370</v>
      </c>
      <c r="Q74" s="26">
        <f t="shared" si="28"/>
        <v>0.85</v>
      </c>
      <c r="R74" s="27">
        <f t="shared" si="29"/>
        <v>0.77</v>
      </c>
      <c r="S74" s="28">
        <f t="shared" si="43"/>
        <v>0.85</v>
      </c>
      <c r="T74" s="28">
        <f t="shared" si="30"/>
        <v>0.62</v>
      </c>
      <c r="U74" s="28">
        <f t="shared" si="31"/>
        <v>0.27</v>
      </c>
      <c r="V74" s="28">
        <f t="shared" si="32"/>
        <v>0.85</v>
      </c>
      <c r="W74" s="28">
        <f t="shared" si="33"/>
        <v>6.42</v>
      </c>
      <c r="X74" s="28">
        <f t="shared" si="34"/>
        <v>0.56000000000000005</v>
      </c>
      <c r="Y74" s="28">
        <f t="shared" si="35"/>
        <v>0</v>
      </c>
      <c r="Z74" s="28">
        <f t="shared" si="36"/>
        <v>0</v>
      </c>
      <c r="AA74" s="28">
        <f t="shared" si="37"/>
        <v>3.8870427750000003</v>
      </c>
      <c r="AB74" s="28">
        <f t="shared" si="38"/>
        <v>0.56000000000000005</v>
      </c>
      <c r="AC74" s="28">
        <f t="shared" si="44"/>
        <v>3.5952000000000002</v>
      </c>
      <c r="AD74" s="28">
        <f t="shared" si="45"/>
        <v>7.4822427750000005</v>
      </c>
      <c r="AE74" s="28">
        <f t="shared" si="39"/>
        <v>7.5</v>
      </c>
      <c r="AF74" s="43"/>
      <c r="AG74" s="29"/>
    </row>
    <row r="75" spans="1:33" x14ac:dyDescent="0.3">
      <c r="A75" s="23" t="s">
        <v>177</v>
      </c>
      <c r="B75" s="23" t="s">
        <v>176</v>
      </c>
      <c r="C75" s="23" t="s">
        <v>50</v>
      </c>
      <c r="D75" s="21">
        <f>MAX(MAX(VLOOKUP(C:C,Data!A$140:C$144, 2, FALSE)-E75, 0), MAX(E75-VLOOKUP(C:C,Data!A$140:C$144, 3, FALSE), 0))</f>
        <v>0</v>
      </c>
      <c r="E75" s="24">
        <f>IF(COUNTIF(G75:M75,"TBC")&gt;0,"TBC",ROUNDUP(($AD75*10)/10, 1))</f>
        <v>9.6</v>
      </c>
      <c r="F75" s="28" t="s">
        <v>60</v>
      </c>
      <c r="G75" s="28" t="s">
        <v>40</v>
      </c>
      <c r="H75" s="28" t="s">
        <v>41</v>
      </c>
      <c r="I75" s="28" t="s">
        <v>41</v>
      </c>
      <c r="J75" s="28" t="s">
        <v>43</v>
      </c>
      <c r="K75" s="28" t="s">
        <v>46</v>
      </c>
      <c r="L75" s="28" t="s">
        <v>46</v>
      </c>
      <c r="M75" s="28" t="s">
        <v>46</v>
      </c>
      <c r="N75" s="42"/>
      <c r="O75" s="42"/>
      <c r="P75" s="25" t="s">
        <v>168</v>
      </c>
      <c r="Q75" s="26">
        <f t="shared" si="28"/>
        <v>0.62</v>
      </c>
      <c r="R75" s="27">
        <f t="shared" si="29"/>
        <v>0.77</v>
      </c>
      <c r="S75" s="28">
        <f t="shared" si="43"/>
        <v>0.85</v>
      </c>
      <c r="T75" s="28">
        <f t="shared" si="30"/>
        <v>0.68</v>
      </c>
      <c r="U75" s="28">
        <f t="shared" si="31"/>
        <v>0.5</v>
      </c>
      <c r="V75" s="28">
        <f t="shared" si="32"/>
        <v>0.85</v>
      </c>
      <c r="W75" s="28">
        <f t="shared" si="33"/>
        <v>7.52</v>
      </c>
      <c r="X75" s="28">
        <f t="shared" si="34"/>
        <v>0.56000000000000005</v>
      </c>
      <c r="Y75" s="28">
        <f t="shared" si="35"/>
        <v>0.56000000000000005</v>
      </c>
      <c r="Z75" s="28">
        <f t="shared" si="36"/>
        <v>0.56000000000000005</v>
      </c>
      <c r="AA75" s="28">
        <f t="shared" si="37"/>
        <v>2.8352547299999999</v>
      </c>
      <c r="AB75" s="28">
        <f t="shared" si="38"/>
        <v>0.91481600000000007</v>
      </c>
      <c r="AC75" s="28">
        <f t="shared" si="44"/>
        <v>6.0477304915445185</v>
      </c>
      <c r="AD75" s="28">
        <f t="shared" si="45"/>
        <v>9.5936240392680823</v>
      </c>
      <c r="AE75" s="28">
        <f t="shared" si="39"/>
        <v>9.6</v>
      </c>
      <c r="AF75" s="43"/>
      <c r="AG75" s="29"/>
    </row>
    <row r="76" spans="1:33" x14ac:dyDescent="0.3">
      <c r="A76" s="23" t="s">
        <v>178</v>
      </c>
      <c r="B76" s="23" t="s">
        <v>172</v>
      </c>
      <c r="C76" s="23" t="s">
        <v>38</v>
      </c>
      <c r="D76" s="21" t="e">
        <f>MAX(MAX(VLOOKUP(C:C,Data!A$140:C$144, 2, FALSE)-E76, 0), MAX(E76-VLOOKUP(C:C,Data!A$140:C$144, 3, FALSE), 0))</f>
        <v>#VALUE!</v>
      </c>
      <c r="E76" s="24" t="s">
        <v>83</v>
      </c>
      <c r="F76" s="24" t="s">
        <v>83</v>
      </c>
      <c r="G76" s="24" t="s">
        <v>83</v>
      </c>
      <c r="H76" s="24" t="s">
        <v>83</v>
      </c>
      <c r="I76" s="24" t="s">
        <v>83</v>
      </c>
      <c r="J76" s="24" t="s">
        <v>83</v>
      </c>
      <c r="K76" s="24" t="s">
        <v>83</v>
      </c>
      <c r="L76" s="24" t="s">
        <v>83</v>
      </c>
      <c r="M76" s="24" t="s">
        <v>83</v>
      </c>
      <c r="N76" s="42"/>
      <c r="O76" s="42"/>
      <c r="P76" s="25" t="s">
        <v>179</v>
      </c>
      <c r="Q76" s="26">
        <f t="shared" si="28"/>
        <v>1</v>
      </c>
      <c r="R76" s="27">
        <f t="shared" si="29"/>
        <v>1</v>
      </c>
      <c r="S76" s="28">
        <f t="shared" si="43"/>
        <v>1</v>
      </c>
      <c r="T76" s="28">
        <f t="shared" si="30"/>
        <v>0.68</v>
      </c>
      <c r="U76" s="28">
        <f t="shared" si="31"/>
        <v>0.5</v>
      </c>
      <c r="V76" s="28">
        <f t="shared" si="32"/>
        <v>1</v>
      </c>
      <c r="W76" s="28">
        <f t="shared" si="33"/>
        <v>1</v>
      </c>
      <c r="X76" s="28">
        <f t="shared" si="34"/>
        <v>1</v>
      </c>
      <c r="Y76" s="28">
        <f t="shared" si="35"/>
        <v>1</v>
      </c>
      <c r="Z76" s="28">
        <f t="shared" si="36"/>
        <v>1</v>
      </c>
      <c r="AA76" s="28">
        <f t="shared" si="37"/>
        <v>8.2200000000000006</v>
      </c>
      <c r="AB76" s="28">
        <f t="shared" si="38"/>
        <v>1</v>
      </c>
      <c r="AC76" s="28">
        <f t="shared" si="44"/>
        <v>-1.4293495835975616</v>
      </c>
      <c r="AD76" s="28">
        <f t="shared" si="45"/>
        <v>0</v>
      </c>
      <c r="AE76" s="28">
        <f t="shared" si="39"/>
        <v>0</v>
      </c>
      <c r="AF76" s="43"/>
      <c r="AG76" s="29"/>
    </row>
    <row r="77" spans="1:33" x14ac:dyDescent="0.3">
      <c r="A77" s="23" t="s">
        <v>180</v>
      </c>
      <c r="B77" s="23" t="s">
        <v>176</v>
      </c>
      <c r="C77" s="23" t="s">
        <v>38</v>
      </c>
      <c r="D77" s="21">
        <f>MAX(MAX(VLOOKUP(C:C,Data!A$140:C$144, 2, FALSE)-E77, 0), MAX(E77-VLOOKUP(C:C,Data!A$140:C$144, 3, FALSE), 0))</f>
        <v>0.29999999999999893</v>
      </c>
      <c r="E77" s="24">
        <f>IF(COUNTIF(G77:M77,"TBC")&gt;0,"TBC",ROUNDUP(($AD77*10)/10, 1))</f>
        <v>7.1999999999999993</v>
      </c>
      <c r="F77" s="28" t="s">
        <v>145</v>
      </c>
      <c r="G77" s="28" t="s">
        <v>46</v>
      </c>
      <c r="H77" s="28" t="s">
        <v>46</v>
      </c>
      <c r="I77" s="28" t="s">
        <v>41</v>
      </c>
      <c r="J77" s="28" t="s">
        <v>43</v>
      </c>
      <c r="K77" s="28" t="s">
        <v>46</v>
      </c>
      <c r="L77" s="28" t="s">
        <v>46</v>
      </c>
      <c r="M77" s="28" t="s">
        <v>41</v>
      </c>
      <c r="N77" s="42"/>
      <c r="O77" s="42"/>
      <c r="P77" s="25" t="s">
        <v>181</v>
      </c>
      <c r="Q77" s="26">
        <f t="shared" si="28"/>
        <v>0.55000000000000004</v>
      </c>
      <c r="R77" s="27">
        <f t="shared" si="29"/>
        <v>0.44</v>
      </c>
      <c r="S77" s="28">
        <f t="shared" si="43"/>
        <v>0.5</v>
      </c>
      <c r="T77" s="28">
        <f t="shared" si="30"/>
        <v>0.68</v>
      </c>
      <c r="U77" s="28">
        <f t="shared" si="31"/>
        <v>0.5</v>
      </c>
      <c r="V77" s="28">
        <f t="shared" si="32"/>
        <v>0.85</v>
      </c>
      <c r="W77" s="28">
        <f t="shared" si="33"/>
        <v>7.52</v>
      </c>
      <c r="X77" s="28">
        <f t="shared" si="34"/>
        <v>0.56000000000000005</v>
      </c>
      <c r="Y77" s="28">
        <f t="shared" si="35"/>
        <v>0.56000000000000005</v>
      </c>
      <c r="Z77" s="28">
        <f t="shared" si="36"/>
        <v>0</v>
      </c>
      <c r="AA77" s="28">
        <f t="shared" si="37"/>
        <v>0.84542700000000015</v>
      </c>
      <c r="AB77" s="28">
        <f t="shared" si="38"/>
        <v>0.80640000000000001</v>
      </c>
      <c r="AC77" s="28">
        <f t="shared" si="44"/>
        <v>5.7576309677950803</v>
      </c>
      <c r="AD77" s="28">
        <f t="shared" si="45"/>
        <v>7.1313026052186874</v>
      </c>
      <c r="AE77" s="28">
        <f t="shared" si="39"/>
        <v>7.1999999999999993</v>
      </c>
      <c r="AF77" s="43"/>
      <c r="AG77" s="29"/>
    </row>
    <row r="78" spans="1:33" x14ac:dyDescent="0.3">
      <c r="A78" s="23" t="s">
        <v>182</v>
      </c>
      <c r="B78" s="23" t="s">
        <v>189</v>
      </c>
      <c r="C78" s="23" t="s">
        <v>38</v>
      </c>
      <c r="D78" s="21" t="e">
        <f>MAX(MAX(VLOOKUP(C:C,Data!A$140:C$144, 2, FALSE)-E78, 0), MAX(E78-VLOOKUP(C:C,Data!A$140:C$144, 3, FALSE), 0))</f>
        <v>#VALUE!</v>
      </c>
      <c r="E78" s="24" t="s">
        <v>83</v>
      </c>
      <c r="F78" s="24" t="s">
        <v>83</v>
      </c>
      <c r="G78" s="24" t="s">
        <v>83</v>
      </c>
      <c r="H78" s="24" t="s">
        <v>83</v>
      </c>
      <c r="I78" s="24" t="s">
        <v>83</v>
      </c>
      <c r="J78" s="24" t="s">
        <v>83</v>
      </c>
      <c r="K78" s="24" t="s">
        <v>83</v>
      </c>
      <c r="L78" s="24" t="s">
        <v>83</v>
      </c>
      <c r="M78" s="24" t="s">
        <v>83</v>
      </c>
      <c r="N78" s="42"/>
      <c r="O78" s="42"/>
      <c r="P78" s="25" t="s">
        <v>185</v>
      </c>
      <c r="Q78" s="26">
        <f t="shared" si="28"/>
        <v>1</v>
      </c>
      <c r="R78" s="27">
        <f t="shared" si="29"/>
        <v>1</v>
      </c>
      <c r="S78" s="28">
        <f t="shared" si="43"/>
        <v>1</v>
      </c>
      <c r="T78" s="28">
        <f t="shared" si="30"/>
        <v>0.68</v>
      </c>
      <c r="U78" s="28">
        <f t="shared" si="31"/>
        <v>0.5</v>
      </c>
      <c r="V78" s="28">
        <f t="shared" si="32"/>
        <v>1</v>
      </c>
      <c r="W78" s="28">
        <f t="shared" si="33"/>
        <v>1</v>
      </c>
      <c r="X78" s="28">
        <f t="shared" si="34"/>
        <v>1</v>
      </c>
      <c r="Y78" s="28">
        <f t="shared" si="35"/>
        <v>1</v>
      </c>
      <c r="Z78" s="28">
        <f t="shared" si="36"/>
        <v>1</v>
      </c>
      <c r="AA78" s="28">
        <f t="shared" si="37"/>
        <v>8.2200000000000006</v>
      </c>
      <c r="AB78" s="28">
        <f t="shared" si="38"/>
        <v>1</v>
      </c>
      <c r="AC78" s="28">
        <f t="shared" si="44"/>
        <v>-1.4293495835975616</v>
      </c>
      <c r="AD78" s="28">
        <f t="shared" si="45"/>
        <v>0</v>
      </c>
      <c r="AE78" s="28">
        <f t="shared" si="39"/>
        <v>0</v>
      </c>
      <c r="AF78" s="43"/>
      <c r="AG78" s="29"/>
    </row>
    <row r="79" spans="1:33" ht="28.8" x14ac:dyDescent="0.3">
      <c r="A79" s="23" t="s">
        <v>186</v>
      </c>
      <c r="B79" s="23" t="s">
        <v>176</v>
      </c>
      <c r="C79" s="23" t="s">
        <v>74</v>
      </c>
      <c r="D79" s="21" t="e">
        <f>MAX(MAX(VLOOKUP(C:C,Data!A$140:C$144, 2, FALSE)-E79, 0), MAX(E79-VLOOKUP(C:C,Data!A$140:C$144, 3, FALSE), 0))</f>
        <v>#VALUE!</v>
      </c>
      <c r="E79" s="24" t="str">
        <f t="shared" ref="E79:E89" si="46">IF(COUNTIF(G79:M79,"TBC")&gt;0,"TBC",ROUNDUP(($AD79*10)/10, 1))</f>
        <v>TBC</v>
      </c>
      <c r="F79" s="28" t="s">
        <v>39</v>
      </c>
      <c r="G79" s="28" t="s">
        <v>40</v>
      </c>
      <c r="H79" s="28" t="s">
        <v>41</v>
      </c>
      <c r="I79" s="28" t="s">
        <v>41</v>
      </c>
      <c r="J79" s="28" t="s">
        <v>47</v>
      </c>
      <c r="K79" s="28" t="s">
        <v>46</v>
      </c>
      <c r="L79" s="28" t="s">
        <v>630</v>
      </c>
      <c r="M79" s="28" t="s">
        <v>41</v>
      </c>
      <c r="N79" s="42"/>
      <c r="O79" s="42"/>
      <c r="P79" s="25" t="s">
        <v>187</v>
      </c>
      <c r="Q79" s="26">
        <f t="shared" si="28"/>
        <v>0.85</v>
      </c>
      <c r="R79" s="27">
        <f t="shared" si="29"/>
        <v>0.77</v>
      </c>
      <c r="S79" s="28">
        <f t="shared" si="43"/>
        <v>0.85</v>
      </c>
      <c r="T79" s="28">
        <f t="shared" si="30"/>
        <v>0.62</v>
      </c>
      <c r="U79" s="28">
        <f t="shared" si="31"/>
        <v>0.27</v>
      </c>
      <c r="V79" s="28">
        <f t="shared" si="32"/>
        <v>0.85</v>
      </c>
      <c r="W79" s="28">
        <f t="shared" si="33"/>
        <v>6.42</v>
      </c>
      <c r="X79" s="28">
        <f t="shared" si="34"/>
        <v>0.56000000000000005</v>
      </c>
      <c r="Y79" s="28">
        <f t="shared" si="35"/>
        <v>1</v>
      </c>
      <c r="Z79" s="28">
        <f t="shared" si="36"/>
        <v>0</v>
      </c>
      <c r="AA79" s="28">
        <f t="shared" si="37"/>
        <v>3.8870427750000003</v>
      </c>
      <c r="AB79" s="28">
        <f t="shared" si="38"/>
        <v>1</v>
      </c>
      <c r="AC79" s="28">
        <f t="shared" si="44"/>
        <v>6.42</v>
      </c>
      <c r="AD79" s="28">
        <f t="shared" si="45"/>
        <v>10</v>
      </c>
      <c r="AE79" s="28">
        <f t="shared" si="39"/>
        <v>10</v>
      </c>
      <c r="AF79" s="43" t="s">
        <v>637</v>
      </c>
      <c r="AG79" s="29"/>
    </row>
    <row r="80" spans="1:33" x14ac:dyDescent="0.3">
      <c r="A80" s="23" t="s">
        <v>188</v>
      </c>
      <c r="B80" s="23" t="s">
        <v>189</v>
      </c>
      <c r="C80" s="23" t="s">
        <v>38</v>
      </c>
      <c r="D80" s="21">
        <f>MAX(MAX(VLOOKUP(C:C,Data!A$140:C$144, 2, FALSE)-E80, 0), MAX(E80-VLOOKUP(C:C,Data!A$140:C$144, 3, FALSE), 0))</f>
        <v>0</v>
      </c>
      <c r="E80" s="24">
        <f t="shared" si="46"/>
        <v>6.8</v>
      </c>
      <c r="F80" s="28" t="s">
        <v>184</v>
      </c>
      <c r="G80" s="28" t="s">
        <v>40</v>
      </c>
      <c r="H80" s="28" t="s">
        <v>41</v>
      </c>
      <c r="I80" s="28" t="s">
        <v>41</v>
      </c>
      <c r="J80" s="28" t="s">
        <v>47</v>
      </c>
      <c r="K80" s="28" t="s">
        <v>46</v>
      </c>
      <c r="L80" s="28" t="s">
        <v>46</v>
      </c>
      <c r="M80" s="28" t="s">
        <v>46</v>
      </c>
      <c r="N80" s="42"/>
      <c r="O80" s="42"/>
      <c r="P80" s="25" t="s">
        <v>190</v>
      </c>
      <c r="Q80" s="26">
        <f t="shared" si="28"/>
        <v>0.2</v>
      </c>
      <c r="R80" s="27">
        <f t="shared" si="29"/>
        <v>0.77</v>
      </c>
      <c r="S80" s="28">
        <f t="shared" si="43"/>
        <v>0.85</v>
      </c>
      <c r="T80" s="28">
        <f t="shared" si="30"/>
        <v>0.62</v>
      </c>
      <c r="U80" s="28">
        <f t="shared" si="31"/>
        <v>0.27</v>
      </c>
      <c r="V80" s="28">
        <f t="shared" si="32"/>
        <v>0.85</v>
      </c>
      <c r="W80" s="28">
        <f t="shared" si="33"/>
        <v>6.42</v>
      </c>
      <c r="X80" s="28">
        <f t="shared" si="34"/>
        <v>0.56000000000000005</v>
      </c>
      <c r="Y80" s="28">
        <f t="shared" si="35"/>
        <v>0.56000000000000005</v>
      </c>
      <c r="Z80" s="28">
        <f t="shared" si="36"/>
        <v>0.56000000000000005</v>
      </c>
      <c r="AA80" s="28">
        <f t="shared" si="37"/>
        <v>0.91459829999999998</v>
      </c>
      <c r="AB80" s="28">
        <f t="shared" si="38"/>
        <v>0.91481600000000007</v>
      </c>
      <c r="AC80" s="28">
        <f t="shared" si="44"/>
        <v>5.8731187200000008</v>
      </c>
      <c r="AD80" s="28">
        <f t="shared" si="45"/>
        <v>6.7877170200000005</v>
      </c>
      <c r="AE80" s="28">
        <f t="shared" si="39"/>
        <v>6.8</v>
      </c>
      <c r="AF80" s="43"/>
      <c r="AG80" s="29"/>
    </row>
    <row r="81" spans="1:33" x14ac:dyDescent="0.3">
      <c r="A81" s="23" t="s">
        <v>191</v>
      </c>
      <c r="B81" s="23" t="s">
        <v>172</v>
      </c>
      <c r="C81" s="23" t="s">
        <v>74</v>
      </c>
      <c r="D81" s="21">
        <f>MAX(MAX(VLOOKUP(C:C,Data!A$140:C$144, 2, FALSE)-E81, 0), MAX(E81-VLOOKUP(C:C,Data!A$140:C$144, 3, FALSE), 0))</f>
        <v>0</v>
      </c>
      <c r="E81" s="24">
        <f t="shared" si="46"/>
        <v>8.1999999999999993</v>
      </c>
      <c r="F81" s="28" t="s">
        <v>39</v>
      </c>
      <c r="G81" s="28" t="s">
        <v>46</v>
      </c>
      <c r="H81" s="28" t="s">
        <v>40</v>
      </c>
      <c r="I81" s="28" t="s">
        <v>41</v>
      </c>
      <c r="J81" s="28" t="s">
        <v>43</v>
      </c>
      <c r="K81" s="28" t="s">
        <v>46</v>
      </c>
      <c r="L81" s="28" t="s">
        <v>46</v>
      </c>
      <c r="M81" s="28" t="s">
        <v>41</v>
      </c>
      <c r="N81" s="42"/>
      <c r="O81" s="42"/>
      <c r="P81" s="25" t="s">
        <v>192</v>
      </c>
      <c r="Q81" s="26">
        <f t="shared" si="28"/>
        <v>0.85</v>
      </c>
      <c r="R81" s="27">
        <f t="shared" si="29"/>
        <v>0.44</v>
      </c>
      <c r="S81" s="28">
        <f t="shared" si="43"/>
        <v>0.68</v>
      </c>
      <c r="T81" s="28">
        <f t="shared" si="30"/>
        <v>0.68</v>
      </c>
      <c r="U81" s="28">
        <f t="shared" si="31"/>
        <v>0.5</v>
      </c>
      <c r="V81" s="28">
        <f t="shared" si="32"/>
        <v>0.85</v>
      </c>
      <c r="W81" s="28">
        <f t="shared" si="33"/>
        <v>7.52</v>
      </c>
      <c r="X81" s="28">
        <f t="shared" si="34"/>
        <v>0.56000000000000005</v>
      </c>
      <c r="Y81" s="28">
        <f t="shared" si="35"/>
        <v>0.56000000000000005</v>
      </c>
      <c r="Z81" s="28">
        <f t="shared" si="36"/>
        <v>0</v>
      </c>
      <c r="AA81" s="28">
        <f t="shared" si="37"/>
        <v>1.7769338399999999</v>
      </c>
      <c r="AB81" s="28">
        <f t="shared" si="38"/>
        <v>0.80640000000000001</v>
      </c>
      <c r="AC81" s="28">
        <f t="shared" si="44"/>
        <v>5.7576309677950803</v>
      </c>
      <c r="AD81" s="28">
        <f t="shared" si="45"/>
        <v>8.137329992418687</v>
      </c>
      <c r="AE81" s="28">
        <f t="shared" si="39"/>
        <v>8.1999999999999993</v>
      </c>
      <c r="AF81" s="43"/>
      <c r="AG81" s="29"/>
    </row>
    <row r="82" spans="1:33" x14ac:dyDescent="0.3">
      <c r="A82" s="23" t="s">
        <v>193</v>
      </c>
      <c r="B82" s="23" t="s">
        <v>176</v>
      </c>
      <c r="C82" s="23" t="s">
        <v>74</v>
      </c>
      <c r="D82" s="21">
        <f>MAX(MAX(VLOOKUP(C:C,Data!A$140:C$144, 2, FALSE)-E82, 0), MAX(E82-VLOOKUP(C:C,Data!A$140:C$144, 3, FALSE), 0))</f>
        <v>0</v>
      </c>
      <c r="E82" s="24">
        <f t="shared" si="46"/>
        <v>8.6999999999999993</v>
      </c>
      <c r="F82" s="28" t="s">
        <v>39</v>
      </c>
      <c r="G82" s="28" t="s">
        <v>46</v>
      </c>
      <c r="H82" s="28" t="s">
        <v>41</v>
      </c>
      <c r="I82" s="28" t="s">
        <v>41</v>
      </c>
      <c r="J82" s="28" t="s">
        <v>43</v>
      </c>
      <c r="K82" s="28" t="s">
        <v>46</v>
      </c>
      <c r="L82" s="28" t="s">
        <v>46</v>
      </c>
      <c r="M82" s="28" t="s">
        <v>41</v>
      </c>
      <c r="N82" s="42"/>
      <c r="O82" s="42"/>
      <c r="P82" s="25" t="s">
        <v>194</v>
      </c>
      <c r="Q82" s="26">
        <f t="shared" si="28"/>
        <v>0.85</v>
      </c>
      <c r="R82" s="27">
        <f t="shared" si="29"/>
        <v>0.44</v>
      </c>
      <c r="S82" s="28">
        <f t="shared" si="43"/>
        <v>0.85</v>
      </c>
      <c r="T82" s="28">
        <f t="shared" si="30"/>
        <v>0.68</v>
      </c>
      <c r="U82" s="28">
        <f t="shared" si="31"/>
        <v>0.5</v>
      </c>
      <c r="V82" s="28">
        <f t="shared" si="32"/>
        <v>0.85</v>
      </c>
      <c r="W82" s="28">
        <f t="shared" si="33"/>
        <v>7.52</v>
      </c>
      <c r="X82" s="28">
        <f t="shared" si="34"/>
        <v>0.56000000000000005</v>
      </c>
      <c r="Y82" s="28">
        <f t="shared" si="35"/>
        <v>0.56000000000000005</v>
      </c>
      <c r="Z82" s="28">
        <f t="shared" si="36"/>
        <v>0</v>
      </c>
      <c r="AA82" s="28">
        <f t="shared" si="37"/>
        <v>2.2211672999999998</v>
      </c>
      <c r="AB82" s="28">
        <f t="shared" si="38"/>
        <v>0.80640000000000001</v>
      </c>
      <c r="AC82" s="28">
        <f t="shared" si="44"/>
        <v>5.7576309677950803</v>
      </c>
      <c r="AD82" s="28">
        <f t="shared" si="45"/>
        <v>8.6171021292186865</v>
      </c>
      <c r="AE82" s="28">
        <f t="shared" si="39"/>
        <v>8.6999999999999993</v>
      </c>
      <c r="AF82" s="43"/>
      <c r="AG82" s="29"/>
    </row>
    <row r="83" spans="1:33" x14ac:dyDescent="0.3">
      <c r="A83" s="23" t="s">
        <v>195</v>
      </c>
      <c r="B83" s="23" t="s">
        <v>176</v>
      </c>
      <c r="C83" s="23" t="s">
        <v>74</v>
      </c>
      <c r="D83" s="21">
        <f>MAX(MAX(VLOOKUP(C:C,Data!A$140:C$144, 2, FALSE)-E83, 0), MAX(E83-VLOOKUP(C:C,Data!A$140:C$144, 3, FALSE), 0))</f>
        <v>1.0999999999999996</v>
      </c>
      <c r="E83" s="24">
        <f t="shared" si="46"/>
        <v>10</v>
      </c>
      <c r="F83" s="28" t="s">
        <v>39</v>
      </c>
      <c r="G83" s="28" t="s">
        <v>40</v>
      </c>
      <c r="H83" s="28" t="s">
        <v>41</v>
      </c>
      <c r="I83" s="28" t="s">
        <v>41</v>
      </c>
      <c r="J83" s="28" t="s">
        <v>43</v>
      </c>
      <c r="K83" s="28" t="s">
        <v>46</v>
      </c>
      <c r="L83" s="28" t="s">
        <v>46</v>
      </c>
      <c r="M83" s="28" t="s">
        <v>41</v>
      </c>
      <c r="N83" s="42"/>
      <c r="O83" s="42"/>
      <c r="P83" s="25" t="s">
        <v>187</v>
      </c>
      <c r="Q83" s="26">
        <f t="shared" si="28"/>
        <v>0.85</v>
      </c>
      <c r="R83" s="27">
        <f t="shared" si="29"/>
        <v>0.77</v>
      </c>
      <c r="S83" s="28">
        <f t="shared" si="43"/>
        <v>0.85</v>
      </c>
      <c r="T83" s="28">
        <f t="shared" si="30"/>
        <v>0.68</v>
      </c>
      <c r="U83" s="28">
        <f t="shared" si="31"/>
        <v>0.5</v>
      </c>
      <c r="V83" s="28">
        <f t="shared" si="32"/>
        <v>0.85</v>
      </c>
      <c r="W83" s="28">
        <f t="shared" si="33"/>
        <v>7.52</v>
      </c>
      <c r="X83" s="28">
        <f t="shared" si="34"/>
        <v>0.56000000000000005</v>
      </c>
      <c r="Y83" s="28">
        <f t="shared" si="35"/>
        <v>0.56000000000000005</v>
      </c>
      <c r="Z83" s="28">
        <f t="shared" si="36"/>
        <v>0</v>
      </c>
      <c r="AA83" s="28">
        <f t="shared" si="37"/>
        <v>3.8870427750000003</v>
      </c>
      <c r="AB83" s="28">
        <f t="shared" si="38"/>
        <v>0.80640000000000001</v>
      </c>
      <c r="AC83" s="28">
        <f t="shared" si="44"/>
        <v>5.7576309677950803</v>
      </c>
      <c r="AD83" s="28">
        <f t="shared" si="45"/>
        <v>10</v>
      </c>
      <c r="AE83" s="28">
        <f t="shared" si="39"/>
        <v>10</v>
      </c>
      <c r="AF83" s="43"/>
      <c r="AG83" s="29"/>
    </row>
    <row r="84" spans="1:33" x14ac:dyDescent="0.3">
      <c r="A84" s="23" t="s">
        <v>196</v>
      </c>
      <c r="B84" s="23" t="s">
        <v>93</v>
      </c>
      <c r="C84" s="23" t="s">
        <v>50</v>
      </c>
      <c r="D84" s="21">
        <f>MAX(MAX(VLOOKUP(C:C,Data!A$140:C$144, 2, FALSE)-E84, 0), MAX(E84-VLOOKUP(C:C,Data!A$140:C$144, 3, FALSE), 0))</f>
        <v>0.30000000000000071</v>
      </c>
      <c r="E84" s="24">
        <f t="shared" si="46"/>
        <v>8.6999999999999993</v>
      </c>
      <c r="F84" s="28" t="s">
        <v>60</v>
      </c>
      <c r="G84" s="28" t="s">
        <v>40</v>
      </c>
      <c r="H84" s="28" t="s">
        <v>40</v>
      </c>
      <c r="I84" s="28" t="s">
        <v>41</v>
      </c>
      <c r="J84" s="28" t="s">
        <v>43</v>
      </c>
      <c r="K84" s="28" t="s">
        <v>46</v>
      </c>
      <c r="L84" s="28" t="s">
        <v>46</v>
      </c>
      <c r="M84" s="28" t="s">
        <v>41</v>
      </c>
      <c r="N84" s="42"/>
      <c r="O84" s="42"/>
      <c r="P84" s="25" t="s">
        <v>187</v>
      </c>
      <c r="Q84" s="26">
        <f t="shared" ref="Q84:Q147" si="47">IF($F84="Network (N)", 0.85, 1) *
 IF($F84="Adjacent (A)", 0.62, 1) *
 IF($F84="Local (L)", 0.55, 1) *
 IF($F84="Physical (P)", 0.2, 1)</f>
        <v>0.62</v>
      </c>
      <c r="R84" s="27">
        <f t="shared" ref="R84:R147" si="48">IF($G84="High (H)", 0.44, 1) *
 IF($G84="Low (L)", 0.77, 1)</f>
        <v>0.77</v>
      </c>
      <c r="S84" s="28">
        <f t="shared" si="43"/>
        <v>0.68</v>
      </c>
      <c r="T84" s="28">
        <f t="shared" ref="T84:T147" si="49">IF($J84="Unchanged (U)", 0.62, 0.68)</f>
        <v>0.68</v>
      </c>
      <c r="U84" s="28">
        <f t="shared" ref="U84:U147" si="50">IF($J84="Unchanged (U)", 0.27, 0.5)</f>
        <v>0.5</v>
      </c>
      <c r="V84" s="28">
        <f t="shared" ref="V84:V147" si="51">IF($I84="None (N)", 0.85, 1) *
 IF($I84="Required (R)", 0.62, 1)</f>
        <v>0.85</v>
      </c>
      <c r="W84" s="28">
        <f t="shared" ref="W84:W147" si="52">IF($J84="Unchanged (U)", 6.42, 1) *
 IF($J84="Changed ( C )", 7.52, 1)</f>
        <v>7.52</v>
      </c>
      <c r="X84" s="28">
        <f t="shared" ref="X84:X147" si="53">IF($K84="None (N)", 0, 1) *
 IF($K84="Low (L)", 0.22, 1) *
 IF($K84="High (H)", 0.56, 1)</f>
        <v>0.56000000000000005</v>
      </c>
      <c r="Y84" s="28">
        <f t="shared" ref="Y84:Y147" si="54">IF($L84="None (N)", 0, 1) *
 IF($L84="Low (L)", 0.22, 1) *
 IF($L84="High (H)", 0.56, 1)</f>
        <v>0.56000000000000005</v>
      </c>
      <c r="Z84" s="28">
        <f t="shared" ref="Z84:Z147" si="55">IF($M84="None (N)", 0, 1) *
 IF($M84="Low (L)", 0.22, 1) *
 IF($M84="High (H)", 0.56, 1)</f>
        <v>0</v>
      </c>
      <c r="AA84" s="28">
        <f t="shared" ref="AA84:AA147" si="56">8.22 * $Q84 * $R84 * $S84 * $V84</f>
        <v>2.2682037840000002</v>
      </c>
      <c r="AB84" s="28">
        <f t="shared" ref="AB84:AB147" si="57">(1 - ((1 - $X84) * (1 - $Y84) * (1 - $Z84)))</f>
        <v>0.80640000000000001</v>
      </c>
      <c r="AC84" s="28">
        <f t="shared" si="44"/>
        <v>5.7576309677950803</v>
      </c>
      <c r="AD84" s="28">
        <f t="shared" si="45"/>
        <v>8.6679015319386874</v>
      </c>
      <c r="AE84" s="28">
        <f t="shared" ref="AE84:AE147" si="58">ROUNDUP(($AD84*10)/10, 1)</f>
        <v>8.6999999999999993</v>
      </c>
      <c r="AF84" s="43"/>
      <c r="AG84" s="29"/>
    </row>
    <row r="85" spans="1:33" x14ac:dyDescent="0.3">
      <c r="A85" s="23" t="s">
        <v>197</v>
      </c>
      <c r="B85" s="23" t="s">
        <v>176</v>
      </c>
      <c r="C85" s="23" t="s">
        <v>74</v>
      </c>
      <c r="D85" s="21">
        <f>MAX(MAX(VLOOKUP(C:C,Data!A$140:C$144, 2, FALSE)-E85, 0), MAX(E85-VLOOKUP(C:C,Data!A$140:C$144, 3, FALSE), 0))</f>
        <v>0</v>
      </c>
      <c r="E85" s="24">
        <f t="shared" si="46"/>
        <v>8.1</v>
      </c>
      <c r="F85" s="28" t="s">
        <v>60</v>
      </c>
      <c r="G85" s="28" t="s">
        <v>40</v>
      </c>
      <c r="H85" s="28" t="s">
        <v>41</v>
      </c>
      <c r="I85" s="28" t="s">
        <v>41</v>
      </c>
      <c r="J85" s="28" t="s">
        <v>47</v>
      </c>
      <c r="K85" s="28" t="s">
        <v>46</v>
      </c>
      <c r="L85" s="28" t="s">
        <v>46</v>
      </c>
      <c r="M85" s="28" t="s">
        <v>41</v>
      </c>
      <c r="N85" s="42"/>
      <c r="O85" s="42"/>
      <c r="P85" s="25" t="s">
        <v>198</v>
      </c>
      <c r="Q85" s="26">
        <f t="shared" si="47"/>
        <v>0.62</v>
      </c>
      <c r="R85" s="27">
        <f t="shared" si="48"/>
        <v>0.77</v>
      </c>
      <c r="S85" s="28">
        <f t="shared" si="43"/>
        <v>0.85</v>
      </c>
      <c r="T85" s="28">
        <f t="shared" si="49"/>
        <v>0.62</v>
      </c>
      <c r="U85" s="28">
        <f t="shared" si="50"/>
        <v>0.27</v>
      </c>
      <c r="V85" s="28">
        <f t="shared" si="51"/>
        <v>0.85</v>
      </c>
      <c r="W85" s="28">
        <f t="shared" si="52"/>
        <v>6.42</v>
      </c>
      <c r="X85" s="28">
        <f t="shared" si="53"/>
        <v>0.56000000000000005</v>
      </c>
      <c r="Y85" s="28">
        <f t="shared" si="54"/>
        <v>0.56000000000000005</v>
      </c>
      <c r="Z85" s="28">
        <f t="shared" si="55"/>
        <v>0</v>
      </c>
      <c r="AA85" s="28">
        <f t="shared" si="56"/>
        <v>2.8352547299999999</v>
      </c>
      <c r="AB85" s="28">
        <f t="shared" si="57"/>
        <v>0.80640000000000001</v>
      </c>
      <c r="AC85" s="28">
        <f t="shared" si="44"/>
        <v>5.1770880000000004</v>
      </c>
      <c r="AD85" s="28">
        <f t="shared" si="45"/>
        <v>8.0123427300000003</v>
      </c>
      <c r="AE85" s="28">
        <f t="shared" si="58"/>
        <v>8.1</v>
      </c>
      <c r="AF85" s="43"/>
      <c r="AG85" s="29"/>
    </row>
    <row r="86" spans="1:33" ht="28.8" x14ac:dyDescent="0.3">
      <c r="A86" s="23" t="s">
        <v>199</v>
      </c>
      <c r="B86" s="23" t="s">
        <v>176</v>
      </c>
      <c r="C86" s="23" t="s">
        <v>50</v>
      </c>
      <c r="D86" s="21" t="e">
        <f>MAX(MAX(VLOOKUP(C:C,Data!A$140:C$144, 2, FALSE)-E86, 0), MAX(E86-VLOOKUP(C:C,Data!A$140:C$144, 3, FALSE), 0))</f>
        <v>#VALUE!</v>
      </c>
      <c r="E86" s="24" t="str">
        <f t="shared" si="46"/>
        <v>TBC</v>
      </c>
      <c r="F86" s="28" t="s">
        <v>39</v>
      </c>
      <c r="G86" s="28" t="s">
        <v>40</v>
      </c>
      <c r="H86" s="28" t="s">
        <v>41</v>
      </c>
      <c r="I86" s="28" t="s">
        <v>41</v>
      </c>
      <c r="J86" s="28" t="s">
        <v>47</v>
      </c>
      <c r="K86" s="28" t="s">
        <v>46</v>
      </c>
      <c r="L86" s="28" t="s">
        <v>630</v>
      </c>
      <c r="M86" s="28" t="s">
        <v>41</v>
      </c>
      <c r="N86" s="42"/>
      <c r="O86" s="42"/>
      <c r="P86" s="25" t="s">
        <v>198</v>
      </c>
      <c r="Q86" s="26">
        <f t="shared" si="47"/>
        <v>0.85</v>
      </c>
      <c r="R86" s="27">
        <f t="shared" si="48"/>
        <v>0.77</v>
      </c>
      <c r="S86" s="28">
        <f t="shared" si="43"/>
        <v>0.85</v>
      </c>
      <c r="T86" s="28">
        <f t="shared" si="49"/>
        <v>0.62</v>
      </c>
      <c r="U86" s="28">
        <f t="shared" si="50"/>
        <v>0.27</v>
      </c>
      <c r="V86" s="28">
        <f t="shared" si="51"/>
        <v>0.85</v>
      </c>
      <c r="W86" s="28">
        <f t="shared" si="52"/>
        <v>6.42</v>
      </c>
      <c r="X86" s="28">
        <f t="shared" si="53"/>
        <v>0.56000000000000005</v>
      </c>
      <c r="Y86" s="28">
        <f t="shared" si="54"/>
        <v>1</v>
      </c>
      <c r="Z86" s="28">
        <f t="shared" si="55"/>
        <v>0</v>
      </c>
      <c r="AA86" s="28">
        <f t="shared" si="56"/>
        <v>3.8870427750000003</v>
      </c>
      <c r="AB86" s="28">
        <f t="shared" si="57"/>
        <v>1</v>
      </c>
      <c r="AC86" s="28">
        <f t="shared" si="44"/>
        <v>6.42</v>
      </c>
      <c r="AD86" s="28">
        <f t="shared" si="45"/>
        <v>10</v>
      </c>
      <c r="AE86" s="28">
        <f t="shared" si="58"/>
        <v>10</v>
      </c>
      <c r="AF86" s="43" t="s">
        <v>637</v>
      </c>
      <c r="AG86" s="29"/>
    </row>
    <row r="87" spans="1:33" x14ac:dyDescent="0.3">
      <c r="A87" s="23" t="s">
        <v>200</v>
      </c>
      <c r="B87" s="23" t="s">
        <v>172</v>
      </c>
      <c r="C87" s="23" t="s">
        <v>38</v>
      </c>
      <c r="D87" s="21">
        <f>MAX(MAX(VLOOKUP(C:C,Data!A$140:C$144, 2, FALSE)-E87, 0), MAX(E87-VLOOKUP(C:C,Data!A$140:C$144, 3, FALSE), 0))</f>
        <v>1.2999999999999989</v>
      </c>
      <c r="E87" s="24">
        <f t="shared" si="46"/>
        <v>8.1999999999999993</v>
      </c>
      <c r="F87" s="28" t="s">
        <v>39</v>
      </c>
      <c r="G87" s="28" t="s">
        <v>46</v>
      </c>
      <c r="H87" s="28" t="s">
        <v>40</v>
      </c>
      <c r="I87" s="28" t="s">
        <v>41</v>
      </c>
      <c r="J87" s="28" t="s">
        <v>43</v>
      </c>
      <c r="K87" s="28" t="s">
        <v>46</v>
      </c>
      <c r="L87" s="28" t="s">
        <v>46</v>
      </c>
      <c r="M87" s="28" t="s">
        <v>41</v>
      </c>
      <c r="N87" s="42"/>
      <c r="O87" s="42"/>
      <c r="P87" s="25" t="s">
        <v>201</v>
      </c>
      <c r="Q87" s="26">
        <f t="shared" si="47"/>
        <v>0.85</v>
      </c>
      <c r="R87" s="27">
        <f t="shared" si="48"/>
        <v>0.44</v>
      </c>
      <c r="S87" s="28">
        <f t="shared" si="43"/>
        <v>0.68</v>
      </c>
      <c r="T87" s="28">
        <f t="shared" si="49"/>
        <v>0.68</v>
      </c>
      <c r="U87" s="28">
        <f t="shared" si="50"/>
        <v>0.5</v>
      </c>
      <c r="V87" s="28">
        <f t="shared" si="51"/>
        <v>0.85</v>
      </c>
      <c r="W87" s="28">
        <f t="shared" si="52"/>
        <v>7.52</v>
      </c>
      <c r="X87" s="28">
        <f t="shared" si="53"/>
        <v>0.56000000000000005</v>
      </c>
      <c r="Y87" s="28">
        <f t="shared" si="54"/>
        <v>0.56000000000000005</v>
      </c>
      <c r="Z87" s="28">
        <f t="shared" si="55"/>
        <v>0</v>
      </c>
      <c r="AA87" s="28">
        <f t="shared" si="56"/>
        <v>1.7769338399999999</v>
      </c>
      <c r="AB87" s="28">
        <f t="shared" si="57"/>
        <v>0.80640000000000001</v>
      </c>
      <c r="AC87" s="28">
        <f t="shared" si="44"/>
        <v>5.7576309677950803</v>
      </c>
      <c r="AD87" s="28">
        <f t="shared" si="45"/>
        <v>8.137329992418687</v>
      </c>
      <c r="AE87" s="28">
        <f t="shared" si="58"/>
        <v>8.1999999999999993</v>
      </c>
      <c r="AF87" s="43"/>
      <c r="AG87" s="29"/>
    </row>
    <row r="88" spans="1:33" x14ac:dyDescent="0.3">
      <c r="A88" s="23" t="s">
        <v>202</v>
      </c>
      <c r="B88" s="23" t="s">
        <v>176</v>
      </c>
      <c r="C88" s="23" t="s">
        <v>50</v>
      </c>
      <c r="D88" s="21">
        <f>MAX(MAX(VLOOKUP(C:C,Data!A$140:C$144, 2, FALSE)-E88, 0), MAX(E88-VLOOKUP(C:C,Data!A$140:C$144, 3, FALSE), 0))</f>
        <v>0.59999999999999964</v>
      </c>
      <c r="E88" s="24">
        <f t="shared" si="46"/>
        <v>8.4</v>
      </c>
      <c r="F88" s="28" t="s">
        <v>145</v>
      </c>
      <c r="G88" s="28" t="s">
        <v>40</v>
      </c>
      <c r="H88" s="28" t="s">
        <v>40</v>
      </c>
      <c r="I88" s="28" t="s">
        <v>41</v>
      </c>
      <c r="J88" s="28" t="s">
        <v>43</v>
      </c>
      <c r="K88" s="28" t="s">
        <v>46</v>
      </c>
      <c r="L88" s="28" t="s">
        <v>46</v>
      </c>
      <c r="M88" s="28" t="s">
        <v>41</v>
      </c>
      <c r="N88" s="42"/>
      <c r="O88" s="42"/>
      <c r="P88" s="25" t="s">
        <v>203</v>
      </c>
      <c r="Q88" s="26">
        <f t="shared" si="47"/>
        <v>0.55000000000000004</v>
      </c>
      <c r="R88" s="27">
        <f t="shared" si="48"/>
        <v>0.77</v>
      </c>
      <c r="S88" s="28">
        <f t="shared" si="43"/>
        <v>0.68</v>
      </c>
      <c r="T88" s="28">
        <f t="shared" si="49"/>
        <v>0.68</v>
      </c>
      <c r="U88" s="28">
        <f t="shared" si="50"/>
        <v>0.5</v>
      </c>
      <c r="V88" s="28">
        <f t="shared" si="51"/>
        <v>0.85</v>
      </c>
      <c r="W88" s="28">
        <f t="shared" si="52"/>
        <v>7.52</v>
      </c>
      <c r="X88" s="28">
        <f t="shared" si="53"/>
        <v>0.56000000000000005</v>
      </c>
      <c r="Y88" s="28">
        <f t="shared" si="54"/>
        <v>0.56000000000000005</v>
      </c>
      <c r="Z88" s="28">
        <f t="shared" si="55"/>
        <v>0</v>
      </c>
      <c r="AA88" s="28">
        <f t="shared" si="56"/>
        <v>2.0121162600000004</v>
      </c>
      <c r="AB88" s="28">
        <f t="shared" si="57"/>
        <v>0.80640000000000001</v>
      </c>
      <c r="AC88" s="28">
        <f t="shared" si="44"/>
        <v>5.7576309677950803</v>
      </c>
      <c r="AD88" s="28">
        <f t="shared" si="45"/>
        <v>8.3913270060186882</v>
      </c>
      <c r="AE88" s="28">
        <f t="shared" si="58"/>
        <v>8.4</v>
      </c>
      <c r="AF88" s="43" t="s">
        <v>629</v>
      </c>
      <c r="AG88" s="29"/>
    </row>
    <row r="89" spans="1:33" x14ac:dyDescent="0.3">
      <c r="A89" s="23" t="s">
        <v>204</v>
      </c>
      <c r="B89" s="23" t="s">
        <v>176</v>
      </c>
      <c r="C89" s="23" t="s">
        <v>74</v>
      </c>
      <c r="D89" s="21">
        <f>MAX(MAX(VLOOKUP(C:C,Data!A$140:C$144, 2, FALSE)-E89, 0), MAX(E89-VLOOKUP(C:C,Data!A$140:C$144, 3, FALSE), 0))</f>
        <v>0</v>
      </c>
      <c r="E89" s="24">
        <f t="shared" si="46"/>
        <v>8.1</v>
      </c>
      <c r="F89" s="28" t="s">
        <v>60</v>
      </c>
      <c r="G89" s="28" t="s">
        <v>40</v>
      </c>
      <c r="H89" s="28" t="s">
        <v>46</v>
      </c>
      <c r="I89" s="28" t="s">
        <v>41</v>
      </c>
      <c r="J89" s="28" t="s">
        <v>43</v>
      </c>
      <c r="K89" s="28" t="s">
        <v>46</v>
      </c>
      <c r="L89" s="28" t="s">
        <v>46</v>
      </c>
      <c r="M89" s="28" t="s">
        <v>41</v>
      </c>
      <c r="N89" s="42"/>
      <c r="O89" s="42"/>
      <c r="P89" s="25" t="s">
        <v>205</v>
      </c>
      <c r="Q89" s="26">
        <f t="shared" si="47"/>
        <v>0.62</v>
      </c>
      <c r="R89" s="27">
        <f t="shared" si="48"/>
        <v>0.77</v>
      </c>
      <c r="S89" s="28">
        <f t="shared" si="43"/>
        <v>0.5</v>
      </c>
      <c r="T89" s="28">
        <f t="shared" si="49"/>
        <v>0.68</v>
      </c>
      <c r="U89" s="28">
        <f t="shared" si="50"/>
        <v>0.5</v>
      </c>
      <c r="V89" s="28">
        <f t="shared" si="51"/>
        <v>0.85</v>
      </c>
      <c r="W89" s="28">
        <f t="shared" si="52"/>
        <v>7.52</v>
      </c>
      <c r="X89" s="28">
        <f t="shared" si="53"/>
        <v>0.56000000000000005</v>
      </c>
      <c r="Y89" s="28">
        <f t="shared" si="54"/>
        <v>0.56000000000000005</v>
      </c>
      <c r="Z89" s="28">
        <f t="shared" si="55"/>
        <v>0</v>
      </c>
      <c r="AA89" s="28">
        <f t="shared" si="56"/>
        <v>1.6677969000000001</v>
      </c>
      <c r="AB89" s="28">
        <f t="shared" si="57"/>
        <v>0.80640000000000001</v>
      </c>
      <c r="AC89" s="28">
        <f t="shared" si="44"/>
        <v>5.7576309677950803</v>
      </c>
      <c r="AD89" s="28">
        <f t="shared" si="45"/>
        <v>8.0194620972186872</v>
      </c>
      <c r="AE89" s="28">
        <f t="shared" si="58"/>
        <v>8.1</v>
      </c>
      <c r="AF89" s="43"/>
      <c r="AG89" s="29"/>
    </row>
    <row r="90" spans="1:33" x14ac:dyDescent="0.3">
      <c r="A90" s="23" t="s">
        <v>206</v>
      </c>
      <c r="B90" s="23" t="s">
        <v>172</v>
      </c>
      <c r="C90" s="23" t="s">
        <v>59</v>
      </c>
      <c r="D90" s="21" t="e">
        <f>MAX(MAX(VLOOKUP(C:C,Data!A$140:C$144, 2, FALSE)-E90, 0), MAX(E90-VLOOKUP(C:C,Data!A$140:C$144, 3, FALSE), 0))</f>
        <v>#VALUE!</v>
      </c>
      <c r="E90" s="24" t="s">
        <v>83</v>
      </c>
      <c r="F90" s="24" t="s">
        <v>83</v>
      </c>
      <c r="G90" s="24" t="s">
        <v>83</v>
      </c>
      <c r="H90" s="24" t="s">
        <v>83</v>
      </c>
      <c r="I90" s="24" t="s">
        <v>83</v>
      </c>
      <c r="J90" s="24" t="s">
        <v>83</v>
      </c>
      <c r="K90" s="24" t="s">
        <v>83</v>
      </c>
      <c r="L90" s="24" t="s">
        <v>83</v>
      </c>
      <c r="M90" s="24" t="s">
        <v>83</v>
      </c>
      <c r="N90" s="42"/>
      <c r="O90" s="42"/>
      <c r="P90" s="25" t="s">
        <v>207</v>
      </c>
      <c r="Q90" s="26">
        <f t="shared" si="47"/>
        <v>1</v>
      </c>
      <c r="R90" s="27">
        <f t="shared" si="48"/>
        <v>1</v>
      </c>
      <c r="S90" s="28">
        <f t="shared" si="43"/>
        <v>1</v>
      </c>
      <c r="T90" s="28">
        <f t="shared" si="49"/>
        <v>0.68</v>
      </c>
      <c r="U90" s="28">
        <f t="shared" si="50"/>
        <v>0.5</v>
      </c>
      <c r="V90" s="28">
        <f t="shared" si="51"/>
        <v>1</v>
      </c>
      <c r="W90" s="28">
        <f t="shared" si="52"/>
        <v>1</v>
      </c>
      <c r="X90" s="28">
        <f t="shared" si="53"/>
        <v>1</v>
      </c>
      <c r="Y90" s="28">
        <f t="shared" si="54"/>
        <v>1</v>
      </c>
      <c r="Z90" s="28">
        <f t="shared" si="55"/>
        <v>1</v>
      </c>
      <c r="AA90" s="28">
        <f t="shared" si="56"/>
        <v>8.2200000000000006</v>
      </c>
      <c r="AB90" s="28">
        <f t="shared" si="57"/>
        <v>1</v>
      </c>
      <c r="AC90" s="28">
        <f t="shared" si="44"/>
        <v>-1.4293495835975616</v>
      </c>
      <c r="AD90" s="28">
        <f t="shared" si="45"/>
        <v>0</v>
      </c>
      <c r="AE90" s="28">
        <f t="shared" si="58"/>
        <v>0</v>
      </c>
      <c r="AF90" s="28"/>
      <c r="AG90" s="29"/>
    </row>
    <row r="91" spans="1:33" x14ac:dyDescent="0.3">
      <c r="A91" s="23" t="s">
        <v>208</v>
      </c>
      <c r="B91" s="23" t="s">
        <v>172</v>
      </c>
      <c r="C91" s="23" t="s">
        <v>74</v>
      </c>
      <c r="D91" s="21" t="e">
        <f>MAX(MAX(VLOOKUP(C:C,Data!A$140:C$144, 2, FALSE)-E91, 0), MAX(E91-VLOOKUP(C:C,Data!A$140:C$144, 3, FALSE), 0))</f>
        <v>#VALUE!</v>
      </c>
      <c r="E91" s="24" t="s">
        <v>83</v>
      </c>
      <c r="F91" s="24" t="s">
        <v>83</v>
      </c>
      <c r="G91" s="24" t="s">
        <v>83</v>
      </c>
      <c r="H91" s="24" t="s">
        <v>83</v>
      </c>
      <c r="I91" s="24" t="s">
        <v>83</v>
      </c>
      <c r="J91" s="24" t="s">
        <v>83</v>
      </c>
      <c r="K91" s="24" t="s">
        <v>83</v>
      </c>
      <c r="L91" s="24" t="s">
        <v>83</v>
      </c>
      <c r="M91" s="24" t="s">
        <v>83</v>
      </c>
      <c r="N91" s="42"/>
      <c r="O91" s="42"/>
      <c r="P91" s="25" t="s">
        <v>209</v>
      </c>
      <c r="Q91" s="26">
        <f t="shared" si="47"/>
        <v>1</v>
      </c>
      <c r="R91" s="27">
        <f t="shared" si="48"/>
        <v>1</v>
      </c>
      <c r="S91" s="28">
        <f t="shared" si="43"/>
        <v>1</v>
      </c>
      <c r="T91" s="28">
        <f t="shared" si="49"/>
        <v>0.68</v>
      </c>
      <c r="U91" s="28">
        <f t="shared" si="50"/>
        <v>0.5</v>
      </c>
      <c r="V91" s="28">
        <f t="shared" si="51"/>
        <v>1</v>
      </c>
      <c r="W91" s="28">
        <f t="shared" si="52"/>
        <v>1</v>
      </c>
      <c r="X91" s="28">
        <f t="shared" si="53"/>
        <v>1</v>
      </c>
      <c r="Y91" s="28">
        <f t="shared" si="54"/>
        <v>1</v>
      </c>
      <c r="Z91" s="28">
        <f t="shared" si="55"/>
        <v>1</v>
      </c>
      <c r="AA91" s="28">
        <f t="shared" si="56"/>
        <v>8.2200000000000006</v>
      </c>
      <c r="AB91" s="28">
        <f t="shared" si="57"/>
        <v>1</v>
      </c>
      <c r="AC91" s="28">
        <f t="shared" si="44"/>
        <v>-1.4293495835975616</v>
      </c>
      <c r="AD91" s="28">
        <f t="shared" si="45"/>
        <v>0</v>
      </c>
      <c r="AE91" s="28">
        <f t="shared" si="58"/>
        <v>0</v>
      </c>
      <c r="AF91" s="28"/>
      <c r="AG91" s="29"/>
    </row>
    <row r="92" spans="1:33" x14ac:dyDescent="0.3">
      <c r="A92" s="30" t="s">
        <v>379</v>
      </c>
      <c r="B92" s="30" t="s">
        <v>218</v>
      </c>
      <c r="C92" s="30" t="s">
        <v>59</v>
      </c>
      <c r="D92" s="21">
        <f>MAX(MAX(VLOOKUP(C:C,Data!A$140:C$144, 2, FALSE)-E92, 0), MAX(E92-VLOOKUP(C:C,Data!A$140:C$144, 3, FALSE), 0))</f>
        <v>0.79999999999999938</v>
      </c>
      <c r="E92" s="24">
        <f t="shared" ref="E92:E100" si="59">IF(COUNTIF(G92:M92,"TBC")&gt;0,"TBC",ROUNDUP(($AD92*10)/10, 1))</f>
        <v>4.6999999999999993</v>
      </c>
      <c r="F92" s="28" t="s">
        <v>39</v>
      </c>
      <c r="G92" s="28" t="s">
        <v>40</v>
      </c>
      <c r="H92" s="28" t="s">
        <v>41</v>
      </c>
      <c r="I92" s="28" t="s">
        <v>42</v>
      </c>
      <c r="J92" s="28" t="s">
        <v>43</v>
      </c>
      <c r="K92" s="28" t="s">
        <v>41</v>
      </c>
      <c r="L92" s="28" t="s">
        <v>40</v>
      </c>
      <c r="M92" s="28" t="s">
        <v>41</v>
      </c>
      <c r="N92" s="42"/>
      <c r="O92" s="42"/>
      <c r="P92" s="25" t="s">
        <v>380</v>
      </c>
      <c r="Q92" s="26">
        <f t="shared" si="47"/>
        <v>0.85</v>
      </c>
      <c r="R92" s="27">
        <f t="shared" si="48"/>
        <v>0.77</v>
      </c>
      <c r="S92" s="28">
        <f t="shared" si="43"/>
        <v>0.85</v>
      </c>
      <c r="T92" s="28">
        <f t="shared" si="49"/>
        <v>0.68</v>
      </c>
      <c r="U92" s="28">
        <f t="shared" si="50"/>
        <v>0.5</v>
      </c>
      <c r="V92" s="28">
        <f t="shared" si="51"/>
        <v>0.62</v>
      </c>
      <c r="W92" s="28">
        <f t="shared" si="52"/>
        <v>7.52</v>
      </c>
      <c r="X92" s="28">
        <f t="shared" si="53"/>
        <v>0</v>
      </c>
      <c r="Y92" s="28">
        <f t="shared" si="54"/>
        <v>0.22</v>
      </c>
      <c r="Z92" s="28">
        <f t="shared" si="55"/>
        <v>0</v>
      </c>
      <c r="AA92" s="28">
        <f t="shared" si="56"/>
        <v>2.8352547300000004</v>
      </c>
      <c r="AB92" s="28">
        <f t="shared" si="57"/>
        <v>0.21999999999999997</v>
      </c>
      <c r="AC92" s="28">
        <f t="shared" si="44"/>
        <v>1.4363199998935039</v>
      </c>
      <c r="AD92" s="28">
        <f t="shared" si="45"/>
        <v>4.6133007082849851</v>
      </c>
      <c r="AE92" s="28">
        <f t="shared" si="58"/>
        <v>4.6999999999999993</v>
      </c>
      <c r="AF92" s="43"/>
      <c r="AG92" s="29"/>
    </row>
    <row r="93" spans="1:33" x14ac:dyDescent="0.3">
      <c r="A93" s="23" t="s">
        <v>212</v>
      </c>
      <c r="B93" s="30" t="s">
        <v>117</v>
      </c>
      <c r="C93" s="23" t="s">
        <v>59</v>
      </c>
      <c r="D93" s="21">
        <f>MAX(MAX(VLOOKUP(C:C,Data!A$140:C$144, 2, FALSE)-E93, 0), MAX(E93-VLOOKUP(C:C,Data!A$140:C$144, 3, FALSE), 0))</f>
        <v>1.4</v>
      </c>
      <c r="E93" s="24">
        <f t="shared" si="59"/>
        <v>5.3</v>
      </c>
      <c r="F93" s="28" t="s">
        <v>39</v>
      </c>
      <c r="G93" s="28" t="s">
        <v>40</v>
      </c>
      <c r="H93" s="28" t="s">
        <v>41</v>
      </c>
      <c r="I93" s="28" t="s">
        <v>41</v>
      </c>
      <c r="J93" s="28" t="s">
        <v>47</v>
      </c>
      <c r="K93" s="28" t="s">
        <v>40</v>
      </c>
      <c r="L93" s="28" t="s">
        <v>41</v>
      </c>
      <c r="M93" s="28" t="s">
        <v>41</v>
      </c>
      <c r="N93" s="42"/>
      <c r="O93" s="42"/>
      <c r="P93" s="25" t="s">
        <v>124</v>
      </c>
      <c r="Q93" s="26">
        <f t="shared" si="47"/>
        <v>0.85</v>
      </c>
      <c r="R93" s="27">
        <f t="shared" si="48"/>
        <v>0.77</v>
      </c>
      <c r="S93" s="28">
        <f t="shared" si="43"/>
        <v>0.85</v>
      </c>
      <c r="T93" s="28">
        <f t="shared" si="49"/>
        <v>0.62</v>
      </c>
      <c r="U93" s="28">
        <f t="shared" si="50"/>
        <v>0.27</v>
      </c>
      <c r="V93" s="28">
        <f t="shared" si="51"/>
        <v>0.85</v>
      </c>
      <c r="W93" s="28">
        <f t="shared" si="52"/>
        <v>6.42</v>
      </c>
      <c r="X93" s="28">
        <f t="shared" si="53"/>
        <v>0.22</v>
      </c>
      <c r="Y93" s="28">
        <f t="shared" si="54"/>
        <v>0</v>
      </c>
      <c r="Z93" s="28">
        <f t="shared" si="55"/>
        <v>0</v>
      </c>
      <c r="AA93" s="28">
        <f t="shared" si="56"/>
        <v>3.8870427750000003</v>
      </c>
      <c r="AB93" s="28">
        <f t="shared" si="57"/>
        <v>0.21999999999999997</v>
      </c>
      <c r="AC93" s="28">
        <f t="shared" si="44"/>
        <v>1.4123999999999999</v>
      </c>
      <c r="AD93" s="28">
        <f t="shared" si="45"/>
        <v>5.2994427750000002</v>
      </c>
      <c r="AE93" s="28">
        <f t="shared" si="58"/>
        <v>5.3</v>
      </c>
      <c r="AF93" s="43" t="s">
        <v>632</v>
      </c>
      <c r="AG93" s="29"/>
    </row>
    <row r="94" spans="1:33" x14ac:dyDescent="0.3">
      <c r="A94" s="23" t="s">
        <v>213</v>
      </c>
      <c r="B94" s="30" t="s">
        <v>127</v>
      </c>
      <c r="C94" s="23" t="s">
        <v>59</v>
      </c>
      <c r="D94" s="21">
        <f>MAX(MAX(VLOOKUP(C:C,Data!A$140:C$144, 2, FALSE)-E94, 0), MAX(E94-VLOOKUP(C:C,Data!A$140:C$144, 3, FALSE), 0))</f>
        <v>1.4</v>
      </c>
      <c r="E94" s="24">
        <f t="shared" si="59"/>
        <v>5.3</v>
      </c>
      <c r="F94" s="28" t="s">
        <v>39</v>
      </c>
      <c r="G94" s="28" t="s">
        <v>40</v>
      </c>
      <c r="H94" s="28" t="s">
        <v>41</v>
      </c>
      <c r="I94" s="28" t="s">
        <v>41</v>
      </c>
      <c r="J94" s="28" t="s">
        <v>47</v>
      </c>
      <c r="K94" s="28" t="s">
        <v>40</v>
      </c>
      <c r="L94" s="28" t="s">
        <v>41</v>
      </c>
      <c r="M94" s="28" t="s">
        <v>41</v>
      </c>
      <c r="N94" s="42"/>
      <c r="O94" s="42"/>
      <c r="P94" s="25" t="s">
        <v>128</v>
      </c>
      <c r="Q94" s="26">
        <f t="shared" si="47"/>
        <v>0.85</v>
      </c>
      <c r="R94" s="27">
        <f t="shared" si="48"/>
        <v>0.77</v>
      </c>
      <c r="S94" s="28">
        <f t="shared" si="43"/>
        <v>0.85</v>
      </c>
      <c r="T94" s="28">
        <f t="shared" si="49"/>
        <v>0.62</v>
      </c>
      <c r="U94" s="28">
        <f t="shared" si="50"/>
        <v>0.27</v>
      </c>
      <c r="V94" s="28">
        <f t="shared" si="51"/>
        <v>0.85</v>
      </c>
      <c r="W94" s="28">
        <f t="shared" si="52"/>
        <v>6.42</v>
      </c>
      <c r="X94" s="28">
        <f t="shared" si="53"/>
        <v>0.22</v>
      </c>
      <c r="Y94" s="28">
        <f t="shared" si="54"/>
        <v>0</v>
      </c>
      <c r="Z94" s="28">
        <f t="shared" si="55"/>
        <v>0</v>
      </c>
      <c r="AA94" s="28">
        <f t="shared" si="56"/>
        <v>3.8870427750000003</v>
      </c>
      <c r="AB94" s="28">
        <f t="shared" si="57"/>
        <v>0.21999999999999997</v>
      </c>
      <c r="AC94" s="28">
        <f t="shared" si="44"/>
        <v>1.4123999999999999</v>
      </c>
      <c r="AD94" s="28">
        <f t="shared" si="45"/>
        <v>5.2994427750000002</v>
      </c>
      <c r="AE94" s="28">
        <f t="shared" si="58"/>
        <v>5.3</v>
      </c>
      <c r="AF94" s="43"/>
      <c r="AG94" s="29"/>
    </row>
    <row r="95" spans="1:33" x14ac:dyDescent="0.3">
      <c r="A95" s="23" t="s">
        <v>214</v>
      </c>
      <c r="B95" s="30" t="s">
        <v>127</v>
      </c>
      <c r="C95" s="23" t="s">
        <v>59</v>
      </c>
      <c r="D95" s="21">
        <f>MAX(MAX(VLOOKUP(C:C,Data!A$140:C$144, 2, FALSE)-E95, 0), MAX(E95-VLOOKUP(C:C,Data!A$140:C$144, 3, FALSE), 0))</f>
        <v>2.6</v>
      </c>
      <c r="E95" s="24">
        <f t="shared" si="59"/>
        <v>6.5</v>
      </c>
      <c r="F95" s="28" t="s">
        <v>39</v>
      </c>
      <c r="G95" s="28" t="s">
        <v>40</v>
      </c>
      <c r="H95" s="28" t="s">
        <v>41</v>
      </c>
      <c r="I95" s="28" t="s">
        <v>41</v>
      </c>
      <c r="J95" s="28" t="s">
        <v>47</v>
      </c>
      <c r="K95" s="28" t="s">
        <v>40</v>
      </c>
      <c r="L95" s="28" t="s">
        <v>40</v>
      </c>
      <c r="M95" s="28" t="s">
        <v>41</v>
      </c>
      <c r="N95" s="42"/>
      <c r="O95" s="42"/>
      <c r="P95" s="25" t="s">
        <v>128</v>
      </c>
      <c r="Q95" s="26">
        <f t="shared" si="47"/>
        <v>0.85</v>
      </c>
      <c r="R95" s="27">
        <f t="shared" si="48"/>
        <v>0.77</v>
      </c>
      <c r="S95" s="28">
        <f t="shared" si="43"/>
        <v>0.85</v>
      </c>
      <c r="T95" s="28">
        <f t="shared" si="49"/>
        <v>0.62</v>
      </c>
      <c r="U95" s="28">
        <f t="shared" si="50"/>
        <v>0.27</v>
      </c>
      <c r="V95" s="28">
        <f t="shared" si="51"/>
        <v>0.85</v>
      </c>
      <c r="W95" s="28">
        <f t="shared" si="52"/>
        <v>6.42</v>
      </c>
      <c r="X95" s="28">
        <f t="shared" si="53"/>
        <v>0.22</v>
      </c>
      <c r="Y95" s="28">
        <f t="shared" si="54"/>
        <v>0.22</v>
      </c>
      <c r="Z95" s="28">
        <f t="shared" si="55"/>
        <v>0</v>
      </c>
      <c r="AA95" s="28">
        <f t="shared" si="56"/>
        <v>3.8870427750000003</v>
      </c>
      <c r="AB95" s="28">
        <f t="shared" si="57"/>
        <v>0.39159999999999995</v>
      </c>
      <c r="AC95" s="28">
        <f t="shared" si="44"/>
        <v>2.5140719999999996</v>
      </c>
      <c r="AD95" s="28">
        <f t="shared" si="45"/>
        <v>6.4011147749999999</v>
      </c>
      <c r="AE95" s="28">
        <f t="shared" si="58"/>
        <v>6.5</v>
      </c>
      <c r="AF95" s="43"/>
      <c r="AG95" s="29"/>
    </row>
    <row r="96" spans="1:33" ht="23.4" customHeight="1" x14ac:dyDescent="0.3">
      <c r="A96" s="23" t="s">
        <v>215</v>
      </c>
      <c r="B96" s="23" t="s">
        <v>216</v>
      </c>
      <c r="C96" s="23" t="s">
        <v>38</v>
      </c>
      <c r="D96" s="21">
        <f>MAX(MAX(VLOOKUP(C:C,Data!A$140:C$144, 2, FALSE)-E96, 0), MAX(E96-VLOOKUP(C:C,Data!A$140:C$144, 3, FALSE), 0))</f>
        <v>0.59999999999999964</v>
      </c>
      <c r="E96" s="24">
        <f t="shared" si="59"/>
        <v>7.5</v>
      </c>
      <c r="F96" s="28" t="s">
        <v>39</v>
      </c>
      <c r="G96" s="28" t="s">
        <v>40</v>
      </c>
      <c r="H96" s="28" t="s">
        <v>41</v>
      </c>
      <c r="I96" s="28" t="s">
        <v>41</v>
      </c>
      <c r="J96" s="28" t="s">
        <v>47</v>
      </c>
      <c r="K96" s="28" t="s">
        <v>46</v>
      </c>
      <c r="L96" s="28" t="s">
        <v>41</v>
      </c>
      <c r="M96" s="28" t="s">
        <v>41</v>
      </c>
      <c r="N96" s="42"/>
      <c r="O96" s="42"/>
      <c r="P96" s="25" t="s">
        <v>139</v>
      </c>
      <c r="Q96" s="26">
        <f t="shared" si="47"/>
        <v>0.85</v>
      </c>
      <c r="R96" s="27">
        <f t="shared" si="48"/>
        <v>0.77</v>
      </c>
      <c r="S96" s="28">
        <f t="shared" si="43"/>
        <v>0.85</v>
      </c>
      <c r="T96" s="28">
        <f t="shared" si="49"/>
        <v>0.62</v>
      </c>
      <c r="U96" s="28">
        <f t="shared" si="50"/>
        <v>0.27</v>
      </c>
      <c r="V96" s="28">
        <f t="shared" si="51"/>
        <v>0.85</v>
      </c>
      <c r="W96" s="28">
        <f t="shared" si="52"/>
        <v>6.42</v>
      </c>
      <c r="X96" s="28">
        <f t="shared" si="53"/>
        <v>0.56000000000000005</v>
      </c>
      <c r="Y96" s="28">
        <f t="shared" si="54"/>
        <v>0</v>
      </c>
      <c r="Z96" s="28">
        <f t="shared" si="55"/>
        <v>0</v>
      </c>
      <c r="AA96" s="28">
        <f t="shared" si="56"/>
        <v>3.8870427750000003</v>
      </c>
      <c r="AB96" s="28">
        <f t="shared" si="57"/>
        <v>0.56000000000000005</v>
      </c>
      <c r="AC96" s="28">
        <f t="shared" si="44"/>
        <v>3.5952000000000002</v>
      </c>
      <c r="AD96" s="28">
        <f t="shared" si="45"/>
        <v>7.4822427750000005</v>
      </c>
      <c r="AE96" s="28">
        <f t="shared" si="58"/>
        <v>7.5</v>
      </c>
      <c r="AF96" s="43" t="s">
        <v>633</v>
      </c>
      <c r="AG96" s="29"/>
    </row>
    <row r="97" spans="1:33" x14ac:dyDescent="0.3">
      <c r="A97" s="23" t="s">
        <v>217</v>
      </c>
      <c r="B97" s="23" t="s">
        <v>218</v>
      </c>
      <c r="C97" s="23" t="s">
        <v>59</v>
      </c>
      <c r="D97" s="21">
        <f>MAX(MAX(VLOOKUP(C:C,Data!A$140:C$144, 2, FALSE)-E97, 0), MAX(E97-VLOOKUP(C:C,Data!A$140:C$144, 3, FALSE), 0))</f>
        <v>2.9</v>
      </c>
      <c r="E97" s="24">
        <f t="shared" si="59"/>
        <v>6.8</v>
      </c>
      <c r="F97" s="28" t="s">
        <v>39</v>
      </c>
      <c r="G97" s="28" t="s">
        <v>46</v>
      </c>
      <c r="H97" s="28" t="s">
        <v>41</v>
      </c>
      <c r="I97" s="28" t="s">
        <v>42</v>
      </c>
      <c r="J97" s="28" t="s">
        <v>47</v>
      </c>
      <c r="K97" s="28" t="s">
        <v>46</v>
      </c>
      <c r="L97" s="28" t="s">
        <v>46</v>
      </c>
      <c r="M97" s="28" t="s">
        <v>41</v>
      </c>
      <c r="N97" s="42"/>
      <c r="O97" s="42"/>
      <c r="P97" s="25" t="s">
        <v>219</v>
      </c>
      <c r="Q97" s="26">
        <f t="shared" si="47"/>
        <v>0.85</v>
      </c>
      <c r="R97" s="27">
        <f t="shared" si="48"/>
        <v>0.44</v>
      </c>
      <c r="S97" s="28">
        <f t="shared" si="43"/>
        <v>0.85</v>
      </c>
      <c r="T97" s="28">
        <f t="shared" si="49"/>
        <v>0.62</v>
      </c>
      <c r="U97" s="28">
        <f t="shared" si="50"/>
        <v>0.27</v>
      </c>
      <c r="V97" s="28">
        <f t="shared" si="51"/>
        <v>0.62</v>
      </c>
      <c r="W97" s="28">
        <f t="shared" si="52"/>
        <v>6.42</v>
      </c>
      <c r="X97" s="28">
        <f t="shared" si="53"/>
        <v>0.56000000000000005</v>
      </c>
      <c r="Y97" s="28">
        <f t="shared" si="54"/>
        <v>0.56000000000000005</v>
      </c>
      <c r="Z97" s="28">
        <f t="shared" si="55"/>
        <v>0</v>
      </c>
      <c r="AA97" s="28">
        <f t="shared" si="56"/>
        <v>1.6201455599999999</v>
      </c>
      <c r="AB97" s="28">
        <f t="shared" si="57"/>
        <v>0.80640000000000001</v>
      </c>
      <c r="AC97" s="28">
        <f t="shared" si="44"/>
        <v>5.1770880000000004</v>
      </c>
      <c r="AD97" s="28">
        <f t="shared" si="45"/>
        <v>6.7972335600000005</v>
      </c>
      <c r="AE97" s="28">
        <f t="shared" si="58"/>
        <v>6.8</v>
      </c>
      <c r="AF97" s="28"/>
      <c r="AG97" s="29"/>
    </row>
    <row r="98" spans="1:33" x14ac:dyDescent="0.3">
      <c r="A98" s="23" t="s">
        <v>220</v>
      </c>
      <c r="B98" s="30" t="s">
        <v>143</v>
      </c>
      <c r="C98" s="23" t="s">
        <v>59</v>
      </c>
      <c r="D98" s="21">
        <f>MAX(MAX(VLOOKUP(C:C,Data!A$140:C$144, 2, FALSE)-E98, 0), MAX(E98-VLOOKUP(C:C,Data!A$140:C$144, 3, FALSE), 0))</f>
        <v>0.10000000000000009</v>
      </c>
      <c r="E98" s="24">
        <f t="shared" si="59"/>
        <v>4</v>
      </c>
      <c r="F98" s="28" t="s">
        <v>184</v>
      </c>
      <c r="G98" s="28" t="s">
        <v>40</v>
      </c>
      <c r="H98" s="28" t="s">
        <v>41</v>
      </c>
      <c r="I98" s="28" t="s">
        <v>41</v>
      </c>
      <c r="J98" s="28" t="s">
        <v>43</v>
      </c>
      <c r="K98" s="28" t="s">
        <v>40</v>
      </c>
      <c r="L98" s="28" t="s">
        <v>40</v>
      </c>
      <c r="M98" s="28" t="s">
        <v>41</v>
      </c>
      <c r="N98" s="42"/>
      <c r="O98" s="42"/>
      <c r="P98" s="25" t="s">
        <v>221</v>
      </c>
      <c r="Q98" s="26">
        <f t="shared" si="47"/>
        <v>0.2</v>
      </c>
      <c r="R98" s="27">
        <f t="shared" si="48"/>
        <v>0.77</v>
      </c>
      <c r="S98" s="28">
        <f t="shared" si="43"/>
        <v>0.85</v>
      </c>
      <c r="T98" s="28">
        <f t="shared" si="49"/>
        <v>0.68</v>
      </c>
      <c r="U98" s="28">
        <f t="shared" si="50"/>
        <v>0.5</v>
      </c>
      <c r="V98" s="28">
        <f t="shared" si="51"/>
        <v>0.85</v>
      </c>
      <c r="W98" s="28">
        <f t="shared" si="52"/>
        <v>7.52</v>
      </c>
      <c r="X98" s="28">
        <f t="shared" si="53"/>
        <v>0.22</v>
      </c>
      <c r="Y98" s="28">
        <f t="shared" si="54"/>
        <v>0.22</v>
      </c>
      <c r="Z98" s="28">
        <f t="shared" si="55"/>
        <v>0</v>
      </c>
      <c r="AA98" s="28">
        <f t="shared" si="56"/>
        <v>0.91459829999999998</v>
      </c>
      <c r="AB98" s="28">
        <f t="shared" si="57"/>
        <v>0.39159999999999995</v>
      </c>
      <c r="AC98" s="28">
        <f t="shared" si="44"/>
        <v>2.7267508438373347</v>
      </c>
      <c r="AD98" s="28">
        <f t="shared" si="45"/>
        <v>3.9326570753443217</v>
      </c>
      <c r="AE98" s="28">
        <f t="shared" si="58"/>
        <v>4</v>
      </c>
      <c r="AF98" s="43"/>
      <c r="AG98" s="29"/>
    </row>
    <row r="99" spans="1:33" x14ac:dyDescent="0.3">
      <c r="A99" s="23" t="s">
        <v>222</v>
      </c>
      <c r="B99" s="23" t="s">
        <v>93</v>
      </c>
      <c r="C99" s="23" t="s">
        <v>59</v>
      </c>
      <c r="D99" s="21">
        <f>MAX(MAX(VLOOKUP(C:C,Data!A$140:C$144, 2, FALSE)-E99, 0), MAX(E99-VLOOKUP(C:C,Data!A$140:C$144, 3, FALSE), 0))</f>
        <v>1.2999999999999994</v>
      </c>
      <c r="E99" s="24">
        <f t="shared" si="59"/>
        <v>5.1999999999999993</v>
      </c>
      <c r="F99" s="28" t="s">
        <v>145</v>
      </c>
      <c r="G99" s="28" t="s">
        <v>40</v>
      </c>
      <c r="H99" s="28" t="s">
        <v>40</v>
      </c>
      <c r="I99" s="28" t="s">
        <v>41</v>
      </c>
      <c r="J99" s="28" t="s">
        <v>43</v>
      </c>
      <c r="K99" s="28" t="s">
        <v>40</v>
      </c>
      <c r="L99" s="28" t="s">
        <v>40</v>
      </c>
      <c r="M99" s="28" t="s">
        <v>41</v>
      </c>
      <c r="N99" s="42"/>
      <c r="O99" s="42"/>
      <c r="P99" s="25" t="s">
        <v>223</v>
      </c>
      <c r="Q99" s="26">
        <f t="shared" si="47"/>
        <v>0.55000000000000004</v>
      </c>
      <c r="R99" s="27">
        <f t="shared" si="48"/>
        <v>0.77</v>
      </c>
      <c r="S99" s="28">
        <f t="shared" si="43"/>
        <v>0.68</v>
      </c>
      <c r="T99" s="28">
        <f t="shared" si="49"/>
        <v>0.68</v>
      </c>
      <c r="U99" s="28">
        <f t="shared" si="50"/>
        <v>0.5</v>
      </c>
      <c r="V99" s="28">
        <f t="shared" si="51"/>
        <v>0.85</v>
      </c>
      <c r="W99" s="28">
        <f t="shared" si="52"/>
        <v>7.52</v>
      </c>
      <c r="X99" s="28">
        <f t="shared" si="53"/>
        <v>0.22</v>
      </c>
      <c r="Y99" s="28">
        <f t="shared" si="54"/>
        <v>0.22</v>
      </c>
      <c r="Z99" s="28">
        <f t="shared" si="55"/>
        <v>0</v>
      </c>
      <c r="AA99" s="28">
        <f t="shared" si="56"/>
        <v>2.0121162600000004</v>
      </c>
      <c r="AB99" s="28">
        <f t="shared" si="57"/>
        <v>0.39159999999999995</v>
      </c>
      <c r="AC99" s="28">
        <f t="shared" si="44"/>
        <v>2.7267508438373347</v>
      </c>
      <c r="AD99" s="28">
        <f t="shared" si="45"/>
        <v>5.1179764721443224</v>
      </c>
      <c r="AE99" s="28">
        <f t="shared" si="58"/>
        <v>5.1999999999999993</v>
      </c>
      <c r="AF99" s="43"/>
      <c r="AG99" s="29"/>
    </row>
    <row r="100" spans="1:33" ht="28.8" x14ac:dyDescent="0.3">
      <c r="A100" s="23" t="s">
        <v>224</v>
      </c>
      <c r="B100" s="23" t="s">
        <v>218</v>
      </c>
      <c r="C100" s="23" t="s">
        <v>38</v>
      </c>
      <c r="D100" s="21" t="e">
        <f>MAX(MAX(VLOOKUP(C:C,Data!A$140:C$144, 2, FALSE)-E100, 0), MAX(E100-VLOOKUP(C:C,Data!A$140:C$144, 3, FALSE), 0))</f>
        <v>#VALUE!</v>
      </c>
      <c r="E100" s="24" t="str">
        <f t="shared" si="59"/>
        <v>TBC</v>
      </c>
      <c r="F100" s="28" t="s">
        <v>39</v>
      </c>
      <c r="G100" s="28" t="s">
        <v>40</v>
      </c>
      <c r="H100" s="28" t="s">
        <v>630</v>
      </c>
      <c r="I100" s="28" t="s">
        <v>41</v>
      </c>
      <c r="J100" s="28" t="s">
        <v>47</v>
      </c>
      <c r="K100" s="28" t="s">
        <v>630</v>
      </c>
      <c r="L100" s="28" t="s">
        <v>630</v>
      </c>
      <c r="M100" s="28" t="s">
        <v>630</v>
      </c>
      <c r="N100" s="42"/>
      <c r="O100" s="42"/>
      <c r="P100" s="25" t="s">
        <v>219</v>
      </c>
      <c r="Q100" s="26">
        <f t="shared" si="47"/>
        <v>0.85</v>
      </c>
      <c r="R100" s="27">
        <f t="shared" si="48"/>
        <v>0.77</v>
      </c>
      <c r="S100" s="28">
        <f t="shared" si="43"/>
        <v>1</v>
      </c>
      <c r="T100" s="28">
        <f t="shared" si="49"/>
        <v>0.62</v>
      </c>
      <c r="U100" s="28">
        <f t="shared" si="50"/>
        <v>0.27</v>
      </c>
      <c r="V100" s="28">
        <f t="shared" si="51"/>
        <v>0.85</v>
      </c>
      <c r="W100" s="28">
        <f t="shared" si="52"/>
        <v>6.42</v>
      </c>
      <c r="X100" s="28">
        <f t="shared" si="53"/>
        <v>1</v>
      </c>
      <c r="Y100" s="28">
        <f t="shared" si="54"/>
        <v>1</v>
      </c>
      <c r="Z100" s="28">
        <f t="shared" si="55"/>
        <v>1</v>
      </c>
      <c r="AA100" s="28">
        <f t="shared" si="56"/>
        <v>4.5729915000000005</v>
      </c>
      <c r="AB100" s="28">
        <f t="shared" si="57"/>
        <v>1</v>
      </c>
      <c r="AC100" s="28">
        <f t="shared" si="44"/>
        <v>6.42</v>
      </c>
      <c r="AD100" s="28">
        <f t="shared" si="45"/>
        <v>10</v>
      </c>
      <c r="AE100" s="28">
        <f t="shared" si="58"/>
        <v>10</v>
      </c>
      <c r="AF100" s="28" t="s">
        <v>634</v>
      </c>
      <c r="AG100" s="29"/>
    </row>
    <row r="101" spans="1:33" x14ac:dyDescent="0.3">
      <c r="A101" s="23" t="s">
        <v>225</v>
      </c>
      <c r="B101" s="30" t="s">
        <v>127</v>
      </c>
      <c r="C101" s="23" t="s">
        <v>59</v>
      </c>
      <c r="D101" s="21" t="e">
        <f>MAX(MAX(VLOOKUP(C:C,Data!A$140:C$144, 2, FALSE)-E101, 0), MAX(E101-VLOOKUP(C:C,Data!A$140:C$144, 3, FALSE), 0))</f>
        <v>#VALUE!</v>
      </c>
      <c r="E101" s="24" t="s">
        <v>83</v>
      </c>
      <c r="F101" s="38" t="s">
        <v>83</v>
      </c>
      <c r="G101" s="38" t="s">
        <v>83</v>
      </c>
      <c r="H101" s="38" t="s">
        <v>83</v>
      </c>
      <c r="I101" s="38" t="s">
        <v>83</v>
      </c>
      <c r="J101" s="38" t="s">
        <v>83</v>
      </c>
      <c r="K101" s="38" t="s">
        <v>83</v>
      </c>
      <c r="L101" s="38" t="s">
        <v>83</v>
      </c>
      <c r="M101" s="38" t="s">
        <v>83</v>
      </c>
      <c r="N101" s="42"/>
      <c r="O101" s="42"/>
      <c r="P101" s="25" t="s">
        <v>219</v>
      </c>
      <c r="Q101" s="26">
        <f t="shared" si="47"/>
        <v>1</v>
      </c>
      <c r="R101" s="27">
        <f t="shared" si="48"/>
        <v>1</v>
      </c>
      <c r="S101" s="28">
        <f t="shared" si="43"/>
        <v>1</v>
      </c>
      <c r="T101" s="28">
        <f t="shared" si="49"/>
        <v>0.68</v>
      </c>
      <c r="U101" s="28">
        <f t="shared" si="50"/>
        <v>0.5</v>
      </c>
      <c r="V101" s="28">
        <f t="shared" si="51"/>
        <v>1</v>
      </c>
      <c r="W101" s="28">
        <f t="shared" si="52"/>
        <v>1</v>
      </c>
      <c r="X101" s="28">
        <f t="shared" si="53"/>
        <v>1</v>
      </c>
      <c r="Y101" s="28">
        <f t="shared" si="54"/>
        <v>1</v>
      </c>
      <c r="Z101" s="28">
        <f t="shared" si="55"/>
        <v>1</v>
      </c>
      <c r="AA101" s="28">
        <f t="shared" si="56"/>
        <v>8.2200000000000006</v>
      </c>
      <c r="AB101" s="28">
        <f t="shared" si="57"/>
        <v>1</v>
      </c>
      <c r="AC101" s="28">
        <f t="shared" si="44"/>
        <v>-1.4293495835975616</v>
      </c>
      <c r="AD101" s="28">
        <f t="shared" si="45"/>
        <v>0</v>
      </c>
      <c r="AE101" s="28">
        <f t="shared" si="58"/>
        <v>0</v>
      </c>
      <c r="AF101" s="28"/>
      <c r="AG101" s="37"/>
    </row>
    <row r="102" spans="1:33" x14ac:dyDescent="0.3">
      <c r="A102" s="23" t="s">
        <v>226</v>
      </c>
      <c r="B102" s="30" t="s">
        <v>127</v>
      </c>
      <c r="C102" s="23" t="s">
        <v>74</v>
      </c>
      <c r="D102" s="21" t="e">
        <f>MAX(MAX(VLOOKUP(C:C,Data!A$140:C$144, 2, FALSE)-E102, 0), MAX(E102-VLOOKUP(C:C,Data!A$140:C$144, 3, FALSE), 0))</f>
        <v>#VALUE!</v>
      </c>
      <c r="E102" s="24" t="s">
        <v>83</v>
      </c>
      <c r="F102" s="24" t="s">
        <v>83</v>
      </c>
      <c r="G102" s="24" t="s">
        <v>83</v>
      </c>
      <c r="H102" s="24" t="s">
        <v>83</v>
      </c>
      <c r="I102" s="24" t="s">
        <v>83</v>
      </c>
      <c r="J102" s="24" t="s">
        <v>83</v>
      </c>
      <c r="K102" s="24" t="s">
        <v>83</v>
      </c>
      <c r="L102" s="24" t="s">
        <v>83</v>
      </c>
      <c r="M102" s="24" t="s">
        <v>83</v>
      </c>
      <c r="N102" s="42"/>
      <c r="O102" s="42"/>
      <c r="P102" s="25" t="s">
        <v>194</v>
      </c>
      <c r="Q102" s="26">
        <f t="shared" si="47"/>
        <v>1</v>
      </c>
      <c r="R102" s="27">
        <f t="shared" si="48"/>
        <v>1</v>
      </c>
      <c r="S102" s="28">
        <f t="shared" si="43"/>
        <v>1</v>
      </c>
      <c r="T102" s="28">
        <f t="shared" si="49"/>
        <v>0.68</v>
      </c>
      <c r="U102" s="28">
        <f t="shared" si="50"/>
        <v>0.5</v>
      </c>
      <c r="V102" s="28">
        <f t="shared" si="51"/>
        <v>1</v>
      </c>
      <c r="W102" s="28">
        <f t="shared" si="52"/>
        <v>1</v>
      </c>
      <c r="X102" s="28">
        <f t="shared" si="53"/>
        <v>1</v>
      </c>
      <c r="Y102" s="28">
        <f t="shared" si="54"/>
        <v>1</v>
      </c>
      <c r="Z102" s="28">
        <f t="shared" si="55"/>
        <v>1</v>
      </c>
      <c r="AA102" s="28">
        <f t="shared" si="56"/>
        <v>8.2200000000000006</v>
      </c>
      <c r="AB102" s="28">
        <f t="shared" si="57"/>
        <v>1</v>
      </c>
      <c r="AC102" s="28">
        <f t="shared" si="44"/>
        <v>-1.4293495835975616</v>
      </c>
      <c r="AD102" s="28">
        <f t="shared" si="45"/>
        <v>0</v>
      </c>
      <c r="AE102" s="28">
        <f t="shared" si="58"/>
        <v>0</v>
      </c>
      <c r="AF102" s="28"/>
      <c r="AG102" s="37"/>
    </row>
    <row r="103" spans="1:33" x14ac:dyDescent="0.3">
      <c r="A103" s="23" t="s">
        <v>227</v>
      </c>
      <c r="B103" s="30" t="s">
        <v>218</v>
      </c>
      <c r="C103" s="23" t="s">
        <v>50</v>
      </c>
      <c r="D103" s="21">
        <f>MAX(MAX(VLOOKUP(C:C,Data!A$140:C$144, 2, FALSE)-E103, 0), MAX(E103-VLOOKUP(C:C,Data!A$140:C$144, 3, FALSE), 0))</f>
        <v>0</v>
      </c>
      <c r="E103" s="24">
        <f>IF(COUNTIF(G103:M103,"TBC")&gt;0,"TBC",ROUNDUP(($AD103*10)/10, 1))</f>
        <v>10</v>
      </c>
      <c r="F103" s="28" t="s">
        <v>39</v>
      </c>
      <c r="G103" s="28" t="s">
        <v>40</v>
      </c>
      <c r="H103" s="28" t="s">
        <v>41</v>
      </c>
      <c r="I103" s="28" t="s">
        <v>41</v>
      </c>
      <c r="J103" s="28" t="s">
        <v>43</v>
      </c>
      <c r="K103" s="28" t="s">
        <v>46</v>
      </c>
      <c r="L103" s="28" t="s">
        <v>46</v>
      </c>
      <c r="M103" s="28" t="s">
        <v>41</v>
      </c>
      <c r="N103" s="42"/>
      <c r="O103" s="42"/>
      <c r="P103" s="25" t="s">
        <v>187</v>
      </c>
      <c r="Q103" s="26">
        <f t="shared" si="47"/>
        <v>0.85</v>
      </c>
      <c r="R103" s="27">
        <f t="shared" si="48"/>
        <v>0.77</v>
      </c>
      <c r="S103" s="28">
        <f t="shared" si="43"/>
        <v>0.85</v>
      </c>
      <c r="T103" s="28">
        <f t="shared" si="49"/>
        <v>0.68</v>
      </c>
      <c r="U103" s="28">
        <f t="shared" si="50"/>
        <v>0.5</v>
      </c>
      <c r="V103" s="28">
        <f t="shared" si="51"/>
        <v>0.85</v>
      </c>
      <c r="W103" s="28">
        <f t="shared" si="52"/>
        <v>7.52</v>
      </c>
      <c r="X103" s="28">
        <f t="shared" si="53"/>
        <v>0.56000000000000005</v>
      </c>
      <c r="Y103" s="28">
        <f t="shared" si="54"/>
        <v>0.56000000000000005</v>
      </c>
      <c r="Z103" s="28">
        <f t="shared" si="55"/>
        <v>0</v>
      </c>
      <c r="AA103" s="28">
        <f t="shared" si="56"/>
        <v>3.8870427750000003</v>
      </c>
      <c r="AB103" s="28">
        <f t="shared" si="57"/>
        <v>0.80640000000000001</v>
      </c>
      <c r="AC103" s="28">
        <f t="shared" si="44"/>
        <v>5.7576309677950803</v>
      </c>
      <c r="AD103" s="28">
        <f t="shared" si="45"/>
        <v>10</v>
      </c>
      <c r="AE103" s="28">
        <f t="shared" si="58"/>
        <v>10</v>
      </c>
      <c r="AF103" s="43"/>
      <c r="AG103" s="29"/>
    </row>
    <row r="104" spans="1:33" ht="28.8" x14ac:dyDescent="0.3">
      <c r="A104" s="23" t="s">
        <v>228</v>
      </c>
      <c r="B104" s="30" t="s">
        <v>101</v>
      </c>
      <c r="C104" s="23" t="s">
        <v>59</v>
      </c>
      <c r="D104" s="21" t="e">
        <f>MAX(MAX(VLOOKUP(C:C,Data!A$140:C$144, 2, FALSE)-E104, 0), MAX(E104-VLOOKUP(C:C,Data!A$140:C$144, 3, FALSE), 0))</f>
        <v>#VALUE!</v>
      </c>
      <c r="E104" s="24" t="str">
        <f>IF(COUNTIF(G104:M104,"TBC")&gt;0,"TBC",ROUNDUP(($AD104*10)/10, 1))</f>
        <v>TBC</v>
      </c>
      <c r="F104" s="28" t="s">
        <v>39</v>
      </c>
      <c r="G104" s="28" t="s">
        <v>40</v>
      </c>
      <c r="H104" s="28" t="s">
        <v>630</v>
      </c>
      <c r="I104" s="28" t="s">
        <v>41</v>
      </c>
      <c r="J104" s="28" t="s">
        <v>47</v>
      </c>
      <c r="K104" s="28" t="s">
        <v>40</v>
      </c>
      <c r="L104" s="28" t="s">
        <v>630</v>
      </c>
      <c r="M104" s="28" t="s">
        <v>630</v>
      </c>
      <c r="N104" s="42"/>
      <c r="O104" s="42"/>
      <c r="P104" s="25" t="s">
        <v>160</v>
      </c>
      <c r="Q104" s="26">
        <f t="shared" si="47"/>
        <v>0.85</v>
      </c>
      <c r="R104" s="27">
        <f t="shared" si="48"/>
        <v>0.77</v>
      </c>
      <c r="S104" s="28">
        <f t="shared" si="43"/>
        <v>1</v>
      </c>
      <c r="T104" s="28">
        <f t="shared" si="49"/>
        <v>0.62</v>
      </c>
      <c r="U104" s="28">
        <f t="shared" si="50"/>
        <v>0.27</v>
      </c>
      <c r="V104" s="28">
        <f t="shared" si="51"/>
        <v>0.85</v>
      </c>
      <c r="W104" s="28">
        <f t="shared" si="52"/>
        <v>6.42</v>
      </c>
      <c r="X104" s="28">
        <f t="shared" si="53"/>
        <v>0.22</v>
      </c>
      <c r="Y104" s="28">
        <f t="shared" si="54"/>
        <v>1</v>
      </c>
      <c r="Z104" s="28">
        <f t="shared" si="55"/>
        <v>1</v>
      </c>
      <c r="AA104" s="28">
        <f t="shared" si="56"/>
        <v>4.5729915000000005</v>
      </c>
      <c r="AB104" s="28">
        <f t="shared" si="57"/>
        <v>1</v>
      </c>
      <c r="AC104" s="28">
        <f t="shared" si="44"/>
        <v>6.42</v>
      </c>
      <c r="AD104" s="28">
        <f t="shared" si="45"/>
        <v>10</v>
      </c>
      <c r="AE104" s="28">
        <f t="shared" si="58"/>
        <v>10</v>
      </c>
      <c r="AF104" s="43" t="s">
        <v>635</v>
      </c>
      <c r="AG104" s="29"/>
    </row>
    <row r="105" spans="1:33" x14ac:dyDescent="0.3">
      <c r="A105" s="23" t="s">
        <v>229</v>
      </c>
      <c r="B105" s="32" t="s">
        <v>218</v>
      </c>
      <c r="C105" s="23" t="s">
        <v>230</v>
      </c>
      <c r="D105" s="21" t="e">
        <f>MAX(MAX(VLOOKUP(C:C,Data!A$140:C$144, 2, FALSE)-E105, 0), MAX(E105-VLOOKUP(C:C,Data!A$140:C$144, 3, FALSE), 0))</f>
        <v>#VALUE!</v>
      </c>
      <c r="E105" s="24" t="s">
        <v>83</v>
      </c>
      <c r="F105" s="24" t="s">
        <v>83</v>
      </c>
      <c r="G105" s="24" t="s">
        <v>83</v>
      </c>
      <c r="H105" s="24" t="s">
        <v>83</v>
      </c>
      <c r="I105" s="24" t="s">
        <v>83</v>
      </c>
      <c r="J105" s="24" t="s">
        <v>83</v>
      </c>
      <c r="K105" s="24" t="s">
        <v>83</v>
      </c>
      <c r="L105" s="24" t="s">
        <v>83</v>
      </c>
      <c r="M105" s="24" t="s">
        <v>83</v>
      </c>
      <c r="N105" s="42"/>
      <c r="O105" s="42"/>
      <c r="P105" s="25" t="s">
        <v>124</v>
      </c>
      <c r="Q105" s="26">
        <f t="shared" si="47"/>
        <v>1</v>
      </c>
      <c r="R105" s="27">
        <f t="shared" si="48"/>
        <v>1</v>
      </c>
      <c r="S105" s="28">
        <f t="shared" si="43"/>
        <v>1</v>
      </c>
      <c r="T105" s="28">
        <f t="shared" si="49"/>
        <v>0.68</v>
      </c>
      <c r="U105" s="28">
        <f t="shared" si="50"/>
        <v>0.5</v>
      </c>
      <c r="V105" s="28">
        <f t="shared" si="51"/>
        <v>1</v>
      </c>
      <c r="W105" s="28">
        <f t="shared" si="52"/>
        <v>1</v>
      </c>
      <c r="X105" s="28">
        <f t="shared" si="53"/>
        <v>1</v>
      </c>
      <c r="Y105" s="28">
        <f t="shared" si="54"/>
        <v>1</v>
      </c>
      <c r="Z105" s="28">
        <f t="shared" si="55"/>
        <v>1</v>
      </c>
      <c r="AA105" s="28">
        <f t="shared" si="56"/>
        <v>8.2200000000000006</v>
      </c>
      <c r="AB105" s="28">
        <f t="shared" si="57"/>
        <v>1</v>
      </c>
      <c r="AC105" s="28">
        <f t="shared" si="44"/>
        <v>-1.4293495835975616</v>
      </c>
      <c r="AD105" s="28">
        <f t="shared" si="45"/>
        <v>0</v>
      </c>
      <c r="AE105" s="28">
        <f t="shared" si="58"/>
        <v>0</v>
      </c>
      <c r="AF105" s="43"/>
      <c r="AG105" s="29"/>
    </row>
    <row r="106" spans="1:33" x14ac:dyDescent="0.3">
      <c r="A106" s="23" t="s">
        <v>231</v>
      </c>
      <c r="B106" s="32" t="s">
        <v>218</v>
      </c>
      <c r="C106" s="23" t="s">
        <v>59</v>
      </c>
      <c r="D106" s="21">
        <f>MAX(MAX(VLOOKUP(C:C,Data!A$140:C$144, 2, FALSE)-E106, 0), MAX(E106-VLOOKUP(C:C,Data!A$140:C$144, 3, FALSE), 0))</f>
        <v>1.4</v>
      </c>
      <c r="E106" s="24">
        <f>IF(COUNTIF(G106:M106,"TBC")&gt;0,"TBC",ROUNDUP(($AD106*10)/10, 1))</f>
        <v>5.3</v>
      </c>
      <c r="F106" s="28" t="s">
        <v>39</v>
      </c>
      <c r="G106" s="28" t="s">
        <v>40</v>
      </c>
      <c r="H106" s="28" t="s">
        <v>41</v>
      </c>
      <c r="I106" s="28" t="s">
        <v>41</v>
      </c>
      <c r="J106" s="28" t="s">
        <v>47</v>
      </c>
      <c r="K106" s="28" t="s">
        <v>40</v>
      </c>
      <c r="L106" s="28" t="s">
        <v>41</v>
      </c>
      <c r="M106" s="28" t="s">
        <v>41</v>
      </c>
      <c r="N106" s="42"/>
      <c r="O106" s="42"/>
      <c r="P106" s="25" t="s">
        <v>124</v>
      </c>
      <c r="Q106" s="26">
        <f t="shared" si="47"/>
        <v>0.85</v>
      </c>
      <c r="R106" s="27">
        <f t="shared" si="48"/>
        <v>0.77</v>
      </c>
      <c r="S106" s="28">
        <f t="shared" si="43"/>
        <v>0.85</v>
      </c>
      <c r="T106" s="28">
        <f t="shared" si="49"/>
        <v>0.62</v>
      </c>
      <c r="U106" s="28">
        <f t="shared" si="50"/>
        <v>0.27</v>
      </c>
      <c r="V106" s="28">
        <f t="shared" si="51"/>
        <v>0.85</v>
      </c>
      <c r="W106" s="28">
        <f t="shared" si="52"/>
        <v>6.42</v>
      </c>
      <c r="X106" s="28">
        <f t="shared" si="53"/>
        <v>0.22</v>
      </c>
      <c r="Y106" s="28">
        <f t="shared" si="54"/>
        <v>0</v>
      </c>
      <c r="Z106" s="28">
        <f t="shared" si="55"/>
        <v>0</v>
      </c>
      <c r="AA106" s="28">
        <f t="shared" si="56"/>
        <v>3.8870427750000003</v>
      </c>
      <c r="AB106" s="28">
        <f t="shared" si="57"/>
        <v>0.21999999999999997</v>
      </c>
      <c r="AC106" s="28">
        <f t="shared" si="44"/>
        <v>1.4123999999999999</v>
      </c>
      <c r="AD106" s="28">
        <f t="shared" si="45"/>
        <v>5.2994427750000002</v>
      </c>
      <c r="AE106" s="28">
        <f t="shared" si="58"/>
        <v>5.3</v>
      </c>
      <c r="AF106" s="43"/>
      <c r="AG106" s="29"/>
    </row>
    <row r="107" spans="1:33" x14ac:dyDescent="0.3">
      <c r="A107" s="23" t="s">
        <v>232</v>
      </c>
      <c r="B107" s="32" t="s">
        <v>218</v>
      </c>
      <c r="C107" s="23" t="s">
        <v>230</v>
      </c>
      <c r="D107" s="21" t="e">
        <f>MAX(MAX(VLOOKUP(C:C,Data!A$140:C$144, 2, FALSE)-E107, 0), MAX(E107-VLOOKUP(C:C,Data!A$140:C$144, 3, FALSE), 0))</f>
        <v>#VALUE!</v>
      </c>
      <c r="E107" s="24" t="s">
        <v>83</v>
      </c>
      <c r="F107" s="24" t="s">
        <v>83</v>
      </c>
      <c r="G107" s="24" t="s">
        <v>83</v>
      </c>
      <c r="H107" s="24" t="s">
        <v>83</v>
      </c>
      <c r="I107" s="24" t="s">
        <v>83</v>
      </c>
      <c r="J107" s="24" t="s">
        <v>83</v>
      </c>
      <c r="K107" s="24" t="s">
        <v>83</v>
      </c>
      <c r="L107" s="24" t="s">
        <v>83</v>
      </c>
      <c r="M107" s="24" t="s">
        <v>83</v>
      </c>
      <c r="N107" s="42"/>
      <c r="O107" s="42"/>
      <c r="P107" s="25" t="s">
        <v>131</v>
      </c>
      <c r="Q107" s="26">
        <f t="shared" si="47"/>
        <v>1</v>
      </c>
      <c r="R107" s="27">
        <f t="shared" si="48"/>
        <v>1</v>
      </c>
      <c r="S107" s="28">
        <f t="shared" si="43"/>
        <v>1</v>
      </c>
      <c r="T107" s="28">
        <f t="shared" si="49"/>
        <v>0.68</v>
      </c>
      <c r="U107" s="28">
        <f t="shared" si="50"/>
        <v>0.5</v>
      </c>
      <c r="V107" s="28">
        <f t="shared" si="51"/>
        <v>1</v>
      </c>
      <c r="W107" s="28">
        <f t="shared" si="52"/>
        <v>1</v>
      </c>
      <c r="X107" s="28">
        <f t="shared" si="53"/>
        <v>1</v>
      </c>
      <c r="Y107" s="28">
        <f t="shared" si="54"/>
        <v>1</v>
      </c>
      <c r="Z107" s="28">
        <f t="shared" si="55"/>
        <v>1</v>
      </c>
      <c r="AA107" s="28">
        <f t="shared" si="56"/>
        <v>8.2200000000000006</v>
      </c>
      <c r="AB107" s="28">
        <f t="shared" si="57"/>
        <v>1</v>
      </c>
      <c r="AC107" s="28">
        <f t="shared" si="44"/>
        <v>-1.4293495835975616</v>
      </c>
      <c r="AD107" s="28">
        <f t="shared" si="45"/>
        <v>0</v>
      </c>
      <c r="AE107" s="28">
        <f t="shared" si="58"/>
        <v>0</v>
      </c>
      <c r="AF107" s="43"/>
      <c r="AG107" s="29"/>
    </row>
    <row r="108" spans="1:33" x14ac:dyDescent="0.3">
      <c r="A108" s="23" t="s">
        <v>233</v>
      </c>
      <c r="B108" s="32" t="s">
        <v>218</v>
      </c>
      <c r="C108" s="23" t="s">
        <v>59</v>
      </c>
      <c r="D108" s="21">
        <f>MAX(MAX(VLOOKUP(C:C,Data!A$140:C$144, 2, FALSE)-E108, 0), MAX(E108-VLOOKUP(C:C,Data!A$140:C$144, 3, FALSE), 0))</f>
        <v>1.4</v>
      </c>
      <c r="E108" s="24">
        <f t="shared" ref="E108:E117" si="60">IF(COUNTIF(G108:M108,"TBC")&gt;0,"TBC",ROUNDUP(($AD108*10)/10, 1))</f>
        <v>5.3</v>
      </c>
      <c r="F108" s="28" t="s">
        <v>39</v>
      </c>
      <c r="G108" s="28" t="s">
        <v>40</v>
      </c>
      <c r="H108" s="28" t="s">
        <v>41</v>
      </c>
      <c r="I108" s="28" t="s">
        <v>41</v>
      </c>
      <c r="J108" s="28" t="s">
        <v>47</v>
      </c>
      <c r="K108" s="28" t="s">
        <v>40</v>
      </c>
      <c r="L108" s="28" t="s">
        <v>41</v>
      </c>
      <c r="M108" s="28" t="s">
        <v>41</v>
      </c>
      <c r="N108" s="42"/>
      <c r="O108" s="42"/>
      <c r="P108" s="25" t="s">
        <v>124</v>
      </c>
      <c r="Q108" s="26">
        <f t="shared" si="47"/>
        <v>0.85</v>
      </c>
      <c r="R108" s="27">
        <f t="shared" si="48"/>
        <v>0.77</v>
      </c>
      <c r="S108" s="28">
        <f t="shared" si="43"/>
        <v>0.85</v>
      </c>
      <c r="T108" s="28">
        <f t="shared" si="49"/>
        <v>0.62</v>
      </c>
      <c r="U108" s="28">
        <f t="shared" si="50"/>
        <v>0.27</v>
      </c>
      <c r="V108" s="28">
        <f t="shared" si="51"/>
        <v>0.85</v>
      </c>
      <c r="W108" s="28">
        <f t="shared" si="52"/>
        <v>6.42</v>
      </c>
      <c r="X108" s="28">
        <f t="shared" si="53"/>
        <v>0.22</v>
      </c>
      <c r="Y108" s="28">
        <f t="shared" si="54"/>
        <v>0</v>
      </c>
      <c r="Z108" s="28">
        <f t="shared" si="55"/>
        <v>0</v>
      </c>
      <c r="AA108" s="28">
        <f t="shared" si="56"/>
        <v>3.8870427750000003</v>
      </c>
      <c r="AB108" s="28">
        <f t="shared" si="57"/>
        <v>0.21999999999999997</v>
      </c>
      <c r="AC108" s="28">
        <f t="shared" si="44"/>
        <v>1.4123999999999999</v>
      </c>
      <c r="AD108" s="28">
        <f t="shared" si="45"/>
        <v>5.2994427750000002</v>
      </c>
      <c r="AE108" s="28">
        <f t="shared" si="58"/>
        <v>5.3</v>
      </c>
      <c r="AF108" s="43"/>
      <c r="AG108" s="29"/>
    </row>
    <row r="109" spans="1:33" x14ac:dyDescent="0.3">
      <c r="A109" s="23" t="s">
        <v>234</v>
      </c>
      <c r="B109" s="32" t="s">
        <v>218</v>
      </c>
      <c r="C109" s="23" t="s">
        <v>59</v>
      </c>
      <c r="D109" s="21">
        <f>MAX(MAX(VLOOKUP(C:C,Data!A$140:C$144, 2, FALSE)-E109, 0), MAX(E109-VLOOKUP(C:C,Data!A$140:C$144, 3, FALSE), 0))</f>
        <v>1.4</v>
      </c>
      <c r="E109" s="24">
        <f t="shared" si="60"/>
        <v>5.3</v>
      </c>
      <c r="F109" s="28" t="s">
        <v>39</v>
      </c>
      <c r="G109" s="28" t="s">
        <v>40</v>
      </c>
      <c r="H109" s="28" t="s">
        <v>41</v>
      </c>
      <c r="I109" s="28" t="s">
        <v>41</v>
      </c>
      <c r="J109" s="28" t="s">
        <v>47</v>
      </c>
      <c r="K109" s="28" t="s">
        <v>40</v>
      </c>
      <c r="L109" s="28" t="s">
        <v>41</v>
      </c>
      <c r="M109" s="28" t="s">
        <v>41</v>
      </c>
      <c r="N109" s="42"/>
      <c r="O109" s="42"/>
      <c r="P109" s="25" t="s">
        <v>124</v>
      </c>
      <c r="Q109" s="26">
        <f t="shared" si="47"/>
        <v>0.85</v>
      </c>
      <c r="R109" s="27">
        <f t="shared" si="48"/>
        <v>0.77</v>
      </c>
      <c r="S109" s="28">
        <f t="shared" si="43"/>
        <v>0.85</v>
      </c>
      <c r="T109" s="28">
        <f t="shared" si="49"/>
        <v>0.62</v>
      </c>
      <c r="U109" s="28">
        <f t="shared" si="50"/>
        <v>0.27</v>
      </c>
      <c r="V109" s="28">
        <f t="shared" si="51"/>
        <v>0.85</v>
      </c>
      <c r="W109" s="28">
        <f t="shared" si="52"/>
        <v>6.42</v>
      </c>
      <c r="X109" s="28">
        <f t="shared" si="53"/>
        <v>0.22</v>
      </c>
      <c r="Y109" s="28">
        <f t="shared" si="54"/>
        <v>0</v>
      </c>
      <c r="Z109" s="28">
        <f t="shared" si="55"/>
        <v>0</v>
      </c>
      <c r="AA109" s="28">
        <f t="shared" si="56"/>
        <v>3.8870427750000003</v>
      </c>
      <c r="AB109" s="28">
        <f t="shared" si="57"/>
        <v>0.21999999999999997</v>
      </c>
      <c r="AC109" s="28">
        <f t="shared" si="44"/>
        <v>1.4123999999999999</v>
      </c>
      <c r="AD109" s="28">
        <f t="shared" si="45"/>
        <v>5.2994427750000002</v>
      </c>
      <c r="AE109" s="28">
        <f t="shared" si="58"/>
        <v>5.3</v>
      </c>
      <c r="AF109" s="43"/>
      <c r="AG109" s="29"/>
    </row>
    <row r="110" spans="1:33" x14ac:dyDescent="0.3">
      <c r="A110" s="23" t="s">
        <v>235</v>
      </c>
      <c r="B110" s="32" t="s">
        <v>218</v>
      </c>
      <c r="C110" s="23" t="s">
        <v>59</v>
      </c>
      <c r="D110" s="21">
        <f>MAX(MAX(VLOOKUP(C:C,Data!A$140:C$144, 2, FALSE)-E110, 0), MAX(E110-VLOOKUP(C:C,Data!A$140:C$144, 3, FALSE), 0))</f>
        <v>1.4</v>
      </c>
      <c r="E110" s="24">
        <f t="shared" si="60"/>
        <v>5.3</v>
      </c>
      <c r="F110" s="28" t="s">
        <v>39</v>
      </c>
      <c r="G110" s="28" t="s">
        <v>40</v>
      </c>
      <c r="H110" s="28" t="s">
        <v>41</v>
      </c>
      <c r="I110" s="28" t="s">
        <v>41</v>
      </c>
      <c r="J110" s="28" t="s">
        <v>47</v>
      </c>
      <c r="K110" s="28" t="s">
        <v>40</v>
      </c>
      <c r="L110" s="28" t="s">
        <v>41</v>
      </c>
      <c r="M110" s="28" t="s">
        <v>41</v>
      </c>
      <c r="N110" s="42"/>
      <c r="O110" s="42"/>
      <c r="P110" s="25" t="s">
        <v>124</v>
      </c>
      <c r="Q110" s="26">
        <f t="shared" si="47"/>
        <v>0.85</v>
      </c>
      <c r="R110" s="27">
        <f t="shared" si="48"/>
        <v>0.77</v>
      </c>
      <c r="S110" s="28">
        <f t="shared" si="43"/>
        <v>0.85</v>
      </c>
      <c r="T110" s="28">
        <f t="shared" si="49"/>
        <v>0.62</v>
      </c>
      <c r="U110" s="28">
        <f t="shared" si="50"/>
        <v>0.27</v>
      </c>
      <c r="V110" s="28">
        <f t="shared" si="51"/>
        <v>0.85</v>
      </c>
      <c r="W110" s="28">
        <f t="shared" si="52"/>
        <v>6.42</v>
      </c>
      <c r="X110" s="28">
        <f t="shared" si="53"/>
        <v>0.22</v>
      </c>
      <c r="Y110" s="28">
        <f t="shared" si="54"/>
        <v>0</v>
      </c>
      <c r="Z110" s="28">
        <f t="shared" si="55"/>
        <v>0</v>
      </c>
      <c r="AA110" s="28">
        <f t="shared" si="56"/>
        <v>3.8870427750000003</v>
      </c>
      <c r="AB110" s="28">
        <f t="shared" si="57"/>
        <v>0.21999999999999997</v>
      </c>
      <c r="AC110" s="28">
        <f t="shared" si="44"/>
        <v>1.4123999999999999</v>
      </c>
      <c r="AD110" s="28">
        <f t="shared" si="45"/>
        <v>5.2994427750000002</v>
      </c>
      <c r="AE110" s="28">
        <f t="shared" si="58"/>
        <v>5.3</v>
      </c>
      <c r="AF110" s="28"/>
      <c r="AG110" s="29"/>
    </row>
    <row r="111" spans="1:33" x14ac:dyDescent="0.3">
      <c r="A111" s="23" t="s">
        <v>236</v>
      </c>
      <c r="B111" s="30" t="s">
        <v>218</v>
      </c>
      <c r="C111" s="23" t="s">
        <v>38</v>
      </c>
      <c r="D111" s="21">
        <f>MAX(MAX(VLOOKUP(C:C,Data!A$140:C$144, 2, FALSE)-E111, 0), MAX(E111-VLOOKUP(C:C,Data!A$140:C$144, 3, FALSE), 0))</f>
        <v>0</v>
      </c>
      <c r="E111" s="24">
        <f t="shared" si="60"/>
        <v>5.3</v>
      </c>
      <c r="F111" s="28" t="s">
        <v>39</v>
      </c>
      <c r="G111" s="28" t="s">
        <v>40</v>
      </c>
      <c r="H111" s="28" t="s">
        <v>41</v>
      </c>
      <c r="I111" s="28" t="s">
        <v>41</v>
      </c>
      <c r="J111" s="28" t="s">
        <v>47</v>
      </c>
      <c r="K111" s="28" t="s">
        <v>40</v>
      </c>
      <c r="L111" s="28" t="s">
        <v>41</v>
      </c>
      <c r="M111" s="28" t="s">
        <v>41</v>
      </c>
      <c r="N111" s="42"/>
      <c r="O111" s="42"/>
      <c r="P111" s="25" t="s">
        <v>124</v>
      </c>
      <c r="Q111" s="26">
        <f t="shared" si="47"/>
        <v>0.85</v>
      </c>
      <c r="R111" s="27">
        <f t="shared" si="48"/>
        <v>0.77</v>
      </c>
      <c r="S111" s="28">
        <f t="shared" si="43"/>
        <v>0.85</v>
      </c>
      <c r="T111" s="28">
        <f t="shared" si="49"/>
        <v>0.62</v>
      </c>
      <c r="U111" s="28">
        <f t="shared" si="50"/>
        <v>0.27</v>
      </c>
      <c r="V111" s="28">
        <f t="shared" si="51"/>
        <v>0.85</v>
      </c>
      <c r="W111" s="28">
        <f t="shared" si="52"/>
        <v>6.42</v>
      </c>
      <c r="X111" s="28">
        <f t="shared" si="53"/>
        <v>0.22</v>
      </c>
      <c r="Y111" s="28">
        <f t="shared" si="54"/>
        <v>0</v>
      </c>
      <c r="Z111" s="28">
        <f t="shared" si="55"/>
        <v>0</v>
      </c>
      <c r="AA111" s="28">
        <f t="shared" si="56"/>
        <v>3.8870427750000003</v>
      </c>
      <c r="AB111" s="28">
        <f t="shared" si="57"/>
        <v>0.21999999999999997</v>
      </c>
      <c r="AC111" s="28">
        <f t="shared" si="44"/>
        <v>1.4123999999999999</v>
      </c>
      <c r="AD111" s="28">
        <f t="shared" si="45"/>
        <v>5.2994427750000002</v>
      </c>
      <c r="AE111" s="28">
        <f t="shared" si="58"/>
        <v>5.3</v>
      </c>
      <c r="AF111" s="43"/>
      <c r="AG111" s="29"/>
    </row>
    <row r="112" spans="1:33" x14ac:dyDescent="0.3">
      <c r="A112" s="23" t="s">
        <v>237</v>
      </c>
      <c r="B112" s="30" t="s">
        <v>218</v>
      </c>
      <c r="C112" s="23" t="s">
        <v>59</v>
      </c>
      <c r="D112" s="21">
        <f>MAX(MAX(VLOOKUP(C:C,Data!A$140:C$144, 2, FALSE)-E112, 0), MAX(E112-VLOOKUP(C:C,Data!A$140:C$144, 3, FALSE), 0))</f>
        <v>1.4</v>
      </c>
      <c r="E112" s="24">
        <f t="shared" si="60"/>
        <v>5.3</v>
      </c>
      <c r="F112" s="28" t="s">
        <v>39</v>
      </c>
      <c r="G112" s="28" t="s">
        <v>40</v>
      </c>
      <c r="H112" s="28" t="s">
        <v>41</v>
      </c>
      <c r="I112" s="28" t="s">
        <v>41</v>
      </c>
      <c r="J112" s="28" t="s">
        <v>47</v>
      </c>
      <c r="K112" s="28" t="s">
        <v>40</v>
      </c>
      <c r="L112" s="28" t="s">
        <v>41</v>
      </c>
      <c r="M112" s="28" t="s">
        <v>41</v>
      </c>
      <c r="N112" s="42"/>
      <c r="O112" s="42"/>
      <c r="P112" s="25" t="s">
        <v>124</v>
      </c>
      <c r="Q112" s="26">
        <f t="shared" si="47"/>
        <v>0.85</v>
      </c>
      <c r="R112" s="27">
        <f t="shared" si="48"/>
        <v>0.77</v>
      </c>
      <c r="S112" s="28">
        <f t="shared" si="43"/>
        <v>0.85</v>
      </c>
      <c r="T112" s="28">
        <f t="shared" si="49"/>
        <v>0.62</v>
      </c>
      <c r="U112" s="28">
        <f t="shared" si="50"/>
        <v>0.27</v>
      </c>
      <c r="V112" s="28">
        <f t="shared" si="51"/>
        <v>0.85</v>
      </c>
      <c r="W112" s="28">
        <f t="shared" si="52"/>
        <v>6.42</v>
      </c>
      <c r="X112" s="28">
        <f t="shared" si="53"/>
        <v>0.22</v>
      </c>
      <c r="Y112" s="28">
        <f t="shared" si="54"/>
        <v>0</v>
      </c>
      <c r="Z112" s="28">
        <f t="shared" si="55"/>
        <v>0</v>
      </c>
      <c r="AA112" s="28">
        <f t="shared" si="56"/>
        <v>3.8870427750000003</v>
      </c>
      <c r="AB112" s="28">
        <f t="shared" si="57"/>
        <v>0.21999999999999997</v>
      </c>
      <c r="AC112" s="28">
        <f t="shared" si="44"/>
        <v>1.4123999999999999</v>
      </c>
      <c r="AD112" s="28">
        <f t="shared" si="45"/>
        <v>5.2994427750000002</v>
      </c>
      <c r="AE112" s="28">
        <f t="shared" si="58"/>
        <v>5.3</v>
      </c>
      <c r="AF112" s="43"/>
      <c r="AG112" s="29"/>
    </row>
    <row r="113" spans="1:33" x14ac:dyDescent="0.3">
      <c r="A113" s="23" t="s">
        <v>238</v>
      </c>
      <c r="B113" s="32" t="s">
        <v>218</v>
      </c>
      <c r="C113" s="23" t="s">
        <v>59</v>
      </c>
      <c r="D113" s="21">
        <f>MAX(MAX(VLOOKUP(C:C,Data!A$140:C$144, 2, FALSE)-E113, 0), MAX(E113-VLOOKUP(C:C,Data!A$140:C$144, 3, FALSE), 0))</f>
        <v>1.4</v>
      </c>
      <c r="E113" s="24">
        <f t="shared" si="60"/>
        <v>5.3</v>
      </c>
      <c r="F113" s="28" t="s">
        <v>39</v>
      </c>
      <c r="G113" s="28" t="s">
        <v>40</v>
      </c>
      <c r="H113" s="28" t="s">
        <v>41</v>
      </c>
      <c r="I113" s="28" t="s">
        <v>41</v>
      </c>
      <c r="J113" s="28" t="s">
        <v>47</v>
      </c>
      <c r="K113" s="28" t="s">
        <v>40</v>
      </c>
      <c r="L113" s="28" t="s">
        <v>41</v>
      </c>
      <c r="M113" s="28" t="s">
        <v>41</v>
      </c>
      <c r="N113" s="42"/>
      <c r="O113" s="42"/>
      <c r="P113" s="25" t="s">
        <v>124</v>
      </c>
      <c r="Q113" s="26">
        <f t="shared" si="47"/>
        <v>0.85</v>
      </c>
      <c r="R113" s="27">
        <f t="shared" si="48"/>
        <v>0.77</v>
      </c>
      <c r="S113" s="28">
        <f t="shared" si="43"/>
        <v>0.85</v>
      </c>
      <c r="T113" s="28">
        <f t="shared" si="49"/>
        <v>0.62</v>
      </c>
      <c r="U113" s="28">
        <f t="shared" si="50"/>
        <v>0.27</v>
      </c>
      <c r="V113" s="28">
        <f t="shared" si="51"/>
        <v>0.85</v>
      </c>
      <c r="W113" s="28">
        <f t="shared" si="52"/>
        <v>6.42</v>
      </c>
      <c r="X113" s="28">
        <f t="shared" si="53"/>
        <v>0.22</v>
      </c>
      <c r="Y113" s="28">
        <f t="shared" si="54"/>
        <v>0</v>
      </c>
      <c r="Z113" s="28">
        <f t="shared" si="55"/>
        <v>0</v>
      </c>
      <c r="AA113" s="28">
        <f t="shared" si="56"/>
        <v>3.8870427750000003</v>
      </c>
      <c r="AB113" s="28">
        <f t="shared" si="57"/>
        <v>0.21999999999999997</v>
      </c>
      <c r="AC113" s="28">
        <f t="shared" si="44"/>
        <v>1.4123999999999999</v>
      </c>
      <c r="AD113" s="28">
        <f t="shared" si="45"/>
        <v>5.2994427750000002</v>
      </c>
      <c r="AE113" s="28">
        <f t="shared" si="58"/>
        <v>5.3</v>
      </c>
      <c r="AF113" s="43"/>
      <c r="AG113" s="29"/>
    </row>
    <row r="114" spans="1:33" x14ac:dyDescent="0.3">
      <c r="A114" s="30" t="s">
        <v>239</v>
      </c>
      <c r="B114" s="32" t="s">
        <v>218</v>
      </c>
      <c r="C114" s="30" t="s">
        <v>59</v>
      </c>
      <c r="D114" s="21">
        <f>MAX(MAX(VLOOKUP(C:C,Data!A$140:C$144, 2, FALSE)-E114, 0), MAX(E114-VLOOKUP(C:C,Data!A$140:C$144, 3, FALSE), 0))</f>
        <v>1.4</v>
      </c>
      <c r="E114" s="24">
        <f t="shared" si="60"/>
        <v>5.3</v>
      </c>
      <c r="F114" s="28" t="s">
        <v>39</v>
      </c>
      <c r="G114" s="28" t="s">
        <v>40</v>
      </c>
      <c r="H114" s="28" t="s">
        <v>41</v>
      </c>
      <c r="I114" s="28" t="s">
        <v>41</v>
      </c>
      <c r="J114" s="28" t="s">
        <v>47</v>
      </c>
      <c r="K114" s="28" t="s">
        <v>40</v>
      </c>
      <c r="L114" s="28" t="s">
        <v>41</v>
      </c>
      <c r="M114" s="28" t="s">
        <v>41</v>
      </c>
      <c r="N114" s="42"/>
      <c r="O114" s="42"/>
      <c r="P114" s="25" t="s">
        <v>124</v>
      </c>
      <c r="Q114" s="26">
        <f t="shared" si="47"/>
        <v>0.85</v>
      </c>
      <c r="R114" s="27">
        <f t="shared" si="48"/>
        <v>0.77</v>
      </c>
      <c r="S114" s="28">
        <f t="shared" si="43"/>
        <v>0.85</v>
      </c>
      <c r="T114" s="28">
        <f t="shared" si="49"/>
        <v>0.62</v>
      </c>
      <c r="U114" s="28">
        <f t="shared" si="50"/>
        <v>0.27</v>
      </c>
      <c r="V114" s="28">
        <f t="shared" si="51"/>
        <v>0.85</v>
      </c>
      <c r="W114" s="28">
        <f t="shared" si="52"/>
        <v>6.42</v>
      </c>
      <c r="X114" s="28">
        <f t="shared" si="53"/>
        <v>0.22</v>
      </c>
      <c r="Y114" s="28">
        <f t="shared" si="54"/>
        <v>0</v>
      </c>
      <c r="Z114" s="28">
        <f t="shared" si="55"/>
        <v>0</v>
      </c>
      <c r="AA114" s="28">
        <f t="shared" si="56"/>
        <v>3.8870427750000003</v>
      </c>
      <c r="AB114" s="28">
        <f t="shared" si="57"/>
        <v>0.21999999999999997</v>
      </c>
      <c r="AC114" s="28">
        <f t="shared" si="44"/>
        <v>1.4123999999999999</v>
      </c>
      <c r="AD114" s="28">
        <f t="shared" si="45"/>
        <v>5.2994427750000002</v>
      </c>
      <c r="AE114" s="28">
        <f t="shared" si="58"/>
        <v>5.3</v>
      </c>
      <c r="AF114" s="43"/>
      <c r="AG114" s="29"/>
    </row>
    <row r="115" spans="1:33" x14ac:dyDescent="0.3">
      <c r="A115" s="30" t="s">
        <v>240</v>
      </c>
      <c r="B115" s="30" t="s">
        <v>218</v>
      </c>
      <c r="C115" s="30" t="s">
        <v>59</v>
      </c>
      <c r="D115" s="21">
        <f>MAX(MAX(VLOOKUP(C:C,Data!A$140:C$144, 2, FALSE)-E115, 0), MAX(E115-VLOOKUP(C:C,Data!A$140:C$144, 3, FALSE), 0))</f>
        <v>1.4</v>
      </c>
      <c r="E115" s="24">
        <f t="shared" si="60"/>
        <v>5.3</v>
      </c>
      <c r="F115" s="28" t="s">
        <v>39</v>
      </c>
      <c r="G115" s="28" t="s">
        <v>40</v>
      </c>
      <c r="H115" s="28" t="s">
        <v>41</v>
      </c>
      <c r="I115" s="28" t="s">
        <v>41</v>
      </c>
      <c r="J115" s="28" t="s">
        <v>47</v>
      </c>
      <c r="K115" s="28" t="s">
        <v>40</v>
      </c>
      <c r="L115" s="28" t="s">
        <v>41</v>
      </c>
      <c r="M115" s="28" t="s">
        <v>41</v>
      </c>
      <c r="N115" s="42"/>
      <c r="O115" s="42"/>
      <c r="P115" s="25" t="s">
        <v>124</v>
      </c>
      <c r="Q115" s="26">
        <f t="shared" si="47"/>
        <v>0.85</v>
      </c>
      <c r="R115" s="27">
        <f t="shared" si="48"/>
        <v>0.77</v>
      </c>
      <c r="S115" s="28">
        <f t="shared" si="43"/>
        <v>0.85</v>
      </c>
      <c r="T115" s="28">
        <f t="shared" si="49"/>
        <v>0.62</v>
      </c>
      <c r="U115" s="28">
        <f t="shared" si="50"/>
        <v>0.27</v>
      </c>
      <c r="V115" s="28">
        <f t="shared" si="51"/>
        <v>0.85</v>
      </c>
      <c r="W115" s="28">
        <f t="shared" si="52"/>
        <v>6.42</v>
      </c>
      <c r="X115" s="28">
        <f t="shared" si="53"/>
        <v>0.22</v>
      </c>
      <c r="Y115" s="28">
        <f t="shared" si="54"/>
        <v>0</v>
      </c>
      <c r="Z115" s="28">
        <f t="shared" si="55"/>
        <v>0</v>
      </c>
      <c r="AA115" s="28">
        <f t="shared" si="56"/>
        <v>3.8870427750000003</v>
      </c>
      <c r="AB115" s="28">
        <f t="shared" si="57"/>
        <v>0.21999999999999997</v>
      </c>
      <c r="AC115" s="28">
        <f t="shared" si="44"/>
        <v>1.4123999999999999</v>
      </c>
      <c r="AD115" s="28">
        <f t="shared" si="45"/>
        <v>5.2994427750000002</v>
      </c>
      <c r="AE115" s="28">
        <f t="shared" si="58"/>
        <v>5.3</v>
      </c>
      <c r="AF115" s="43"/>
      <c r="AG115" s="29"/>
    </row>
    <row r="116" spans="1:33" x14ac:dyDescent="0.3">
      <c r="A116" s="30" t="s">
        <v>241</v>
      </c>
      <c r="B116" s="30" t="s">
        <v>218</v>
      </c>
      <c r="C116" s="30" t="s">
        <v>59</v>
      </c>
      <c r="D116" s="21">
        <f>MAX(MAX(VLOOKUP(C:C,Data!A$140:C$144, 2, FALSE)-E116, 0), MAX(E116-VLOOKUP(C:C,Data!A$140:C$144, 3, FALSE), 0))</f>
        <v>1.4</v>
      </c>
      <c r="E116" s="24">
        <f t="shared" si="60"/>
        <v>5.3</v>
      </c>
      <c r="F116" s="28" t="s">
        <v>39</v>
      </c>
      <c r="G116" s="28" t="s">
        <v>40</v>
      </c>
      <c r="H116" s="28" t="s">
        <v>41</v>
      </c>
      <c r="I116" s="28" t="s">
        <v>41</v>
      </c>
      <c r="J116" s="28" t="s">
        <v>47</v>
      </c>
      <c r="K116" s="28" t="s">
        <v>40</v>
      </c>
      <c r="L116" s="28" t="s">
        <v>41</v>
      </c>
      <c r="M116" s="28" t="s">
        <v>41</v>
      </c>
      <c r="N116" s="42"/>
      <c r="O116" s="42"/>
      <c r="P116" s="25" t="s">
        <v>124</v>
      </c>
      <c r="Q116" s="26">
        <f t="shared" si="47"/>
        <v>0.85</v>
      </c>
      <c r="R116" s="27">
        <f t="shared" si="48"/>
        <v>0.77</v>
      </c>
      <c r="S116" s="28">
        <f t="shared" si="43"/>
        <v>0.85</v>
      </c>
      <c r="T116" s="28">
        <f t="shared" si="49"/>
        <v>0.62</v>
      </c>
      <c r="U116" s="28">
        <f t="shared" si="50"/>
        <v>0.27</v>
      </c>
      <c r="V116" s="28">
        <f t="shared" si="51"/>
        <v>0.85</v>
      </c>
      <c r="W116" s="28">
        <f t="shared" si="52"/>
        <v>6.42</v>
      </c>
      <c r="X116" s="28">
        <f t="shared" si="53"/>
        <v>0.22</v>
      </c>
      <c r="Y116" s="28">
        <f t="shared" si="54"/>
        <v>0</v>
      </c>
      <c r="Z116" s="28">
        <f t="shared" si="55"/>
        <v>0</v>
      </c>
      <c r="AA116" s="28">
        <f t="shared" si="56"/>
        <v>3.8870427750000003</v>
      </c>
      <c r="AB116" s="28">
        <f t="shared" si="57"/>
        <v>0.21999999999999997</v>
      </c>
      <c r="AC116" s="28">
        <f t="shared" si="44"/>
        <v>1.4123999999999999</v>
      </c>
      <c r="AD116" s="28">
        <f t="shared" si="45"/>
        <v>5.2994427750000002</v>
      </c>
      <c r="AE116" s="28">
        <f t="shared" si="58"/>
        <v>5.3</v>
      </c>
      <c r="AF116" s="43" t="s">
        <v>636</v>
      </c>
      <c r="AG116" s="29"/>
    </row>
    <row r="117" spans="1:33" x14ac:dyDescent="0.3">
      <c r="A117" s="30" t="s">
        <v>242</v>
      </c>
      <c r="B117" s="30" t="s">
        <v>218</v>
      </c>
      <c r="C117" s="30" t="s">
        <v>59</v>
      </c>
      <c r="D117" s="21">
        <f>MAX(MAX(VLOOKUP(C:C,Data!A$140:C$144, 2, FALSE)-E117, 0), MAX(E117-VLOOKUP(C:C,Data!A$140:C$144, 3, FALSE), 0))</f>
        <v>1.4</v>
      </c>
      <c r="E117" s="24">
        <f t="shared" si="60"/>
        <v>5.3</v>
      </c>
      <c r="F117" s="28" t="s">
        <v>39</v>
      </c>
      <c r="G117" s="28" t="s">
        <v>40</v>
      </c>
      <c r="H117" s="28" t="s">
        <v>41</v>
      </c>
      <c r="I117" s="28" t="s">
        <v>41</v>
      </c>
      <c r="J117" s="28" t="s">
        <v>47</v>
      </c>
      <c r="K117" s="28" t="s">
        <v>40</v>
      </c>
      <c r="L117" s="28" t="s">
        <v>41</v>
      </c>
      <c r="M117" s="28" t="s">
        <v>41</v>
      </c>
      <c r="N117" s="42"/>
      <c r="O117" s="42"/>
      <c r="P117" s="25" t="s">
        <v>124</v>
      </c>
      <c r="Q117" s="26">
        <f t="shared" si="47"/>
        <v>0.85</v>
      </c>
      <c r="R117" s="27">
        <f t="shared" si="48"/>
        <v>0.77</v>
      </c>
      <c r="S117" s="28">
        <f t="shared" si="43"/>
        <v>0.85</v>
      </c>
      <c r="T117" s="28">
        <f t="shared" si="49"/>
        <v>0.62</v>
      </c>
      <c r="U117" s="28">
        <f t="shared" si="50"/>
        <v>0.27</v>
      </c>
      <c r="V117" s="28">
        <f t="shared" si="51"/>
        <v>0.85</v>
      </c>
      <c r="W117" s="28">
        <f t="shared" si="52"/>
        <v>6.42</v>
      </c>
      <c r="X117" s="28">
        <f t="shared" si="53"/>
        <v>0.22</v>
      </c>
      <c r="Y117" s="28">
        <f t="shared" si="54"/>
        <v>0</v>
      </c>
      <c r="Z117" s="28">
        <f t="shared" si="55"/>
        <v>0</v>
      </c>
      <c r="AA117" s="28">
        <f t="shared" si="56"/>
        <v>3.8870427750000003</v>
      </c>
      <c r="AB117" s="28">
        <f t="shared" si="57"/>
        <v>0.21999999999999997</v>
      </c>
      <c r="AC117" s="28">
        <f t="shared" si="44"/>
        <v>1.4123999999999999</v>
      </c>
      <c r="AD117" s="28">
        <f t="shared" si="45"/>
        <v>5.2994427750000002</v>
      </c>
      <c r="AE117" s="28">
        <f t="shared" si="58"/>
        <v>5.3</v>
      </c>
      <c r="AF117" s="28" t="s">
        <v>636</v>
      </c>
      <c r="AG117" s="29"/>
    </row>
    <row r="118" spans="1:33" x14ac:dyDescent="0.3">
      <c r="A118" s="30" t="s">
        <v>243</v>
      </c>
      <c r="B118" s="30" t="s">
        <v>218</v>
      </c>
      <c r="C118" s="30" t="s">
        <v>230</v>
      </c>
      <c r="D118" s="21" t="e">
        <f>MAX(MAX(VLOOKUP(C:C,Data!A$140:C$144, 2, FALSE)-E118, 0), MAX(E118-VLOOKUP(C:C,Data!A$140:C$144, 3, FALSE), 0))</f>
        <v>#VALUE!</v>
      </c>
      <c r="E118" s="24" t="s">
        <v>83</v>
      </c>
      <c r="F118" s="24" t="s">
        <v>83</v>
      </c>
      <c r="G118" s="24" t="s">
        <v>83</v>
      </c>
      <c r="H118" s="24" t="s">
        <v>83</v>
      </c>
      <c r="I118" s="24" t="s">
        <v>83</v>
      </c>
      <c r="J118" s="24" t="s">
        <v>83</v>
      </c>
      <c r="K118" s="24" t="s">
        <v>83</v>
      </c>
      <c r="L118" s="24" t="s">
        <v>83</v>
      </c>
      <c r="M118" s="24" t="s">
        <v>83</v>
      </c>
      <c r="N118" s="42"/>
      <c r="O118" s="42"/>
      <c r="P118" s="33" t="s">
        <v>83</v>
      </c>
      <c r="Q118" s="26">
        <f t="shared" si="47"/>
        <v>1</v>
      </c>
      <c r="R118" s="27">
        <f t="shared" si="48"/>
        <v>1</v>
      </c>
      <c r="S118" s="28">
        <f t="shared" si="43"/>
        <v>1</v>
      </c>
      <c r="T118" s="28">
        <f t="shared" si="49"/>
        <v>0.68</v>
      </c>
      <c r="U118" s="28">
        <f t="shared" si="50"/>
        <v>0.5</v>
      </c>
      <c r="V118" s="28">
        <f t="shared" si="51"/>
        <v>1</v>
      </c>
      <c r="W118" s="28">
        <f t="shared" si="52"/>
        <v>1</v>
      </c>
      <c r="X118" s="28">
        <f t="shared" si="53"/>
        <v>1</v>
      </c>
      <c r="Y118" s="28">
        <f t="shared" si="54"/>
        <v>1</v>
      </c>
      <c r="Z118" s="28">
        <f t="shared" si="55"/>
        <v>1</v>
      </c>
      <c r="AA118" s="28">
        <f t="shared" si="56"/>
        <v>8.2200000000000006</v>
      </c>
      <c r="AB118" s="28">
        <f t="shared" si="57"/>
        <v>1</v>
      </c>
      <c r="AC118" s="28">
        <f t="shared" si="44"/>
        <v>-1.4293495835975616</v>
      </c>
      <c r="AD118" s="28">
        <f t="shared" si="45"/>
        <v>0</v>
      </c>
      <c r="AE118" s="28">
        <f t="shared" si="58"/>
        <v>0</v>
      </c>
      <c r="AF118" s="43"/>
      <c r="AG118" s="29"/>
    </row>
    <row r="119" spans="1:33" x14ac:dyDescent="0.3">
      <c r="A119" s="30" t="s">
        <v>244</v>
      </c>
      <c r="B119" s="32" t="s">
        <v>218</v>
      </c>
      <c r="C119" s="30" t="s">
        <v>59</v>
      </c>
      <c r="D119" s="21">
        <f>MAX(MAX(VLOOKUP(C:C,Data!A$140:C$144, 2, FALSE)-E119, 0), MAX(E119-VLOOKUP(C:C,Data!A$140:C$144, 3, FALSE), 0))</f>
        <v>1.4</v>
      </c>
      <c r="E119" s="24">
        <f>IF(COUNTIF(G119:M119,"TBC")&gt;0,"TBC",ROUNDUP(($AD119*10)/10, 1))</f>
        <v>5.3</v>
      </c>
      <c r="F119" s="28" t="s">
        <v>39</v>
      </c>
      <c r="G119" s="28" t="s">
        <v>40</v>
      </c>
      <c r="H119" s="28" t="s">
        <v>41</v>
      </c>
      <c r="I119" s="28" t="s">
        <v>41</v>
      </c>
      <c r="J119" s="28" t="s">
        <v>47</v>
      </c>
      <c r="K119" s="28" t="s">
        <v>40</v>
      </c>
      <c r="L119" s="28" t="s">
        <v>41</v>
      </c>
      <c r="M119" s="28" t="s">
        <v>41</v>
      </c>
      <c r="N119" s="42"/>
      <c r="O119" s="42"/>
      <c r="P119" s="25" t="s">
        <v>124</v>
      </c>
      <c r="Q119" s="26">
        <f t="shared" si="47"/>
        <v>0.85</v>
      </c>
      <c r="R119" s="27">
        <f t="shared" si="48"/>
        <v>0.77</v>
      </c>
      <c r="S119" s="28">
        <f t="shared" si="43"/>
        <v>0.85</v>
      </c>
      <c r="T119" s="28">
        <f t="shared" si="49"/>
        <v>0.62</v>
      </c>
      <c r="U119" s="28">
        <f t="shared" si="50"/>
        <v>0.27</v>
      </c>
      <c r="V119" s="28">
        <f t="shared" si="51"/>
        <v>0.85</v>
      </c>
      <c r="W119" s="28">
        <f t="shared" si="52"/>
        <v>6.42</v>
      </c>
      <c r="X119" s="28">
        <f t="shared" si="53"/>
        <v>0.22</v>
      </c>
      <c r="Y119" s="28">
        <f t="shared" si="54"/>
        <v>0</v>
      </c>
      <c r="Z119" s="28">
        <f t="shared" si="55"/>
        <v>0</v>
      </c>
      <c r="AA119" s="28">
        <f t="shared" si="56"/>
        <v>3.8870427750000003</v>
      </c>
      <c r="AB119" s="28">
        <f t="shared" si="57"/>
        <v>0.21999999999999997</v>
      </c>
      <c r="AC119" s="28">
        <f t="shared" si="44"/>
        <v>1.4123999999999999</v>
      </c>
      <c r="AD119" s="28">
        <f t="shared" si="45"/>
        <v>5.2994427750000002</v>
      </c>
      <c r="AE119" s="28">
        <f t="shared" si="58"/>
        <v>5.3</v>
      </c>
      <c r="AF119" s="43"/>
      <c r="AG119" s="29"/>
    </row>
    <row r="120" spans="1:33" x14ac:dyDescent="0.3">
      <c r="A120" s="30" t="s">
        <v>245</v>
      </c>
      <c r="B120" s="30" t="s">
        <v>218</v>
      </c>
      <c r="C120" s="30" t="s">
        <v>230</v>
      </c>
      <c r="D120" s="21" t="e">
        <f>MAX(MAX(VLOOKUP(C:C,Data!A$140:C$144, 2, FALSE)-E120, 0), MAX(E120-VLOOKUP(C:C,Data!A$140:C$144, 3, FALSE), 0))</f>
        <v>#VALUE!</v>
      </c>
      <c r="E120" s="24" t="s">
        <v>83</v>
      </c>
      <c r="F120" s="24" t="s">
        <v>83</v>
      </c>
      <c r="G120" s="24" t="s">
        <v>83</v>
      </c>
      <c r="H120" s="24" t="s">
        <v>83</v>
      </c>
      <c r="I120" s="24" t="s">
        <v>83</v>
      </c>
      <c r="J120" s="24" t="s">
        <v>83</v>
      </c>
      <c r="K120" s="24" t="s">
        <v>83</v>
      </c>
      <c r="L120" s="24" t="s">
        <v>83</v>
      </c>
      <c r="M120" s="24" t="s">
        <v>83</v>
      </c>
      <c r="N120" s="42"/>
      <c r="O120" s="42"/>
      <c r="P120" s="34" t="s">
        <v>83</v>
      </c>
      <c r="Q120" s="26">
        <f t="shared" si="47"/>
        <v>1</v>
      </c>
      <c r="R120" s="27">
        <f t="shared" si="48"/>
        <v>1</v>
      </c>
      <c r="S120" s="28">
        <f t="shared" si="43"/>
        <v>1</v>
      </c>
      <c r="T120" s="28">
        <f t="shared" si="49"/>
        <v>0.68</v>
      </c>
      <c r="U120" s="28">
        <f t="shared" si="50"/>
        <v>0.5</v>
      </c>
      <c r="V120" s="28">
        <f t="shared" si="51"/>
        <v>1</v>
      </c>
      <c r="W120" s="28">
        <f t="shared" si="52"/>
        <v>1</v>
      </c>
      <c r="X120" s="28">
        <f t="shared" si="53"/>
        <v>1</v>
      </c>
      <c r="Y120" s="28">
        <f t="shared" si="54"/>
        <v>1</v>
      </c>
      <c r="Z120" s="28">
        <f t="shared" si="55"/>
        <v>1</v>
      </c>
      <c r="AA120" s="28">
        <f t="shared" si="56"/>
        <v>8.2200000000000006</v>
      </c>
      <c r="AB120" s="28">
        <f t="shared" si="57"/>
        <v>1</v>
      </c>
      <c r="AC120" s="28">
        <f t="shared" si="44"/>
        <v>-1.4293495835975616</v>
      </c>
      <c r="AD120" s="28">
        <f t="shared" si="45"/>
        <v>0</v>
      </c>
      <c r="AE120" s="28">
        <f t="shared" si="58"/>
        <v>0</v>
      </c>
      <c r="AF120" s="43"/>
      <c r="AG120" s="29"/>
    </row>
    <row r="121" spans="1:33" s="12" customFormat="1" x14ac:dyDescent="0.3">
      <c r="A121" s="30" t="s">
        <v>246</v>
      </c>
      <c r="B121" s="32" t="s">
        <v>218</v>
      </c>
      <c r="C121" s="30" t="s">
        <v>59</v>
      </c>
      <c r="D121" s="21">
        <f>MAX(MAX(VLOOKUP(C:C,Data!A$140:C$144, 2, FALSE)-E121, 0), MAX(E121-VLOOKUP(C:C,Data!A$140:C$144, 3, FALSE), 0))</f>
        <v>1.4</v>
      </c>
      <c r="E121" s="24">
        <f>IF(COUNTIF(G121:M121,"TBC")&gt;0,"TBC",ROUNDUP(($AD121*10)/10, 1))</f>
        <v>5.3</v>
      </c>
      <c r="F121" s="28" t="s">
        <v>39</v>
      </c>
      <c r="G121" s="28" t="s">
        <v>40</v>
      </c>
      <c r="H121" s="28" t="s">
        <v>41</v>
      </c>
      <c r="I121" s="28" t="s">
        <v>41</v>
      </c>
      <c r="J121" s="28" t="s">
        <v>47</v>
      </c>
      <c r="K121" s="28" t="s">
        <v>40</v>
      </c>
      <c r="L121" s="28" t="s">
        <v>41</v>
      </c>
      <c r="M121" s="28" t="s">
        <v>41</v>
      </c>
      <c r="N121" s="42"/>
      <c r="O121" s="42"/>
      <c r="P121" s="25" t="s">
        <v>124</v>
      </c>
      <c r="Q121" s="26">
        <f t="shared" si="47"/>
        <v>0.85</v>
      </c>
      <c r="R121" s="27">
        <f t="shared" si="48"/>
        <v>0.77</v>
      </c>
      <c r="S121" s="28">
        <f t="shared" si="43"/>
        <v>0.85</v>
      </c>
      <c r="T121" s="28">
        <f t="shared" si="49"/>
        <v>0.62</v>
      </c>
      <c r="U121" s="28">
        <f t="shared" si="50"/>
        <v>0.27</v>
      </c>
      <c r="V121" s="28">
        <f t="shared" si="51"/>
        <v>0.85</v>
      </c>
      <c r="W121" s="28">
        <f t="shared" si="52"/>
        <v>6.42</v>
      </c>
      <c r="X121" s="28">
        <f t="shared" si="53"/>
        <v>0.22</v>
      </c>
      <c r="Y121" s="28">
        <f t="shared" si="54"/>
        <v>0</v>
      </c>
      <c r="Z121" s="28">
        <f t="shared" si="55"/>
        <v>0</v>
      </c>
      <c r="AA121" s="28">
        <f t="shared" si="56"/>
        <v>3.8870427750000003</v>
      </c>
      <c r="AB121" s="28">
        <f t="shared" si="57"/>
        <v>0.21999999999999997</v>
      </c>
      <c r="AC121" s="28">
        <f t="shared" si="44"/>
        <v>1.4123999999999999</v>
      </c>
      <c r="AD121" s="28">
        <f t="shared" si="45"/>
        <v>5.2994427750000002</v>
      </c>
      <c r="AE121" s="28">
        <f t="shared" si="58"/>
        <v>5.3</v>
      </c>
      <c r="AF121" s="43"/>
      <c r="AG121" s="29"/>
    </row>
    <row r="122" spans="1:33" x14ac:dyDescent="0.3">
      <c r="A122" s="30" t="s">
        <v>247</v>
      </c>
      <c r="B122" s="32" t="s">
        <v>218</v>
      </c>
      <c r="C122" s="30" t="s">
        <v>59</v>
      </c>
      <c r="D122" s="21">
        <f>MAX(MAX(VLOOKUP(C:C,Data!A$140:C$144, 2, FALSE)-E122, 0), MAX(E122-VLOOKUP(C:C,Data!A$140:C$144, 3, FALSE), 0))</f>
        <v>1.4</v>
      </c>
      <c r="E122" s="24">
        <f>IF(COUNTIF(G122:M122,"TBC")&gt;0,"TBC",ROUNDUP(($AD122*10)/10, 1))</f>
        <v>5.3</v>
      </c>
      <c r="F122" s="28" t="s">
        <v>39</v>
      </c>
      <c r="G122" s="28" t="s">
        <v>40</v>
      </c>
      <c r="H122" s="28" t="s">
        <v>41</v>
      </c>
      <c r="I122" s="28" t="s">
        <v>41</v>
      </c>
      <c r="J122" s="28" t="s">
        <v>47</v>
      </c>
      <c r="K122" s="28" t="s">
        <v>40</v>
      </c>
      <c r="L122" s="28" t="s">
        <v>41</v>
      </c>
      <c r="M122" s="28" t="s">
        <v>41</v>
      </c>
      <c r="N122" s="42"/>
      <c r="O122" s="42"/>
      <c r="P122" s="25" t="s">
        <v>124</v>
      </c>
      <c r="Q122" s="26">
        <f t="shared" si="47"/>
        <v>0.85</v>
      </c>
      <c r="R122" s="27">
        <f t="shared" si="48"/>
        <v>0.77</v>
      </c>
      <c r="S122" s="28">
        <f t="shared" si="43"/>
        <v>0.85</v>
      </c>
      <c r="T122" s="28">
        <f t="shared" si="49"/>
        <v>0.62</v>
      </c>
      <c r="U122" s="28">
        <f t="shared" si="50"/>
        <v>0.27</v>
      </c>
      <c r="V122" s="28">
        <f t="shared" si="51"/>
        <v>0.85</v>
      </c>
      <c r="W122" s="28">
        <f t="shared" si="52"/>
        <v>6.42</v>
      </c>
      <c r="X122" s="28">
        <f t="shared" si="53"/>
        <v>0.22</v>
      </c>
      <c r="Y122" s="28">
        <f t="shared" si="54"/>
        <v>0</v>
      </c>
      <c r="Z122" s="28">
        <f t="shared" si="55"/>
        <v>0</v>
      </c>
      <c r="AA122" s="28">
        <f t="shared" si="56"/>
        <v>3.8870427750000003</v>
      </c>
      <c r="AB122" s="28">
        <f t="shared" si="57"/>
        <v>0.21999999999999997</v>
      </c>
      <c r="AC122" s="28">
        <f t="shared" si="44"/>
        <v>1.4123999999999999</v>
      </c>
      <c r="AD122" s="28">
        <f t="shared" si="45"/>
        <v>5.2994427750000002</v>
      </c>
      <c r="AE122" s="28">
        <f t="shared" si="58"/>
        <v>5.3</v>
      </c>
      <c r="AF122" s="43"/>
      <c r="AG122" s="29"/>
    </row>
    <row r="123" spans="1:33" x14ac:dyDescent="0.3">
      <c r="A123" s="30" t="s">
        <v>248</v>
      </c>
      <c r="B123" s="30" t="s">
        <v>106</v>
      </c>
      <c r="C123" s="30" t="s">
        <v>59</v>
      </c>
      <c r="D123" s="21">
        <f>MAX(MAX(VLOOKUP(C:C,Data!A$140:C$144, 2, FALSE)-E123, 0), MAX(E123-VLOOKUP(C:C,Data!A$140:C$144, 3, FALSE), 0))</f>
        <v>1.4</v>
      </c>
      <c r="E123" s="24">
        <f>IF(COUNTIF(G123:M123,"TBC")&gt;0,"TBC",ROUNDUP(($AD123*10)/10, 1))</f>
        <v>5.3</v>
      </c>
      <c r="F123" s="28" t="s">
        <v>39</v>
      </c>
      <c r="G123" s="28" t="s">
        <v>40</v>
      </c>
      <c r="H123" s="28" t="s">
        <v>41</v>
      </c>
      <c r="I123" s="28" t="s">
        <v>41</v>
      </c>
      <c r="J123" s="28" t="s">
        <v>47</v>
      </c>
      <c r="K123" s="28" t="s">
        <v>40</v>
      </c>
      <c r="L123" s="28" t="s">
        <v>41</v>
      </c>
      <c r="M123" s="28" t="s">
        <v>41</v>
      </c>
      <c r="N123" s="42"/>
      <c r="O123" s="42"/>
      <c r="P123" s="25" t="s">
        <v>124</v>
      </c>
      <c r="Q123" s="26">
        <f t="shared" si="47"/>
        <v>0.85</v>
      </c>
      <c r="R123" s="27">
        <f t="shared" si="48"/>
        <v>0.77</v>
      </c>
      <c r="S123" s="28">
        <f t="shared" si="43"/>
        <v>0.85</v>
      </c>
      <c r="T123" s="28">
        <f t="shared" si="49"/>
        <v>0.62</v>
      </c>
      <c r="U123" s="28">
        <f t="shared" si="50"/>
        <v>0.27</v>
      </c>
      <c r="V123" s="28">
        <f t="shared" si="51"/>
        <v>0.85</v>
      </c>
      <c r="W123" s="28">
        <f t="shared" si="52"/>
        <v>6.42</v>
      </c>
      <c r="X123" s="28">
        <f t="shared" si="53"/>
        <v>0.22</v>
      </c>
      <c r="Y123" s="28">
        <f t="shared" si="54"/>
        <v>0</v>
      </c>
      <c r="Z123" s="28">
        <f t="shared" si="55"/>
        <v>0</v>
      </c>
      <c r="AA123" s="28">
        <f t="shared" si="56"/>
        <v>3.8870427750000003</v>
      </c>
      <c r="AB123" s="28">
        <f t="shared" si="57"/>
        <v>0.21999999999999997</v>
      </c>
      <c r="AC123" s="28">
        <f t="shared" si="44"/>
        <v>1.4123999999999999</v>
      </c>
      <c r="AD123" s="28">
        <f t="shared" si="45"/>
        <v>5.2994427750000002</v>
      </c>
      <c r="AE123" s="28">
        <f t="shared" si="58"/>
        <v>5.3</v>
      </c>
      <c r="AF123" s="28"/>
      <c r="AG123" s="29"/>
    </row>
    <row r="124" spans="1:33" x14ac:dyDescent="0.3">
      <c r="A124" s="30" t="s">
        <v>361</v>
      </c>
      <c r="B124" s="30" t="s">
        <v>106</v>
      </c>
      <c r="C124" s="30" t="s">
        <v>38</v>
      </c>
      <c r="D124" s="21" t="e">
        <f>MAX(MAX(VLOOKUP(C:C,Data!A$140:C$144, 2, FALSE)-E124, 0), MAX(E124-VLOOKUP(C:C,Data!A$140:C$144, 3, FALSE), 0))</f>
        <v>#VALUE!</v>
      </c>
      <c r="E124" s="24" t="s">
        <v>83</v>
      </c>
      <c r="F124" s="38" t="s">
        <v>83</v>
      </c>
      <c r="G124" s="38" t="s">
        <v>83</v>
      </c>
      <c r="H124" s="38" t="s">
        <v>83</v>
      </c>
      <c r="I124" s="38" t="s">
        <v>83</v>
      </c>
      <c r="J124" s="38" t="s">
        <v>83</v>
      </c>
      <c r="K124" s="38" t="s">
        <v>83</v>
      </c>
      <c r="L124" s="38" t="s">
        <v>83</v>
      </c>
      <c r="M124" s="38" t="s">
        <v>83</v>
      </c>
      <c r="N124" s="42"/>
      <c r="O124" s="42"/>
      <c r="P124" s="25" t="s">
        <v>362</v>
      </c>
      <c r="Q124" s="26">
        <f t="shared" si="47"/>
        <v>1</v>
      </c>
      <c r="R124" s="27">
        <f t="shared" si="48"/>
        <v>1</v>
      </c>
      <c r="S124" s="28">
        <f t="shared" si="43"/>
        <v>1</v>
      </c>
      <c r="T124" s="28">
        <f t="shared" si="49"/>
        <v>0.68</v>
      </c>
      <c r="U124" s="28">
        <f t="shared" si="50"/>
        <v>0.5</v>
      </c>
      <c r="V124" s="28">
        <f t="shared" si="51"/>
        <v>1</v>
      </c>
      <c r="W124" s="28">
        <f t="shared" si="52"/>
        <v>1</v>
      </c>
      <c r="X124" s="28">
        <f t="shared" si="53"/>
        <v>1</v>
      </c>
      <c r="Y124" s="28">
        <f t="shared" si="54"/>
        <v>1</v>
      </c>
      <c r="Z124" s="28">
        <f t="shared" si="55"/>
        <v>1</v>
      </c>
      <c r="AA124" s="28">
        <f t="shared" si="56"/>
        <v>8.2200000000000006</v>
      </c>
      <c r="AB124" s="28">
        <f t="shared" si="57"/>
        <v>1</v>
      </c>
      <c r="AC124" s="28">
        <f t="shared" si="44"/>
        <v>-1.4293495835975616</v>
      </c>
      <c r="AD124" s="28">
        <f t="shared" si="45"/>
        <v>0</v>
      </c>
      <c r="AE124" s="28">
        <f t="shared" si="58"/>
        <v>0</v>
      </c>
      <c r="AF124" s="43"/>
      <c r="AG124" s="29"/>
    </row>
    <row r="125" spans="1:33" x14ac:dyDescent="0.3">
      <c r="A125" s="30" t="s">
        <v>250</v>
      </c>
      <c r="B125" s="30" t="s">
        <v>218</v>
      </c>
      <c r="C125" s="30" t="s">
        <v>59</v>
      </c>
      <c r="D125" s="21">
        <f>MAX(MAX(VLOOKUP(C:C,Data!A$140:C$144, 2, FALSE)-E125, 0), MAX(E125-VLOOKUP(C:C,Data!A$140:C$144, 3, FALSE), 0))</f>
        <v>1.4</v>
      </c>
      <c r="E125" s="24">
        <f t="shared" ref="E125:E137" si="61">IF(COUNTIF(G125:M125,"TBC")&gt;0,"TBC",ROUNDUP(($AD125*10)/10, 1))</f>
        <v>5.3</v>
      </c>
      <c r="F125" s="28" t="s">
        <v>39</v>
      </c>
      <c r="G125" s="28" t="s">
        <v>40</v>
      </c>
      <c r="H125" s="28" t="s">
        <v>41</v>
      </c>
      <c r="I125" s="28" t="s">
        <v>41</v>
      </c>
      <c r="J125" s="28" t="s">
        <v>47</v>
      </c>
      <c r="K125" s="28" t="s">
        <v>40</v>
      </c>
      <c r="L125" s="28" t="s">
        <v>41</v>
      </c>
      <c r="M125" s="28" t="s">
        <v>41</v>
      </c>
      <c r="N125" s="42"/>
      <c r="O125" s="42"/>
      <c r="P125" s="25" t="s">
        <v>128</v>
      </c>
      <c r="Q125" s="26">
        <f t="shared" si="47"/>
        <v>0.85</v>
      </c>
      <c r="R125" s="27">
        <f t="shared" si="48"/>
        <v>0.77</v>
      </c>
      <c r="S125" s="28">
        <f t="shared" si="43"/>
        <v>0.85</v>
      </c>
      <c r="T125" s="28">
        <f t="shared" si="49"/>
        <v>0.62</v>
      </c>
      <c r="U125" s="28">
        <f t="shared" si="50"/>
        <v>0.27</v>
      </c>
      <c r="V125" s="28">
        <f t="shared" si="51"/>
        <v>0.85</v>
      </c>
      <c r="W125" s="28">
        <f t="shared" si="52"/>
        <v>6.42</v>
      </c>
      <c r="X125" s="28">
        <f t="shared" si="53"/>
        <v>0.22</v>
      </c>
      <c r="Y125" s="28">
        <f t="shared" si="54"/>
        <v>0</v>
      </c>
      <c r="Z125" s="28">
        <f t="shared" si="55"/>
        <v>0</v>
      </c>
      <c r="AA125" s="28">
        <f t="shared" si="56"/>
        <v>3.8870427750000003</v>
      </c>
      <c r="AB125" s="28">
        <f t="shared" si="57"/>
        <v>0.21999999999999997</v>
      </c>
      <c r="AC125" s="28">
        <f t="shared" si="44"/>
        <v>1.4123999999999999</v>
      </c>
      <c r="AD125" s="28">
        <f t="shared" si="45"/>
        <v>5.2994427750000002</v>
      </c>
      <c r="AE125" s="28">
        <f t="shared" si="58"/>
        <v>5.3</v>
      </c>
      <c r="AF125" s="28"/>
      <c r="AG125" s="29"/>
    </row>
    <row r="126" spans="1:33" x14ac:dyDescent="0.3">
      <c r="A126" s="30" t="s">
        <v>251</v>
      </c>
      <c r="B126" s="32" t="s">
        <v>218</v>
      </c>
      <c r="C126" s="30" t="s">
        <v>59</v>
      </c>
      <c r="D126" s="21">
        <f>MAX(MAX(VLOOKUP(C:C,Data!A$140:C$144, 2, FALSE)-E126, 0), MAX(E126-VLOOKUP(C:C,Data!A$140:C$144, 3, FALSE), 0))</f>
        <v>1.4</v>
      </c>
      <c r="E126" s="24">
        <f t="shared" si="61"/>
        <v>5.3</v>
      </c>
      <c r="F126" s="28" t="s">
        <v>39</v>
      </c>
      <c r="G126" s="28" t="s">
        <v>40</v>
      </c>
      <c r="H126" s="28" t="s">
        <v>41</v>
      </c>
      <c r="I126" s="28" t="s">
        <v>41</v>
      </c>
      <c r="J126" s="28" t="s">
        <v>47</v>
      </c>
      <c r="K126" s="28" t="s">
        <v>40</v>
      </c>
      <c r="L126" s="28" t="s">
        <v>41</v>
      </c>
      <c r="M126" s="28" t="s">
        <v>41</v>
      </c>
      <c r="N126" s="42"/>
      <c r="O126" s="42"/>
      <c r="P126" s="25" t="s">
        <v>124</v>
      </c>
      <c r="Q126" s="26">
        <f t="shared" si="47"/>
        <v>0.85</v>
      </c>
      <c r="R126" s="27">
        <f t="shared" si="48"/>
        <v>0.77</v>
      </c>
      <c r="S126" s="28">
        <f t="shared" si="43"/>
        <v>0.85</v>
      </c>
      <c r="T126" s="28">
        <f t="shared" si="49"/>
        <v>0.62</v>
      </c>
      <c r="U126" s="28">
        <f t="shared" si="50"/>
        <v>0.27</v>
      </c>
      <c r="V126" s="28">
        <f t="shared" si="51"/>
        <v>0.85</v>
      </c>
      <c r="W126" s="28">
        <f t="shared" si="52"/>
        <v>6.42</v>
      </c>
      <c r="X126" s="28">
        <f t="shared" si="53"/>
        <v>0.22</v>
      </c>
      <c r="Y126" s="28">
        <f t="shared" si="54"/>
        <v>0</v>
      </c>
      <c r="Z126" s="28">
        <f t="shared" si="55"/>
        <v>0</v>
      </c>
      <c r="AA126" s="28">
        <f t="shared" si="56"/>
        <v>3.8870427750000003</v>
      </c>
      <c r="AB126" s="28">
        <f t="shared" si="57"/>
        <v>0.21999999999999997</v>
      </c>
      <c r="AC126" s="28">
        <f t="shared" si="44"/>
        <v>1.4123999999999999</v>
      </c>
      <c r="AD126" s="28">
        <f t="shared" si="45"/>
        <v>5.2994427750000002</v>
      </c>
      <c r="AE126" s="28">
        <f t="shared" si="58"/>
        <v>5.3</v>
      </c>
      <c r="AF126" s="43"/>
      <c r="AG126" s="29"/>
    </row>
    <row r="127" spans="1:33" x14ac:dyDescent="0.3">
      <c r="A127" s="30" t="s">
        <v>252</v>
      </c>
      <c r="B127" s="30" t="s">
        <v>218</v>
      </c>
      <c r="C127" s="30" t="s">
        <v>59</v>
      </c>
      <c r="D127" s="21">
        <f>MAX(MAX(VLOOKUP(C:C,Data!A$140:C$144, 2, FALSE)-E127, 0), MAX(E127-VLOOKUP(C:C,Data!A$140:C$144, 3, FALSE), 0))</f>
        <v>1.4</v>
      </c>
      <c r="E127" s="24">
        <f t="shared" si="61"/>
        <v>5.3</v>
      </c>
      <c r="F127" s="28" t="s">
        <v>39</v>
      </c>
      <c r="G127" s="28" t="s">
        <v>40</v>
      </c>
      <c r="H127" s="28" t="s">
        <v>41</v>
      </c>
      <c r="I127" s="28" t="s">
        <v>41</v>
      </c>
      <c r="J127" s="28" t="s">
        <v>47</v>
      </c>
      <c r="K127" s="28" t="s">
        <v>40</v>
      </c>
      <c r="L127" s="28" t="s">
        <v>41</v>
      </c>
      <c r="M127" s="28" t="s">
        <v>41</v>
      </c>
      <c r="N127" s="42"/>
      <c r="O127" s="42"/>
      <c r="P127" s="25" t="s">
        <v>124</v>
      </c>
      <c r="Q127" s="26">
        <f t="shared" si="47"/>
        <v>0.85</v>
      </c>
      <c r="R127" s="27">
        <f t="shared" si="48"/>
        <v>0.77</v>
      </c>
      <c r="S127" s="28">
        <f t="shared" si="43"/>
        <v>0.85</v>
      </c>
      <c r="T127" s="28">
        <f t="shared" si="49"/>
        <v>0.62</v>
      </c>
      <c r="U127" s="28">
        <f t="shared" si="50"/>
        <v>0.27</v>
      </c>
      <c r="V127" s="28">
        <f t="shared" si="51"/>
        <v>0.85</v>
      </c>
      <c r="W127" s="28">
        <f t="shared" si="52"/>
        <v>6.42</v>
      </c>
      <c r="X127" s="28">
        <f t="shared" si="53"/>
        <v>0.22</v>
      </c>
      <c r="Y127" s="28">
        <f t="shared" si="54"/>
        <v>0</v>
      </c>
      <c r="Z127" s="28">
        <f t="shared" si="55"/>
        <v>0</v>
      </c>
      <c r="AA127" s="28">
        <f t="shared" si="56"/>
        <v>3.8870427750000003</v>
      </c>
      <c r="AB127" s="28">
        <f t="shared" si="57"/>
        <v>0.21999999999999997</v>
      </c>
      <c r="AC127" s="28">
        <f t="shared" si="44"/>
        <v>1.4123999999999999</v>
      </c>
      <c r="AD127" s="28">
        <f t="shared" si="45"/>
        <v>5.2994427750000002</v>
      </c>
      <c r="AE127" s="28">
        <f t="shared" si="58"/>
        <v>5.3</v>
      </c>
      <c r="AF127" s="43"/>
      <c r="AG127" s="29"/>
    </row>
    <row r="128" spans="1:33" x14ac:dyDescent="0.3">
      <c r="A128" s="30" t="s">
        <v>253</v>
      </c>
      <c r="B128" s="32" t="s">
        <v>218</v>
      </c>
      <c r="C128" s="30" t="s">
        <v>59</v>
      </c>
      <c r="D128" s="21">
        <f>MAX(MAX(VLOOKUP(C:C,Data!A$140:C$144, 2, FALSE)-E128, 0), MAX(E128-VLOOKUP(C:C,Data!A$140:C$144, 3, FALSE), 0))</f>
        <v>1.4</v>
      </c>
      <c r="E128" s="24">
        <f t="shared" si="61"/>
        <v>5.3</v>
      </c>
      <c r="F128" s="28" t="s">
        <v>39</v>
      </c>
      <c r="G128" s="28" t="s">
        <v>40</v>
      </c>
      <c r="H128" s="28" t="s">
        <v>41</v>
      </c>
      <c r="I128" s="28" t="s">
        <v>41</v>
      </c>
      <c r="J128" s="28" t="s">
        <v>47</v>
      </c>
      <c r="K128" s="28" t="s">
        <v>40</v>
      </c>
      <c r="L128" s="28" t="s">
        <v>41</v>
      </c>
      <c r="M128" s="28" t="s">
        <v>41</v>
      </c>
      <c r="N128" s="42"/>
      <c r="O128" s="42"/>
      <c r="P128" s="25" t="s">
        <v>124</v>
      </c>
      <c r="Q128" s="26">
        <f t="shared" si="47"/>
        <v>0.85</v>
      </c>
      <c r="R128" s="27">
        <f t="shared" si="48"/>
        <v>0.77</v>
      </c>
      <c r="S128" s="28">
        <f t="shared" si="43"/>
        <v>0.85</v>
      </c>
      <c r="T128" s="28">
        <f t="shared" si="49"/>
        <v>0.62</v>
      </c>
      <c r="U128" s="28">
        <f t="shared" si="50"/>
        <v>0.27</v>
      </c>
      <c r="V128" s="28">
        <f t="shared" si="51"/>
        <v>0.85</v>
      </c>
      <c r="W128" s="28">
        <f t="shared" si="52"/>
        <v>6.42</v>
      </c>
      <c r="X128" s="28">
        <f t="shared" si="53"/>
        <v>0.22</v>
      </c>
      <c r="Y128" s="28">
        <f t="shared" si="54"/>
        <v>0</v>
      </c>
      <c r="Z128" s="28">
        <f t="shared" si="55"/>
        <v>0</v>
      </c>
      <c r="AA128" s="28">
        <f t="shared" si="56"/>
        <v>3.8870427750000003</v>
      </c>
      <c r="AB128" s="28">
        <f t="shared" si="57"/>
        <v>0.21999999999999997</v>
      </c>
      <c r="AC128" s="28">
        <f t="shared" si="44"/>
        <v>1.4123999999999999</v>
      </c>
      <c r="AD128" s="28">
        <f t="shared" si="45"/>
        <v>5.2994427750000002</v>
      </c>
      <c r="AE128" s="28">
        <f t="shared" si="58"/>
        <v>5.3</v>
      </c>
      <c r="AF128" s="43"/>
      <c r="AG128" s="29"/>
    </row>
    <row r="129" spans="1:33" x14ac:dyDescent="0.3">
      <c r="A129" s="30" t="s">
        <v>254</v>
      </c>
      <c r="B129" s="30" t="s">
        <v>218</v>
      </c>
      <c r="C129" s="30" t="s">
        <v>38</v>
      </c>
      <c r="D129" s="21">
        <f>MAX(MAX(VLOOKUP(C:C,Data!A$140:C$144, 2, FALSE)-E129, 0), MAX(E129-VLOOKUP(C:C,Data!A$140:C$144, 3, FALSE), 0))</f>
        <v>0</v>
      </c>
      <c r="E129" s="24">
        <f t="shared" si="61"/>
        <v>6.5</v>
      </c>
      <c r="F129" s="28" t="s">
        <v>39</v>
      </c>
      <c r="G129" s="28" t="s">
        <v>40</v>
      </c>
      <c r="H129" s="28" t="s">
        <v>41</v>
      </c>
      <c r="I129" s="28" t="s">
        <v>41</v>
      </c>
      <c r="J129" s="28" t="s">
        <v>47</v>
      </c>
      <c r="K129" s="28" t="s">
        <v>40</v>
      </c>
      <c r="L129" s="28" t="s">
        <v>40</v>
      </c>
      <c r="M129" s="28" t="s">
        <v>41</v>
      </c>
      <c r="N129" s="42"/>
      <c r="O129" s="42"/>
      <c r="P129" s="25" t="s">
        <v>124</v>
      </c>
      <c r="Q129" s="26">
        <f t="shared" si="47"/>
        <v>0.85</v>
      </c>
      <c r="R129" s="27">
        <f t="shared" si="48"/>
        <v>0.77</v>
      </c>
      <c r="S129" s="28">
        <f t="shared" si="43"/>
        <v>0.85</v>
      </c>
      <c r="T129" s="28">
        <f t="shared" si="49"/>
        <v>0.62</v>
      </c>
      <c r="U129" s="28">
        <f t="shared" si="50"/>
        <v>0.27</v>
      </c>
      <c r="V129" s="28">
        <f t="shared" si="51"/>
        <v>0.85</v>
      </c>
      <c r="W129" s="28">
        <f t="shared" si="52"/>
        <v>6.42</v>
      </c>
      <c r="X129" s="28">
        <f t="shared" si="53"/>
        <v>0.22</v>
      </c>
      <c r="Y129" s="28">
        <f t="shared" si="54"/>
        <v>0.22</v>
      </c>
      <c r="Z129" s="28">
        <f t="shared" si="55"/>
        <v>0</v>
      </c>
      <c r="AA129" s="28">
        <f t="shared" si="56"/>
        <v>3.8870427750000003</v>
      </c>
      <c r="AB129" s="28">
        <f t="shared" si="57"/>
        <v>0.39159999999999995</v>
      </c>
      <c r="AC129" s="28">
        <f t="shared" si="44"/>
        <v>2.5140719999999996</v>
      </c>
      <c r="AD129" s="28">
        <f t="shared" si="45"/>
        <v>6.4011147749999999</v>
      </c>
      <c r="AE129" s="28">
        <f t="shared" si="58"/>
        <v>6.5</v>
      </c>
      <c r="AF129" s="43"/>
      <c r="AG129" s="29"/>
    </row>
    <row r="130" spans="1:33" x14ac:dyDescent="0.3">
      <c r="A130" s="30" t="s">
        <v>255</v>
      </c>
      <c r="B130" s="30" t="s">
        <v>218</v>
      </c>
      <c r="C130" s="30" t="s">
        <v>59</v>
      </c>
      <c r="D130" s="21">
        <f>MAX(MAX(VLOOKUP(C:C,Data!A$140:C$144, 2, FALSE)-E130, 0), MAX(E130-VLOOKUP(C:C,Data!A$140:C$144, 3, FALSE), 0))</f>
        <v>1.4</v>
      </c>
      <c r="E130" s="24">
        <f t="shared" si="61"/>
        <v>5.3</v>
      </c>
      <c r="F130" s="28" t="s">
        <v>39</v>
      </c>
      <c r="G130" s="28" t="s">
        <v>40</v>
      </c>
      <c r="H130" s="28" t="s">
        <v>41</v>
      </c>
      <c r="I130" s="28" t="s">
        <v>41</v>
      </c>
      <c r="J130" s="28" t="s">
        <v>47</v>
      </c>
      <c r="K130" s="28" t="s">
        <v>40</v>
      </c>
      <c r="L130" s="28" t="s">
        <v>41</v>
      </c>
      <c r="M130" s="28" t="s">
        <v>41</v>
      </c>
      <c r="N130" s="42"/>
      <c r="O130" s="42"/>
      <c r="P130" s="25" t="s">
        <v>124</v>
      </c>
      <c r="Q130" s="26">
        <f t="shared" si="47"/>
        <v>0.85</v>
      </c>
      <c r="R130" s="27">
        <f t="shared" si="48"/>
        <v>0.77</v>
      </c>
      <c r="S130" s="28">
        <f t="shared" ref="S130:S193" si="62">IF($H130="None (N)", 0.85, 1) *
 IF($H130="Low (L)", $T130, 1) *
 IF($H130="High (H)", $U130, 1)</f>
        <v>0.85</v>
      </c>
      <c r="T130" s="28">
        <f t="shared" si="49"/>
        <v>0.62</v>
      </c>
      <c r="U130" s="28">
        <f t="shared" si="50"/>
        <v>0.27</v>
      </c>
      <c r="V130" s="28">
        <f t="shared" si="51"/>
        <v>0.85</v>
      </c>
      <c r="W130" s="28">
        <f t="shared" si="52"/>
        <v>6.42</v>
      </c>
      <c r="X130" s="28">
        <f t="shared" si="53"/>
        <v>0.22</v>
      </c>
      <c r="Y130" s="28">
        <f t="shared" si="54"/>
        <v>0</v>
      </c>
      <c r="Z130" s="28">
        <f t="shared" si="55"/>
        <v>0</v>
      </c>
      <c r="AA130" s="28">
        <f t="shared" si="56"/>
        <v>3.8870427750000003</v>
      </c>
      <c r="AB130" s="28">
        <f t="shared" si="57"/>
        <v>0.21999999999999997</v>
      </c>
      <c r="AC130" s="28">
        <f t="shared" ref="AC130:AC193" si="63">IF($J130="Unchanged (U)",
  $W130 * $AB130,
  $W130 * ($AB130 - 0.029) -
   3.25 * POWER($AB130 - 0.02, 15))</f>
        <v>1.4123999999999999</v>
      </c>
      <c r="AD130" s="28">
        <f t="shared" ref="AD130:AD193" si="64">IF($AC130&lt;=0, 0,
  IF($J130="Unchanged (U)",
    MIN($AA130 + $AC130, 10),
    MIN(($AA130 + $AC130) * 1.08, 10)))</f>
        <v>5.2994427750000002</v>
      </c>
      <c r="AE130" s="28">
        <f t="shared" si="58"/>
        <v>5.3</v>
      </c>
      <c r="AF130" s="28"/>
      <c r="AG130" s="29"/>
    </row>
    <row r="131" spans="1:33" x14ac:dyDescent="0.3">
      <c r="A131" s="30" t="s">
        <v>256</v>
      </c>
      <c r="B131" s="30" t="s">
        <v>218</v>
      </c>
      <c r="C131" s="30" t="s">
        <v>59</v>
      </c>
      <c r="D131" s="21" t="e">
        <f>MAX(MAX(VLOOKUP(C:C,Data!A$140:C$144, 2, FALSE)-E131, 0), MAX(E131-VLOOKUP(C:C,Data!A$140:C$144, 3, FALSE), 0))</f>
        <v>#VALUE!</v>
      </c>
      <c r="E131" s="24" t="str">
        <f t="shared" si="61"/>
        <v>TBC</v>
      </c>
      <c r="F131" s="28" t="s">
        <v>39</v>
      </c>
      <c r="G131" s="28" t="s">
        <v>630</v>
      </c>
      <c r="H131" s="28" t="s">
        <v>41</v>
      </c>
      <c r="I131" s="28" t="s">
        <v>630</v>
      </c>
      <c r="J131" s="28" t="s">
        <v>47</v>
      </c>
      <c r="K131" s="28" t="s">
        <v>630</v>
      </c>
      <c r="L131" s="28" t="s">
        <v>630</v>
      </c>
      <c r="M131" s="28" t="s">
        <v>630</v>
      </c>
      <c r="N131" s="42"/>
      <c r="O131" s="42"/>
      <c r="P131" s="25" t="s">
        <v>128</v>
      </c>
      <c r="Q131" s="26">
        <f t="shared" si="47"/>
        <v>0.85</v>
      </c>
      <c r="R131" s="27">
        <f t="shared" si="48"/>
        <v>1</v>
      </c>
      <c r="S131" s="28">
        <f t="shared" si="62"/>
        <v>0.85</v>
      </c>
      <c r="T131" s="28">
        <f t="shared" si="49"/>
        <v>0.62</v>
      </c>
      <c r="U131" s="28">
        <f t="shared" si="50"/>
        <v>0.27</v>
      </c>
      <c r="V131" s="28">
        <f t="shared" si="51"/>
        <v>1</v>
      </c>
      <c r="W131" s="28">
        <f t="shared" si="52"/>
        <v>6.42</v>
      </c>
      <c r="X131" s="28">
        <f t="shared" si="53"/>
        <v>1</v>
      </c>
      <c r="Y131" s="28">
        <f t="shared" si="54"/>
        <v>1</v>
      </c>
      <c r="Z131" s="28">
        <f t="shared" si="55"/>
        <v>1</v>
      </c>
      <c r="AA131" s="28">
        <f t="shared" si="56"/>
        <v>5.9389500000000002</v>
      </c>
      <c r="AB131" s="28">
        <f t="shared" si="57"/>
        <v>1</v>
      </c>
      <c r="AC131" s="28">
        <f t="shared" si="63"/>
        <v>6.42</v>
      </c>
      <c r="AD131" s="28">
        <f t="shared" si="64"/>
        <v>10</v>
      </c>
      <c r="AE131" s="28">
        <f t="shared" si="58"/>
        <v>10</v>
      </c>
      <c r="AF131" s="28" t="s">
        <v>663</v>
      </c>
      <c r="AG131" s="29"/>
    </row>
    <row r="132" spans="1:33" x14ac:dyDescent="0.3">
      <c r="A132" s="30" t="s">
        <v>257</v>
      </c>
      <c r="B132" s="30" t="s">
        <v>218</v>
      </c>
      <c r="C132" s="30" t="s">
        <v>59</v>
      </c>
      <c r="D132" s="21">
        <f>MAX(MAX(VLOOKUP(C:C,Data!A$140:C$144, 2, FALSE)-E132, 0), MAX(E132-VLOOKUP(C:C,Data!A$140:C$144, 3, FALSE), 0))</f>
        <v>1.4</v>
      </c>
      <c r="E132" s="24">
        <f t="shared" si="61"/>
        <v>5.3</v>
      </c>
      <c r="F132" s="28" t="s">
        <v>39</v>
      </c>
      <c r="G132" s="28" t="s">
        <v>40</v>
      </c>
      <c r="H132" s="28" t="s">
        <v>41</v>
      </c>
      <c r="I132" s="28" t="s">
        <v>41</v>
      </c>
      <c r="J132" s="28" t="s">
        <v>47</v>
      </c>
      <c r="K132" s="28" t="s">
        <v>40</v>
      </c>
      <c r="L132" s="28" t="s">
        <v>41</v>
      </c>
      <c r="M132" s="28" t="s">
        <v>41</v>
      </c>
      <c r="N132" s="42"/>
      <c r="O132" s="42"/>
      <c r="P132" s="25" t="s">
        <v>128</v>
      </c>
      <c r="Q132" s="26">
        <f t="shared" si="47"/>
        <v>0.85</v>
      </c>
      <c r="R132" s="27">
        <f t="shared" si="48"/>
        <v>0.77</v>
      </c>
      <c r="S132" s="28">
        <f t="shared" si="62"/>
        <v>0.85</v>
      </c>
      <c r="T132" s="28">
        <f t="shared" si="49"/>
        <v>0.62</v>
      </c>
      <c r="U132" s="28">
        <f t="shared" si="50"/>
        <v>0.27</v>
      </c>
      <c r="V132" s="28">
        <f t="shared" si="51"/>
        <v>0.85</v>
      </c>
      <c r="W132" s="28">
        <f t="shared" si="52"/>
        <v>6.42</v>
      </c>
      <c r="X132" s="28">
        <f t="shared" si="53"/>
        <v>0.22</v>
      </c>
      <c r="Y132" s="28">
        <f t="shared" si="54"/>
        <v>0</v>
      </c>
      <c r="Z132" s="28">
        <f t="shared" si="55"/>
        <v>0</v>
      </c>
      <c r="AA132" s="28">
        <f t="shared" si="56"/>
        <v>3.8870427750000003</v>
      </c>
      <c r="AB132" s="28">
        <f t="shared" si="57"/>
        <v>0.21999999999999997</v>
      </c>
      <c r="AC132" s="28">
        <f t="shared" si="63"/>
        <v>1.4123999999999999</v>
      </c>
      <c r="AD132" s="28">
        <f t="shared" si="64"/>
        <v>5.2994427750000002</v>
      </c>
      <c r="AE132" s="28">
        <f t="shared" si="58"/>
        <v>5.3</v>
      </c>
      <c r="AF132" s="43"/>
      <c r="AG132" s="29"/>
    </row>
    <row r="133" spans="1:33" x14ac:dyDescent="0.3">
      <c r="A133" s="30" t="s">
        <v>258</v>
      </c>
      <c r="B133" s="30" t="s">
        <v>218</v>
      </c>
      <c r="C133" s="30" t="s">
        <v>38</v>
      </c>
      <c r="D133" s="21">
        <f>MAX(MAX(VLOOKUP(C:C,Data!A$140:C$144, 2, FALSE)-E133, 0), MAX(E133-VLOOKUP(C:C,Data!A$140:C$144, 3, FALSE), 0))</f>
        <v>0</v>
      </c>
      <c r="E133" s="24">
        <f t="shared" si="61"/>
        <v>6.6</v>
      </c>
      <c r="F133" s="28" t="s">
        <v>39</v>
      </c>
      <c r="G133" s="28" t="s">
        <v>46</v>
      </c>
      <c r="H133" s="28" t="s">
        <v>46</v>
      </c>
      <c r="I133" s="28" t="s">
        <v>41</v>
      </c>
      <c r="J133" s="28" t="s">
        <v>47</v>
      </c>
      <c r="K133" s="28" t="s">
        <v>46</v>
      </c>
      <c r="L133" s="28" t="s">
        <v>46</v>
      </c>
      <c r="M133" s="28" t="s">
        <v>46</v>
      </c>
      <c r="N133" s="42"/>
      <c r="O133" s="42"/>
      <c r="P133" s="25" t="s">
        <v>192</v>
      </c>
      <c r="Q133" s="26">
        <f t="shared" si="47"/>
        <v>0.85</v>
      </c>
      <c r="R133" s="27">
        <f t="shared" si="48"/>
        <v>0.44</v>
      </c>
      <c r="S133" s="28">
        <f t="shared" si="62"/>
        <v>0.27</v>
      </c>
      <c r="T133" s="28">
        <f t="shared" si="49"/>
        <v>0.62</v>
      </c>
      <c r="U133" s="28">
        <f t="shared" si="50"/>
        <v>0.27</v>
      </c>
      <c r="V133" s="28">
        <f t="shared" si="51"/>
        <v>0.85</v>
      </c>
      <c r="W133" s="28">
        <f t="shared" si="52"/>
        <v>6.42</v>
      </c>
      <c r="X133" s="28">
        <f t="shared" si="53"/>
        <v>0.56000000000000005</v>
      </c>
      <c r="Y133" s="28">
        <f t="shared" si="54"/>
        <v>0.56000000000000005</v>
      </c>
      <c r="Z133" s="28">
        <f t="shared" si="55"/>
        <v>0.56000000000000005</v>
      </c>
      <c r="AA133" s="28">
        <f t="shared" si="56"/>
        <v>0.70554726000000001</v>
      </c>
      <c r="AB133" s="28">
        <f t="shared" si="57"/>
        <v>0.91481600000000007</v>
      </c>
      <c r="AC133" s="28">
        <f t="shared" si="63"/>
        <v>5.8731187200000008</v>
      </c>
      <c r="AD133" s="28">
        <f t="shared" si="64"/>
        <v>6.5786659800000011</v>
      </c>
      <c r="AE133" s="28">
        <f t="shared" si="58"/>
        <v>6.6</v>
      </c>
      <c r="AF133" s="28"/>
      <c r="AG133" s="29"/>
    </row>
    <row r="134" spans="1:33" x14ac:dyDescent="0.3">
      <c r="A134" s="30" t="s">
        <v>259</v>
      </c>
      <c r="B134" s="32" t="s">
        <v>218</v>
      </c>
      <c r="C134" s="30" t="s">
        <v>59</v>
      </c>
      <c r="D134" s="21">
        <f>MAX(MAX(VLOOKUP(C:C,Data!A$140:C$144, 2, FALSE)-E134, 0), MAX(E134-VLOOKUP(C:C,Data!A$140:C$144, 3, FALSE), 0))</f>
        <v>1.4</v>
      </c>
      <c r="E134" s="24">
        <f t="shared" si="61"/>
        <v>5.3</v>
      </c>
      <c r="F134" s="28" t="s">
        <v>39</v>
      </c>
      <c r="G134" s="28" t="s">
        <v>40</v>
      </c>
      <c r="H134" s="28" t="s">
        <v>41</v>
      </c>
      <c r="I134" s="28" t="s">
        <v>41</v>
      </c>
      <c r="J134" s="28" t="s">
        <v>47</v>
      </c>
      <c r="K134" s="28" t="s">
        <v>40</v>
      </c>
      <c r="L134" s="28" t="s">
        <v>41</v>
      </c>
      <c r="M134" s="28" t="s">
        <v>41</v>
      </c>
      <c r="N134" s="42"/>
      <c r="O134" s="42"/>
      <c r="P134" s="25" t="s">
        <v>124</v>
      </c>
      <c r="Q134" s="26">
        <f t="shared" si="47"/>
        <v>0.85</v>
      </c>
      <c r="R134" s="27">
        <f t="shared" si="48"/>
        <v>0.77</v>
      </c>
      <c r="S134" s="28">
        <f t="shared" si="62"/>
        <v>0.85</v>
      </c>
      <c r="T134" s="28">
        <f t="shared" si="49"/>
        <v>0.62</v>
      </c>
      <c r="U134" s="28">
        <f t="shared" si="50"/>
        <v>0.27</v>
      </c>
      <c r="V134" s="28">
        <f t="shared" si="51"/>
        <v>0.85</v>
      </c>
      <c r="W134" s="28">
        <f t="shared" si="52"/>
        <v>6.42</v>
      </c>
      <c r="X134" s="28">
        <f t="shared" si="53"/>
        <v>0.22</v>
      </c>
      <c r="Y134" s="28">
        <f t="shared" si="54"/>
        <v>0</v>
      </c>
      <c r="Z134" s="28">
        <f t="shared" si="55"/>
        <v>0</v>
      </c>
      <c r="AA134" s="28">
        <f t="shared" si="56"/>
        <v>3.8870427750000003</v>
      </c>
      <c r="AB134" s="28">
        <f t="shared" si="57"/>
        <v>0.21999999999999997</v>
      </c>
      <c r="AC134" s="28">
        <f t="shared" si="63"/>
        <v>1.4123999999999999</v>
      </c>
      <c r="AD134" s="28">
        <f t="shared" si="64"/>
        <v>5.2994427750000002</v>
      </c>
      <c r="AE134" s="28">
        <f t="shared" si="58"/>
        <v>5.3</v>
      </c>
      <c r="AF134" s="43"/>
      <c r="AG134" s="29"/>
    </row>
    <row r="135" spans="1:33" x14ac:dyDescent="0.3">
      <c r="A135" s="30" t="s">
        <v>260</v>
      </c>
      <c r="B135" s="30" t="s">
        <v>218</v>
      </c>
      <c r="C135" s="30" t="s">
        <v>59</v>
      </c>
      <c r="D135" s="21">
        <f>MAX(MAX(VLOOKUP(C:C,Data!A$140:C$144, 2, FALSE)-E135, 0), MAX(E135-VLOOKUP(C:C,Data!A$140:C$144, 3, FALSE), 0))</f>
        <v>1.4</v>
      </c>
      <c r="E135" s="24">
        <f t="shared" si="61"/>
        <v>5.3</v>
      </c>
      <c r="F135" s="28" t="s">
        <v>39</v>
      </c>
      <c r="G135" s="28" t="s">
        <v>40</v>
      </c>
      <c r="H135" s="28" t="s">
        <v>41</v>
      </c>
      <c r="I135" s="28" t="s">
        <v>41</v>
      </c>
      <c r="J135" s="28" t="s">
        <v>47</v>
      </c>
      <c r="K135" s="28" t="s">
        <v>40</v>
      </c>
      <c r="L135" s="28" t="s">
        <v>41</v>
      </c>
      <c r="M135" s="28" t="s">
        <v>41</v>
      </c>
      <c r="N135" s="42"/>
      <c r="O135" s="42"/>
      <c r="P135" s="25" t="s">
        <v>124</v>
      </c>
      <c r="Q135" s="26">
        <f t="shared" si="47"/>
        <v>0.85</v>
      </c>
      <c r="R135" s="27">
        <f t="shared" si="48"/>
        <v>0.77</v>
      </c>
      <c r="S135" s="28">
        <f t="shared" si="62"/>
        <v>0.85</v>
      </c>
      <c r="T135" s="28">
        <f t="shared" si="49"/>
        <v>0.62</v>
      </c>
      <c r="U135" s="28">
        <f t="shared" si="50"/>
        <v>0.27</v>
      </c>
      <c r="V135" s="28">
        <f t="shared" si="51"/>
        <v>0.85</v>
      </c>
      <c r="W135" s="28">
        <f t="shared" si="52"/>
        <v>6.42</v>
      </c>
      <c r="X135" s="28">
        <f t="shared" si="53"/>
        <v>0.22</v>
      </c>
      <c r="Y135" s="28">
        <f t="shared" si="54"/>
        <v>0</v>
      </c>
      <c r="Z135" s="28">
        <f t="shared" si="55"/>
        <v>0</v>
      </c>
      <c r="AA135" s="28">
        <f t="shared" si="56"/>
        <v>3.8870427750000003</v>
      </c>
      <c r="AB135" s="28">
        <f t="shared" si="57"/>
        <v>0.21999999999999997</v>
      </c>
      <c r="AC135" s="28">
        <f t="shared" si="63"/>
        <v>1.4123999999999999</v>
      </c>
      <c r="AD135" s="28">
        <f t="shared" si="64"/>
        <v>5.2994427750000002</v>
      </c>
      <c r="AE135" s="28">
        <f t="shared" si="58"/>
        <v>5.3</v>
      </c>
      <c r="AF135" s="43"/>
      <c r="AG135" s="29"/>
    </row>
    <row r="136" spans="1:33" x14ac:dyDescent="0.3">
      <c r="A136" s="30" t="s">
        <v>261</v>
      </c>
      <c r="B136" s="30" t="s">
        <v>262</v>
      </c>
      <c r="C136" s="30" t="s">
        <v>59</v>
      </c>
      <c r="D136" s="21">
        <f>MAX(MAX(VLOOKUP(C:C,Data!A$140:C$144, 2, FALSE)-E136, 0), MAX(E136-VLOOKUP(C:C,Data!A$140:C$144, 3, FALSE), 0))</f>
        <v>2.1999999999999997</v>
      </c>
      <c r="E136" s="24">
        <f t="shared" si="61"/>
        <v>6.1</v>
      </c>
      <c r="F136" s="28" t="s">
        <v>39</v>
      </c>
      <c r="G136" s="28" t="s">
        <v>40</v>
      </c>
      <c r="H136" s="28" t="s">
        <v>41</v>
      </c>
      <c r="I136" s="28" t="s">
        <v>42</v>
      </c>
      <c r="J136" s="28" t="s">
        <v>43</v>
      </c>
      <c r="K136" s="28" t="s">
        <v>40</v>
      </c>
      <c r="L136" s="28" t="s">
        <v>40</v>
      </c>
      <c r="M136" s="28" t="s">
        <v>41</v>
      </c>
      <c r="N136" s="42"/>
      <c r="O136" s="42"/>
      <c r="P136" s="25" t="s">
        <v>263</v>
      </c>
      <c r="Q136" s="26">
        <f t="shared" si="47"/>
        <v>0.85</v>
      </c>
      <c r="R136" s="27">
        <f t="shared" si="48"/>
        <v>0.77</v>
      </c>
      <c r="S136" s="28">
        <f t="shared" si="62"/>
        <v>0.85</v>
      </c>
      <c r="T136" s="28">
        <f t="shared" si="49"/>
        <v>0.68</v>
      </c>
      <c r="U136" s="28">
        <f t="shared" si="50"/>
        <v>0.5</v>
      </c>
      <c r="V136" s="28">
        <f t="shared" si="51"/>
        <v>0.62</v>
      </c>
      <c r="W136" s="28">
        <f t="shared" si="52"/>
        <v>7.52</v>
      </c>
      <c r="X136" s="28">
        <f t="shared" si="53"/>
        <v>0.22</v>
      </c>
      <c r="Y136" s="28">
        <f t="shared" si="54"/>
        <v>0.22</v>
      </c>
      <c r="Z136" s="28">
        <f t="shared" si="55"/>
        <v>0</v>
      </c>
      <c r="AA136" s="28">
        <f t="shared" si="56"/>
        <v>2.8352547300000004</v>
      </c>
      <c r="AB136" s="28">
        <f t="shared" si="57"/>
        <v>0.39159999999999995</v>
      </c>
      <c r="AC136" s="28">
        <f t="shared" si="63"/>
        <v>2.7267508438373347</v>
      </c>
      <c r="AD136" s="28">
        <f t="shared" si="64"/>
        <v>6.006966019744322</v>
      </c>
      <c r="AE136" s="28">
        <f t="shared" si="58"/>
        <v>6.1</v>
      </c>
      <c r="AF136" s="43"/>
      <c r="AG136" s="29"/>
    </row>
    <row r="137" spans="1:33" x14ac:dyDescent="0.3">
      <c r="A137" s="30" t="s">
        <v>264</v>
      </c>
      <c r="B137" s="30" t="s">
        <v>183</v>
      </c>
      <c r="C137" s="30" t="s">
        <v>59</v>
      </c>
      <c r="D137" s="21">
        <f>MAX(MAX(VLOOKUP(C:C,Data!A$140:C$144, 2, FALSE)-E137, 0), MAX(E137-VLOOKUP(C:C,Data!A$140:C$144, 3, FALSE), 0))</f>
        <v>1.9</v>
      </c>
      <c r="E137" s="24">
        <f t="shared" si="61"/>
        <v>5.8</v>
      </c>
      <c r="F137" s="28" t="s">
        <v>39</v>
      </c>
      <c r="G137" s="28" t="s">
        <v>40</v>
      </c>
      <c r="H137" s="28" t="s">
        <v>41</v>
      </c>
      <c r="I137" s="28" t="s">
        <v>41</v>
      </c>
      <c r="J137" s="28" t="s">
        <v>43</v>
      </c>
      <c r="K137" s="28" t="s">
        <v>40</v>
      </c>
      <c r="L137" s="28" t="s">
        <v>41</v>
      </c>
      <c r="M137" s="28" t="s">
        <v>41</v>
      </c>
      <c r="N137" s="42"/>
      <c r="O137" s="42"/>
      <c r="P137" s="25" t="s">
        <v>148</v>
      </c>
      <c r="Q137" s="26">
        <f t="shared" si="47"/>
        <v>0.85</v>
      </c>
      <c r="R137" s="27">
        <f t="shared" si="48"/>
        <v>0.77</v>
      </c>
      <c r="S137" s="28">
        <f t="shared" si="62"/>
        <v>0.85</v>
      </c>
      <c r="T137" s="28">
        <f t="shared" si="49"/>
        <v>0.68</v>
      </c>
      <c r="U137" s="28">
        <f t="shared" si="50"/>
        <v>0.5</v>
      </c>
      <c r="V137" s="28">
        <f t="shared" si="51"/>
        <v>0.85</v>
      </c>
      <c r="W137" s="28">
        <f t="shared" si="52"/>
        <v>7.52</v>
      </c>
      <c r="X137" s="28">
        <f t="shared" si="53"/>
        <v>0.22</v>
      </c>
      <c r="Y137" s="28">
        <f t="shared" si="54"/>
        <v>0</v>
      </c>
      <c r="Z137" s="28">
        <f t="shared" si="55"/>
        <v>0</v>
      </c>
      <c r="AA137" s="28">
        <f t="shared" si="56"/>
        <v>3.8870427750000003</v>
      </c>
      <c r="AB137" s="28">
        <f t="shared" si="57"/>
        <v>0.21999999999999997</v>
      </c>
      <c r="AC137" s="28">
        <f t="shared" si="63"/>
        <v>1.4363199998935039</v>
      </c>
      <c r="AD137" s="28">
        <f t="shared" si="64"/>
        <v>5.7492317968849855</v>
      </c>
      <c r="AE137" s="28">
        <f t="shared" si="58"/>
        <v>5.8</v>
      </c>
      <c r="AF137" s="28"/>
      <c r="AG137" s="29"/>
    </row>
    <row r="138" spans="1:33" x14ac:dyDescent="0.3">
      <c r="A138" s="30" t="s">
        <v>265</v>
      </c>
      <c r="B138" s="30" t="s">
        <v>183</v>
      </c>
      <c r="C138" s="30" t="s">
        <v>59</v>
      </c>
      <c r="D138" s="21" t="e">
        <f>MAX(MAX(VLOOKUP(C:C,Data!A$140:C$144, 2, FALSE)-E138, 0), MAX(E138-VLOOKUP(C:C,Data!A$140:C$144, 3, FALSE), 0))</f>
        <v>#VALUE!</v>
      </c>
      <c r="E138" s="24" t="s">
        <v>83</v>
      </c>
      <c r="F138" s="38" t="s">
        <v>83</v>
      </c>
      <c r="G138" s="38" t="s">
        <v>83</v>
      </c>
      <c r="H138" s="38" t="s">
        <v>83</v>
      </c>
      <c r="I138" s="38" t="s">
        <v>83</v>
      </c>
      <c r="J138" s="38" t="s">
        <v>83</v>
      </c>
      <c r="K138" s="38" t="s">
        <v>83</v>
      </c>
      <c r="L138" s="38" t="s">
        <v>83</v>
      </c>
      <c r="M138" s="38" t="s">
        <v>83</v>
      </c>
      <c r="N138" s="42"/>
      <c r="O138" s="42"/>
      <c r="P138" s="34" t="s">
        <v>83</v>
      </c>
      <c r="Q138" s="26">
        <f t="shared" si="47"/>
        <v>1</v>
      </c>
      <c r="R138" s="27">
        <f t="shared" si="48"/>
        <v>1</v>
      </c>
      <c r="S138" s="28">
        <f t="shared" si="62"/>
        <v>1</v>
      </c>
      <c r="T138" s="28">
        <f t="shared" si="49"/>
        <v>0.68</v>
      </c>
      <c r="U138" s="28">
        <f t="shared" si="50"/>
        <v>0.5</v>
      </c>
      <c r="V138" s="28">
        <f t="shared" si="51"/>
        <v>1</v>
      </c>
      <c r="W138" s="28">
        <f t="shared" si="52"/>
        <v>1</v>
      </c>
      <c r="X138" s="28">
        <f t="shared" si="53"/>
        <v>1</v>
      </c>
      <c r="Y138" s="28">
        <f t="shared" si="54"/>
        <v>1</v>
      </c>
      <c r="Z138" s="28">
        <f t="shared" si="55"/>
        <v>1</v>
      </c>
      <c r="AA138" s="28">
        <f t="shared" si="56"/>
        <v>8.2200000000000006</v>
      </c>
      <c r="AB138" s="28">
        <f t="shared" si="57"/>
        <v>1</v>
      </c>
      <c r="AC138" s="28">
        <f t="shared" si="63"/>
        <v>-1.4293495835975616</v>
      </c>
      <c r="AD138" s="28">
        <f t="shared" si="64"/>
        <v>0</v>
      </c>
      <c r="AE138" s="28">
        <f t="shared" si="58"/>
        <v>0</v>
      </c>
      <c r="AF138" s="28"/>
      <c r="AG138" s="29"/>
    </row>
    <row r="139" spans="1:33" x14ac:dyDescent="0.3">
      <c r="A139" s="30" t="s">
        <v>266</v>
      </c>
      <c r="B139" s="30" t="s">
        <v>183</v>
      </c>
      <c r="C139" s="30" t="s">
        <v>38</v>
      </c>
      <c r="D139" s="21">
        <f>MAX(MAX(VLOOKUP(C:C,Data!A$140:C$144, 2, FALSE)-E139, 0), MAX(E139-VLOOKUP(C:C,Data!A$140:C$144, 3, FALSE), 0))</f>
        <v>0</v>
      </c>
      <c r="E139" s="24">
        <f>IF(COUNTIF(G139:M139,"TBC")&gt;0,"TBC",ROUNDUP(($AD139*10)/10, 1))</f>
        <v>5.3999999999999995</v>
      </c>
      <c r="F139" s="28" t="s">
        <v>60</v>
      </c>
      <c r="G139" s="28" t="s">
        <v>40</v>
      </c>
      <c r="H139" s="28" t="s">
        <v>41</v>
      </c>
      <c r="I139" s="28" t="s">
        <v>41</v>
      </c>
      <c r="J139" s="28" t="s">
        <v>47</v>
      </c>
      <c r="K139" s="28" t="s">
        <v>40</v>
      </c>
      <c r="L139" s="28" t="s">
        <v>40</v>
      </c>
      <c r="M139" s="28" t="s">
        <v>41</v>
      </c>
      <c r="N139" s="42"/>
      <c r="O139" s="42"/>
      <c r="P139" s="25" t="s">
        <v>267</v>
      </c>
      <c r="Q139" s="26">
        <f t="shared" si="47"/>
        <v>0.62</v>
      </c>
      <c r="R139" s="27">
        <f t="shared" si="48"/>
        <v>0.77</v>
      </c>
      <c r="S139" s="28">
        <f t="shared" si="62"/>
        <v>0.85</v>
      </c>
      <c r="T139" s="28">
        <f t="shared" si="49"/>
        <v>0.62</v>
      </c>
      <c r="U139" s="28">
        <f t="shared" si="50"/>
        <v>0.27</v>
      </c>
      <c r="V139" s="28">
        <f t="shared" si="51"/>
        <v>0.85</v>
      </c>
      <c r="W139" s="28">
        <f t="shared" si="52"/>
        <v>6.42</v>
      </c>
      <c r="X139" s="28">
        <f t="shared" si="53"/>
        <v>0.22</v>
      </c>
      <c r="Y139" s="28">
        <f t="shared" si="54"/>
        <v>0.22</v>
      </c>
      <c r="Z139" s="28">
        <f t="shared" si="55"/>
        <v>0</v>
      </c>
      <c r="AA139" s="28">
        <f t="shared" si="56"/>
        <v>2.8352547299999999</v>
      </c>
      <c r="AB139" s="28">
        <f t="shared" si="57"/>
        <v>0.39159999999999995</v>
      </c>
      <c r="AC139" s="28">
        <f t="shared" si="63"/>
        <v>2.5140719999999996</v>
      </c>
      <c r="AD139" s="28">
        <f t="shared" si="64"/>
        <v>5.3493267299999996</v>
      </c>
      <c r="AE139" s="28">
        <f t="shared" si="58"/>
        <v>5.3999999999999995</v>
      </c>
      <c r="AF139" s="43"/>
      <c r="AG139" s="29"/>
    </row>
    <row r="140" spans="1:33" ht="28.8" x14ac:dyDescent="0.3">
      <c r="A140" s="30" t="s">
        <v>268</v>
      </c>
      <c r="B140" s="30" t="s">
        <v>262</v>
      </c>
      <c r="C140" s="30" t="s">
        <v>59</v>
      </c>
      <c r="D140" s="21" t="e">
        <f>MAX(MAX(VLOOKUP(C:C,Data!A$140:C$144, 2, FALSE)-E140, 0), MAX(E140-VLOOKUP(C:C,Data!A$140:C$144, 3, FALSE), 0))</f>
        <v>#VALUE!</v>
      </c>
      <c r="E140" s="24" t="str">
        <f>IF(COUNTIF(G140:M140,"TBC")&gt;0,"TBC",ROUNDUP(($AD140*10)/10, 1))</f>
        <v>TBC</v>
      </c>
      <c r="F140" s="28" t="s">
        <v>39</v>
      </c>
      <c r="G140" s="28" t="s">
        <v>40</v>
      </c>
      <c r="H140" s="28" t="s">
        <v>630</v>
      </c>
      <c r="I140" s="28" t="s">
        <v>41</v>
      </c>
      <c r="J140" s="28" t="s">
        <v>47</v>
      </c>
      <c r="K140" s="28" t="s">
        <v>40</v>
      </c>
      <c r="L140" s="28" t="s">
        <v>40</v>
      </c>
      <c r="M140" s="28" t="s">
        <v>41</v>
      </c>
      <c r="N140" s="42"/>
      <c r="O140" s="42"/>
      <c r="P140" s="25" t="s">
        <v>269</v>
      </c>
      <c r="Q140" s="26">
        <f t="shared" si="47"/>
        <v>0.85</v>
      </c>
      <c r="R140" s="27">
        <f t="shared" si="48"/>
        <v>0.77</v>
      </c>
      <c r="S140" s="28">
        <f t="shared" si="62"/>
        <v>1</v>
      </c>
      <c r="T140" s="28">
        <f t="shared" si="49"/>
        <v>0.62</v>
      </c>
      <c r="U140" s="28">
        <f t="shared" si="50"/>
        <v>0.27</v>
      </c>
      <c r="V140" s="28">
        <f t="shared" si="51"/>
        <v>0.85</v>
      </c>
      <c r="W140" s="28">
        <f t="shared" si="52"/>
        <v>6.42</v>
      </c>
      <c r="X140" s="28">
        <f t="shared" si="53"/>
        <v>0.22</v>
      </c>
      <c r="Y140" s="28">
        <f t="shared" si="54"/>
        <v>0.22</v>
      </c>
      <c r="Z140" s="28">
        <f t="shared" si="55"/>
        <v>0</v>
      </c>
      <c r="AA140" s="28">
        <f t="shared" si="56"/>
        <v>4.5729915000000005</v>
      </c>
      <c r="AB140" s="28">
        <f t="shared" si="57"/>
        <v>0.39159999999999995</v>
      </c>
      <c r="AC140" s="28">
        <f t="shared" si="63"/>
        <v>2.5140719999999996</v>
      </c>
      <c r="AD140" s="28">
        <f t="shared" si="64"/>
        <v>7.0870635000000002</v>
      </c>
      <c r="AE140" s="28">
        <f t="shared" si="58"/>
        <v>7.1</v>
      </c>
      <c r="AF140" s="43" t="s">
        <v>664</v>
      </c>
      <c r="AG140" s="29"/>
    </row>
    <row r="141" spans="1:33" x14ac:dyDescent="0.3">
      <c r="A141" s="30" t="s">
        <v>270</v>
      </c>
      <c r="B141" s="30" t="s">
        <v>106</v>
      </c>
      <c r="C141" s="30" t="s">
        <v>59</v>
      </c>
      <c r="D141" s="21">
        <f>MAX(MAX(VLOOKUP(C:C,Data!A$140:C$144, 2, FALSE)-E141, 0), MAX(E141-VLOOKUP(C:C,Data!A$140:C$144, 3, FALSE), 0))</f>
        <v>1.4</v>
      </c>
      <c r="E141" s="24">
        <f>IF(COUNTIF(G141:M141,"TBC")&gt;0,"TBC",ROUNDUP(($AD141*10)/10, 1))</f>
        <v>5.3</v>
      </c>
      <c r="F141" s="28" t="s">
        <v>39</v>
      </c>
      <c r="G141" s="28" t="s">
        <v>40</v>
      </c>
      <c r="H141" s="28" t="s">
        <v>41</v>
      </c>
      <c r="I141" s="28" t="s">
        <v>41</v>
      </c>
      <c r="J141" s="28" t="s">
        <v>47</v>
      </c>
      <c r="K141" s="28" t="s">
        <v>40</v>
      </c>
      <c r="L141" s="28" t="s">
        <v>41</v>
      </c>
      <c r="M141" s="28" t="s">
        <v>41</v>
      </c>
      <c r="N141" s="42"/>
      <c r="O141" s="42"/>
      <c r="P141" s="25" t="s">
        <v>124</v>
      </c>
      <c r="Q141" s="26">
        <f t="shared" si="47"/>
        <v>0.85</v>
      </c>
      <c r="R141" s="27">
        <f t="shared" si="48"/>
        <v>0.77</v>
      </c>
      <c r="S141" s="28">
        <f t="shared" si="62"/>
        <v>0.85</v>
      </c>
      <c r="T141" s="28">
        <f t="shared" si="49"/>
        <v>0.62</v>
      </c>
      <c r="U141" s="28">
        <f t="shared" si="50"/>
        <v>0.27</v>
      </c>
      <c r="V141" s="28">
        <f t="shared" si="51"/>
        <v>0.85</v>
      </c>
      <c r="W141" s="28">
        <f t="shared" si="52"/>
        <v>6.42</v>
      </c>
      <c r="X141" s="28">
        <f t="shared" si="53"/>
        <v>0.22</v>
      </c>
      <c r="Y141" s="28">
        <f t="shared" si="54"/>
        <v>0</v>
      </c>
      <c r="Z141" s="28">
        <f t="shared" si="55"/>
        <v>0</v>
      </c>
      <c r="AA141" s="28">
        <f t="shared" si="56"/>
        <v>3.8870427750000003</v>
      </c>
      <c r="AB141" s="28">
        <f t="shared" si="57"/>
        <v>0.21999999999999997</v>
      </c>
      <c r="AC141" s="28">
        <f t="shared" si="63"/>
        <v>1.4123999999999999</v>
      </c>
      <c r="AD141" s="28">
        <f t="shared" si="64"/>
        <v>5.2994427750000002</v>
      </c>
      <c r="AE141" s="28">
        <f t="shared" si="58"/>
        <v>5.3</v>
      </c>
      <c r="AF141" s="43"/>
      <c r="AG141" s="29"/>
    </row>
    <row r="142" spans="1:33" x14ac:dyDescent="0.3">
      <c r="A142" s="30" t="s">
        <v>271</v>
      </c>
      <c r="B142" s="30" t="s">
        <v>183</v>
      </c>
      <c r="C142" s="30" t="s">
        <v>59</v>
      </c>
      <c r="D142" s="21">
        <f>MAX(MAX(VLOOKUP(C:C,Data!A$140:C$144, 2, FALSE)-E142, 0), MAX(E142-VLOOKUP(C:C,Data!A$140:C$144, 3, FALSE), 0))</f>
        <v>1.4</v>
      </c>
      <c r="E142" s="24">
        <f>IF(COUNTIF(G142:M142,"TBC")&gt;0,"TBC",ROUNDUP(($AD142*10)/10, 1))</f>
        <v>5.3</v>
      </c>
      <c r="F142" s="28" t="s">
        <v>39</v>
      </c>
      <c r="G142" s="28" t="s">
        <v>40</v>
      </c>
      <c r="H142" s="28" t="s">
        <v>41</v>
      </c>
      <c r="I142" s="28" t="s">
        <v>41</v>
      </c>
      <c r="J142" s="28" t="s">
        <v>47</v>
      </c>
      <c r="K142" s="28" t="s">
        <v>41</v>
      </c>
      <c r="L142" s="28" t="s">
        <v>41</v>
      </c>
      <c r="M142" s="28" t="s">
        <v>40</v>
      </c>
      <c r="N142" s="42"/>
      <c r="O142" s="42"/>
      <c r="P142" s="25" t="s">
        <v>131</v>
      </c>
      <c r="Q142" s="26">
        <f t="shared" si="47"/>
        <v>0.85</v>
      </c>
      <c r="R142" s="27">
        <f t="shared" si="48"/>
        <v>0.77</v>
      </c>
      <c r="S142" s="28">
        <f t="shared" si="62"/>
        <v>0.85</v>
      </c>
      <c r="T142" s="28">
        <f t="shared" si="49"/>
        <v>0.62</v>
      </c>
      <c r="U142" s="28">
        <f t="shared" si="50"/>
        <v>0.27</v>
      </c>
      <c r="V142" s="28">
        <f t="shared" si="51"/>
        <v>0.85</v>
      </c>
      <c r="W142" s="28">
        <f t="shared" si="52"/>
        <v>6.42</v>
      </c>
      <c r="X142" s="28">
        <f t="shared" si="53"/>
        <v>0</v>
      </c>
      <c r="Y142" s="28">
        <f t="shared" si="54"/>
        <v>0</v>
      </c>
      <c r="Z142" s="28">
        <f t="shared" si="55"/>
        <v>0.22</v>
      </c>
      <c r="AA142" s="28">
        <f t="shared" si="56"/>
        <v>3.8870427750000003</v>
      </c>
      <c r="AB142" s="28">
        <f t="shared" si="57"/>
        <v>0.21999999999999997</v>
      </c>
      <c r="AC142" s="28">
        <f t="shared" si="63"/>
        <v>1.4123999999999999</v>
      </c>
      <c r="AD142" s="28">
        <f t="shared" si="64"/>
        <v>5.2994427750000002</v>
      </c>
      <c r="AE142" s="28">
        <f t="shared" si="58"/>
        <v>5.3</v>
      </c>
      <c r="AF142" s="43"/>
      <c r="AG142" s="29"/>
    </row>
    <row r="143" spans="1:33" x14ac:dyDescent="0.3">
      <c r="A143" s="30" t="s">
        <v>272</v>
      </c>
      <c r="B143" s="30" t="s">
        <v>183</v>
      </c>
      <c r="C143" s="30" t="s">
        <v>74</v>
      </c>
      <c r="D143" s="21" t="e">
        <f>MAX(MAX(VLOOKUP(C:C,Data!A$140:C$144, 2, FALSE)-E143, 0), MAX(E143-VLOOKUP(C:C,Data!A$140:C$144, 3, FALSE), 0))</f>
        <v>#VALUE!</v>
      </c>
      <c r="E143" s="24" t="str">
        <f>IF(COUNTIF(G143:M143,"TBC")&gt;0,"TBC",ROUNDUP(($AD143*10)/10, 1))</f>
        <v>TBC</v>
      </c>
      <c r="F143" s="28" t="s">
        <v>39</v>
      </c>
      <c r="G143" s="28" t="s">
        <v>40</v>
      </c>
      <c r="H143" s="28" t="s">
        <v>41</v>
      </c>
      <c r="I143" s="28" t="s">
        <v>41</v>
      </c>
      <c r="J143" s="28" t="s">
        <v>43</v>
      </c>
      <c r="K143" s="28" t="s">
        <v>630</v>
      </c>
      <c r="L143" s="28" t="s">
        <v>630</v>
      </c>
      <c r="M143" s="28" t="s">
        <v>41</v>
      </c>
      <c r="N143" s="42"/>
      <c r="O143" s="42"/>
      <c r="P143" s="25" t="s">
        <v>273</v>
      </c>
      <c r="Q143" s="26">
        <f t="shared" si="47"/>
        <v>0.85</v>
      </c>
      <c r="R143" s="27">
        <f t="shared" si="48"/>
        <v>0.77</v>
      </c>
      <c r="S143" s="28">
        <f t="shared" si="62"/>
        <v>0.85</v>
      </c>
      <c r="T143" s="28">
        <f t="shared" si="49"/>
        <v>0.68</v>
      </c>
      <c r="U143" s="28">
        <f t="shared" si="50"/>
        <v>0.5</v>
      </c>
      <c r="V143" s="28">
        <f t="shared" si="51"/>
        <v>0.85</v>
      </c>
      <c r="W143" s="28">
        <f t="shared" si="52"/>
        <v>7.52</v>
      </c>
      <c r="X143" s="28">
        <f t="shared" si="53"/>
        <v>1</v>
      </c>
      <c r="Y143" s="28">
        <f t="shared" si="54"/>
        <v>1</v>
      </c>
      <c r="Z143" s="28">
        <f t="shared" si="55"/>
        <v>0</v>
      </c>
      <c r="AA143" s="28">
        <f t="shared" si="56"/>
        <v>3.8870427750000003</v>
      </c>
      <c r="AB143" s="28">
        <f t="shared" si="57"/>
        <v>1</v>
      </c>
      <c r="AC143" s="28">
        <f t="shared" si="63"/>
        <v>4.9015704164024374</v>
      </c>
      <c r="AD143" s="28">
        <f t="shared" si="64"/>
        <v>9.4917022467146328</v>
      </c>
      <c r="AE143" s="28">
        <f t="shared" si="58"/>
        <v>9.5</v>
      </c>
      <c r="AF143" s="43" t="s">
        <v>653</v>
      </c>
      <c r="AG143" s="29"/>
    </row>
    <row r="144" spans="1:33" x14ac:dyDescent="0.3">
      <c r="A144" s="30" t="s">
        <v>274</v>
      </c>
      <c r="B144" s="30" t="s">
        <v>218</v>
      </c>
      <c r="C144" s="30" t="s">
        <v>230</v>
      </c>
      <c r="D144" s="21" t="e">
        <f>MAX(MAX(VLOOKUP(C:C,Data!A$140:C$144, 2, FALSE)-E144, 0), MAX(E144-VLOOKUP(C:C,Data!A$140:C$144, 3, FALSE), 0))</f>
        <v>#VALUE!</v>
      </c>
      <c r="E144" s="24" t="s">
        <v>83</v>
      </c>
      <c r="F144" s="24" t="s">
        <v>83</v>
      </c>
      <c r="G144" s="24" t="s">
        <v>83</v>
      </c>
      <c r="H144" s="24" t="s">
        <v>83</v>
      </c>
      <c r="I144" s="24" t="s">
        <v>83</v>
      </c>
      <c r="J144" s="24" t="s">
        <v>83</v>
      </c>
      <c r="K144" s="24" t="s">
        <v>83</v>
      </c>
      <c r="L144" s="24" t="s">
        <v>83</v>
      </c>
      <c r="M144" s="24" t="s">
        <v>83</v>
      </c>
      <c r="N144" s="42"/>
      <c r="O144" s="42"/>
      <c r="P144" s="34" t="s">
        <v>83</v>
      </c>
      <c r="Q144" s="26">
        <f t="shared" si="47"/>
        <v>1</v>
      </c>
      <c r="R144" s="27">
        <f t="shared" si="48"/>
        <v>1</v>
      </c>
      <c r="S144" s="28">
        <f t="shared" si="62"/>
        <v>1</v>
      </c>
      <c r="T144" s="28">
        <f t="shared" si="49"/>
        <v>0.68</v>
      </c>
      <c r="U144" s="28">
        <f t="shared" si="50"/>
        <v>0.5</v>
      </c>
      <c r="V144" s="28">
        <f t="shared" si="51"/>
        <v>1</v>
      </c>
      <c r="W144" s="28">
        <f t="shared" si="52"/>
        <v>1</v>
      </c>
      <c r="X144" s="28">
        <f t="shared" si="53"/>
        <v>1</v>
      </c>
      <c r="Y144" s="28">
        <f t="shared" si="54"/>
        <v>1</v>
      </c>
      <c r="Z144" s="28">
        <f t="shared" si="55"/>
        <v>1</v>
      </c>
      <c r="AA144" s="28">
        <f t="shared" si="56"/>
        <v>8.2200000000000006</v>
      </c>
      <c r="AB144" s="28">
        <f t="shared" si="57"/>
        <v>1</v>
      </c>
      <c r="AC144" s="28">
        <f t="shared" si="63"/>
        <v>-1.4293495835975616</v>
      </c>
      <c r="AD144" s="28">
        <f t="shared" si="64"/>
        <v>0</v>
      </c>
      <c r="AE144" s="28">
        <f t="shared" si="58"/>
        <v>0</v>
      </c>
      <c r="AF144" s="43"/>
      <c r="AG144" s="29"/>
    </row>
    <row r="145" spans="1:33" x14ac:dyDescent="0.3">
      <c r="A145" s="30" t="s">
        <v>275</v>
      </c>
      <c r="B145" s="30" t="s">
        <v>183</v>
      </c>
      <c r="C145" s="30" t="s">
        <v>38</v>
      </c>
      <c r="D145" s="21" t="e">
        <f>MAX(MAX(VLOOKUP(C:C,Data!A$140:C$144, 2, FALSE)-E145, 0), MAX(E145-VLOOKUP(C:C,Data!A$140:C$144, 3, FALSE), 0))</f>
        <v>#VALUE!</v>
      </c>
      <c r="E145" s="24" t="s">
        <v>83</v>
      </c>
      <c r="F145" s="24" t="s">
        <v>83</v>
      </c>
      <c r="G145" s="24" t="s">
        <v>83</v>
      </c>
      <c r="H145" s="24" t="s">
        <v>83</v>
      </c>
      <c r="I145" s="24" t="s">
        <v>83</v>
      </c>
      <c r="J145" s="24" t="s">
        <v>83</v>
      </c>
      <c r="K145" s="24" t="s">
        <v>83</v>
      </c>
      <c r="L145" s="24" t="s">
        <v>83</v>
      </c>
      <c r="M145" s="24" t="s">
        <v>83</v>
      </c>
      <c r="N145" s="42"/>
      <c r="O145" s="42"/>
      <c r="P145" s="25" t="s">
        <v>276</v>
      </c>
      <c r="Q145" s="26">
        <f t="shared" si="47"/>
        <v>1</v>
      </c>
      <c r="R145" s="27">
        <f t="shared" si="48"/>
        <v>1</v>
      </c>
      <c r="S145" s="28">
        <f t="shared" si="62"/>
        <v>1</v>
      </c>
      <c r="T145" s="28">
        <f t="shared" si="49"/>
        <v>0.68</v>
      </c>
      <c r="U145" s="28">
        <f t="shared" si="50"/>
        <v>0.5</v>
      </c>
      <c r="V145" s="28">
        <f t="shared" si="51"/>
        <v>1</v>
      </c>
      <c r="W145" s="28">
        <f t="shared" si="52"/>
        <v>1</v>
      </c>
      <c r="X145" s="28">
        <f t="shared" si="53"/>
        <v>1</v>
      </c>
      <c r="Y145" s="28">
        <f t="shared" si="54"/>
        <v>1</v>
      </c>
      <c r="Z145" s="28">
        <f t="shared" si="55"/>
        <v>1</v>
      </c>
      <c r="AA145" s="28">
        <f t="shared" si="56"/>
        <v>8.2200000000000006</v>
      </c>
      <c r="AB145" s="28">
        <f t="shared" si="57"/>
        <v>1</v>
      </c>
      <c r="AC145" s="28">
        <f t="shared" si="63"/>
        <v>-1.4293495835975616</v>
      </c>
      <c r="AD145" s="28">
        <f t="shared" si="64"/>
        <v>0</v>
      </c>
      <c r="AE145" s="28">
        <f t="shared" si="58"/>
        <v>0</v>
      </c>
      <c r="AF145" s="28"/>
      <c r="AG145" s="29"/>
    </row>
    <row r="146" spans="1:33" x14ac:dyDescent="0.3">
      <c r="A146" s="30" t="s">
        <v>277</v>
      </c>
      <c r="B146" s="30" t="s">
        <v>98</v>
      </c>
      <c r="C146" s="30" t="s">
        <v>38</v>
      </c>
      <c r="D146" s="21">
        <f>MAX(MAX(VLOOKUP(C:C,Data!A$140:C$144, 2, FALSE)-E146, 0), MAX(E146-VLOOKUP(C:C,Data!A$140:C$144, 3, FALSE), 0))</f>
        <v>0</v>
      </c>
      <c r="E146" s="24">
        <f t="shared" ref="E146:E158" si="65">IF(COUNTIF(G146:M146,"TBC")&gt;0,"TBC",ROUNDUP(($AD146*10)/10, 1))</f>
        <v>4.6999999999999993</v>
      </c>
      <c r="F146" s="28" t="s">
        <v>39</v>
      </c>
      <c r="G146" s="28" t="s">
        <v>46</v>
      </c>
      <c r="H146" s="28" t="s">
        <v>41</v>
      </c>
      <c r="I146" s="28" t="s">
        <v>42</v>
      </c>
      <c r="J146" s="28" t="s">
        <v>43</v>
      </c>
      <c r="K146" s="28" t="s">
        <v>40</v>
      </c>
      <c r="L146" s="28" t="s">
        <v>40</v>
      </c>
      <c r="M146" s="28" t="s">
        <v>41</v>
      </c>
      <c r="N146" s="42"/>
      <c r="O146" s="42"/>
      <c r="P146" s="25" t="s">
        <v>278</v>
      </c>
      <c r="Q146" s="26">
        <f t="shared" si="47"/>
        <v>0.85</v>
      </c>
      <c r="R146" s="27">
        <f t="shared" si="48"/>
        <v>0.44</v>
      </c>
      <c r="S146" s="28">
        <f t="shared" si="62"/>
        <v>0.85</v>
      </c>
      <c r="T146" s="28">
        <f t="shared" si="49"/>
        <v>0.68</v>
      </c>
      <c r="U146" s="28">
        <f t="shared" si="50"/>
        <v>0.5</v>
      </c>
      <c r="V146" s="28">
        <f t="shared" si="51"/>
        <v>0.62</v>
      </c>
      <c r="W146" s="28">
        <f t="shared" si="52"/>
        <v>7.52</v>
      </c>
      <c r="X146" s="28">
        <f t="shared" si="53"/>
        <v>0.22</v>
      </c>
      <c r="Y146" s="28">
        <f t="shared" si="54"/>
        <v>0.22</v>
      </c>
      <c r="Z146" s="28">
        <f t="shared" si="55"/>
        <v>0</v>
      </c>
      <c r="AA146" s="28">
        <f t="shared" si="56"/>
        <v>1.6201455599999999</v>
      </c>
      <c r="AB146" s="28">
        <f t="shared" si="57"/>
        <v>0.39159999999999995</v>
      </c>
      <c r="AC146" s="28">
        <f t="shared" si="63"/>
        <v>2.7267508438373347</v>
      </c>
      <c r="AD146" s="28">
        <f t="shared" si="64"/>
        <v>4.6946481161443216</v>
      </c>
      <c r="AE146" s="28">
        <f t="shared" si="58"/>
        <v>4.6999999999999993</v>
      </c>
      <c r="AF146" s="43"/>
      <c r="AG146" s="29"/>
    </row>
    <row r="147" spans="1:33" x14ac:dyDescent="0.3">
      <c r="A147" s="30" t="s">
        <v>279</v>
      </c>
      <c r="B147" s="30" t="s">
        <v>183</v>
      </c>
      <c r="C147" s="30" t="s">
        <v>59</v>
      </c>
      <c r="D147" s="21">
        <f>MAX(MAX(VLOOKUP(C:C,Data!A$140:C$144, 2, FALSE)-E147, 0), MAX(E147-VLOOKUP(C:C,Data!A$140:C$144, 3, FALSE), 0))</f>
        <v>0</v>
      </c>
      <c r="E147" s="24">
        <f t="shared" si="65"/>
        <v>3.7</v>
      </c>
      <c r="F147" s="28" t="s">
        <v>39</v>
      </c>
      <c r="G147" s="28" t="s">
        <v>46</v>
      </c>
      <c r="H147" s="28" t="s">
        <v>41</v>
      </c>
      <c r="I147" s="28" t="s">
        <v>41</v>
      </c>
      <c r="J147" s="28" t="s">
        <v>47</v>
      </c>
      <c r="K147" s="28" t="s">
        <v>41</v>
      </c>
      <c r="L147" s="28" t="s">
        <v>41</v>
      </c>
      <c r="M147" s="28" t="s">
        <v>40</v>
      </c>
      <c r="N147" s="42"/>
      <c r="O147" s="42"/>
      <c r="P147" s="25" t="s">
        <v>280</v>
      </c>
      <c r="Q147" s="26">
        <f t="shared" si="47"/>
        <v>0.85</v>
      </c>
      <c r="R147" s="27">
        <f t="shared" si="48"/>
        <v>0.44</v>
      </c>
      <c r="S147" s="28">
        <f t="shared" si="62"/>
        <v>0.85</v>
      </c>
      <c r="T147" s="28">
        <f t="shared" si="49"/>
        <v>0.62</v>
      </c>
      <c r="U147" s="28">
        <f t="shared" si="50"/>
        <v>0.27</v>
      </c>
      <c r="V147" s="28">
        <f t="shared" si="51"/>
        <v>0.85</v>
      </c>
      <c r="W147" s="28">
        <f t="shared" si="52"/>
        <v>6.42</v>
      </c>
      <c r="X147" s="28">
        <f t="shared" si="53"/>
        <v>0</v>
      </c>
      <c r="Y147" s="28">
        <f t="shared" si="54"/>
        <v>0</v>
      </c>
      <c r="Z147" s="28">
        <f t="shared" si="55"/>
        <v>0.22</v>
      </c>
      <c r="AA147" s="28">
        <f t="shared" si="56"/>
        <v>2.2211672999999998</v>
      </c>
      <c r="AB147" s="28">
        <f t="shared" si="57"/>
        <v>0.21999999999999997</v>
      </c>
      <c r="AC147" s="28">
        <f t="shared" si="63"/>
        <v>1.4123999999999999</v>
      </c>
      <c r="AD147" s="28">
        <f t="shared" si="64"/>
        <v>3.6335672999999997</v>
      </c>
      <c r="AE147" s="28">
        <f t="shared" si="58"/>
        <v>3.7</v>
      </c>
      <c r="AF147" s="43"/>
      <c r="AG147" s="29"/>
    </row>
    <row r="148" spans="1:33" ht="28.8" x14ac:dyDescent="0.3">
      <c r="A148" s="30" t="s">
        <v>281</v>
      </c>
      <c r="B148" s="30" t="s">
        <v>630</v>
      </c>
      <c r="C148" s="30" t="s">
        <v>38</v>
      </c>
      <c r="D148" s="21">
        <f>MAX(MAX(VLOOKUP(C:C,Data!A$140:C$144, 2, FALSE)-E148, 0), MAX(E148-VLOOKUP(C:C,Data!A$140:C$144, 3, FALSE), 0))</f>
        <v>0</v>
      </c>
      <c r="E148" s="24">
        <f t="shared" si="65"/>
        <v>6.5</v>
      </c>
      <c r="F148" s="28" t="s">
        <v>39</v>
      </c>
      <c r="G148" s="28" t="s">
        <v>40</v>
      </c>
      <c r="H148" s="28" t="s">
        <v>41</v>
      </c>
      <c r="I148" s="28" t="s">
        <v>41</v>
      </c>
      <c r="J148" s="28" t="s">
        <v>47</v>
      </c>
      <c r="K148" s="28" t="s">
        <v>40</v>
      </c>
      <c r="L148" s="28" t="s">
        <v>40</v>
      </c>
      <c r="M148" s="28" t="s">
        <v>41</v>
      </c>
      <c r="N148" s="42"/>
      <c r="O148" s="42"/>
      <c r="P148" s="25" t="s">
        <v>282</v>
      </c>
      <c r="Q148" s="26">
        <f t="shared" ref="Q148:Q210" si="66">IF($F148="Network (N)", 0.85, 1) *
 IF($F148="Adjacent (A)", 0.62, 1) *
 IF($F148="Local (L)", 0.55, 1) *
 IF($F148="Physical (P)", 0.2, 1)</f>
        <v>0.85</v>
      </c>
      <c r="R148" s="27">
        <f t="shared" ref="R148:R210" si="67">IF($G148="High (H)", 0.44, 1) *
 IF($G148="Low (L)", 0.77, 1)</f>
        <v>0.77</v>
      </c>
      <c r="S148" s="28">
        <f t="shared" si="62"/>
        <v>0.85</v>
      </c>
      <c r="T148" s="28">
        <f t="shared" ref="T148:T210" si="68">IF($J148="Unchanged (U)", 0.62, 0.68)</f>
        <v>0.62</v>
      </c>
      <c r="U148" s="28">
        <f t="shared" ref="U148:U210" si="69">IF($J148="Unchanged (U)", 0.27, 0.5)</f>
        <v>0.27</v>
      </c>
      <c r="V148" s="28">
        <f t="shared" ref="V148:V210" si="70">IF($I148="None (N)", 0.85, 1) *
 IF($I148="Required (R)", 0.62, 1)</f>
        <v>0.85</v>
      </c>
      <c r="W148" s="28">
        <f t="shared" ref="W148:W210" si="71">IF($J148="Unchanged (U)", 6.42, 1) *
 IF($J148="Changed ( C )", 7.52, 1)</f>
        <v>6.42</v>
      </c>
      <c r="X148" s="28">
        <f t="shared" ref="X148:X210" si="72">IF($K148="None (N)", 0, 1) *
 IF($K148="Low (L)", 0.22, 1) *
 IF($K148="High (H)", 0.56, 1)</f>
        <v>0.22</v>
      </c>
      <c r="Y148" s="28">
        <f t="shared" ref="Y148:Y210" si="73">IF($L148="None (N)", 0, 1) *
 IF($L148="Low (L)", 0.22, 1) *
 IF($L148="High (H)", 0.56, 1)</f>
        <v>0.22</v>
      </c>
      <c r="Z148" s="28">
        <f t="shared" ref="Z148:Z210" si="74">IF($M148="None (N)", 0, 1) *
 IF($M148="Low (L)", 0.22, 1) *
 IF($M148="High (H)", 0.56, 1)</f>
        <v>0</v>
      </c>
      <c r="AA148" s="28">
        <f t="shared" ref="AA148:AA210" si="75">8.22 * $Q148 * $R148 * $S148 * $V148</f>
        <v>3.8870427750000003</v>
      </c>
      <c r="AB148" s="28">
        <f t="shared" ref="AB148:AB210" si="76">(1 - ((1 - $X148) * (1 - $Y148) * (1 - $Z148)))</f>
        <v>0.39159999999999995</v>
      </c>
      <c r="AC148" s="28">
        <f t="shared" si="63"/>
        <v>2.5140719999999996</v>
      </c>
      <c r="AD148" s="28">
        <f t="shared" si="64"/>
        <v>6.4011147749999999</v>
      </c>
      <c r="AE148" s="28">
        <f t="shared" ref="AE148:AE210" si="77">ROUNDUP(($AD148*10)/10, 1)</f>
        <v>6.5</v>
      </c>
      <c r="AF148" s="43" t="s">
        <v>284</v>
      </c>
      <c r="AG148" s="29"/>
    </row>
    <row r="149" spans="1:33" x14ac:dyDescent="0.3">
      <c r="A149" s="30" t="s">
        <v>283</v>
      </c>
      <c r="B149" s="30" t="s">
        <v>183</v>
      </c>
      <c r="C149" s="30" t="s">
        <v>59</v>
      </c>
      <c r="D149" s="21">
        <f>MAX(MAX(VLOOKUP(C:C,Data!A$140:C$144, 2, FALSE)-E149, 0), MAX(E149-VLOOKUP(C:C,Data!A$140:C$144, 3, FALSE), 0))</f>
        <v>0.10000000000000009</v>
      </c>
      <c r="E149" s="24">
        <f t="shared" si="65"/>
        <v>4</v>
      </c>
      <c r="F149" s="28" t="s">
        <v>145</v>
      </c>
      <c r="G149" s="28" t="s">
        <v>46</v>
      </c>
      <c r="H149" s="28" t="s">
        <v>41</v>
      </c>
      <c r="I149" s="28" t="s">
        <v>41</v>
      </c>
      <c r="J149" s="28" t="s">
        <v>47</v>
      </c>
      <c r="K149" s="28" t="s">
        <v>40</v>
      </c>
      <c r="L149" s="28" t="s">
        <v>40</v>
      </c>
      <c r="M149" s="28" t="s">
        <v>41</v>
      </c>
      <c r="N149" s="42"/>
      <c r="O149" s="42"/>
      <c r="P149" s="25" t="s">
        <v>219</v>
      </c>
      <c r="Q149" s="26">
        <f t="shared" si="66"/>
        <v>0.55000000000000004</v>
      </c>
      <c r="R149" s="27">
        <f t="shared" si="67"/>
        <v>0.44</v>
      </c>
      <c r="S149" s="28">
        <f t="shared" si="62"/>
        <v>0.85</v>
      </c>
      <c r="T149" s="28">
        <f t="shared" si="68"/>
        <v>0.62</v>
      </c>
      <c r="U149" s="28">
        <f t="shared" si="69"/>
        <v>0.27</v>
      </c>
      <c r="V149" s="28">
        <f t="shared" si="70"/>
        <v>0.85</v>
      </c>
      <c r="W149" s="28">
        <f t="shared" si="71"/>
        <v>6.42</v>
      </c>
      <c r="X149" s="28">
        <f t="shared" si="72"/>
        <v>0.22</v>
      </c>
      <c r="Y149" s="28">
        <f t="shared" si="73"/>
        <v>0.22</v>
      </c>
      <c r="Z149" s="28">
        <f t="shared" si="74"/>
        <v>0</v>
      </c>
      <c r="AA149" s="28">
        <f t="shared" si="75"/>
        <v>1.4372259000000003</v>
      </c>
      <c r="AB149" s="28">
        <f t="shared" si="76"/>
        <v>0.39159999999999995</v>
      </c>
      <c r="AC149" s="28">
        <f t="shared" si="63"/>
        <v>2.5140719999999996</v>
      </c>
      <c r="AD149" s="28">
        <f t="shared" si="64"/>
        <v>3.9512979000000001</v>
      </c>
      <c r="AE149" s="28">
        <f t="shared" si="77"/>
        <v>4</v>
      </c>
      <c r="AF149" s="43"/>
      <c r="AG149" s="29"/>
    </row>
    <row r="150" spans="1:33" x14ac:dyDescent="0.3">
      <c r="A150" s="30" t="s">
        <v>285</v>
      </c>
      <c r="B150" s="30" t="s">
        <v>183</v>
      </c>
      <c r="C150" s="30" t="s">
        <v>59</v>
      </c>
      <c r="D150" s="21">
        <f>MAX(MAX(VLOOKUP(C:C,Data!A$140:C$144, 2, FALSE)-E150, 0), MAX(E150-VLOOKUP(C:C,Data!A$140:C$144, 3, FALSE), 0))</f>
        <v>2.1</v>
      </c>
      <c r="E150" s="24">
        <f t="shared" si="65"/>
        <v>6</v>
      </c>
      <c r="F150" s="28" t="s">
        <v>145</v>
      </c>
      <c r="G150" s="28" t="s">
        <v>40</v>
      </c>
      <c r="H150" s="28" t="s">
        <v>46</v>
      </c>
      <c r="I150" s="28" t="s">
        <v>41</v>
      </c>
      <c r="J150" s="28" t="s">
        <v>43</v>
      </c>
      <c r="K150" s="28" t="s">
        <v>46</v>
      </c>
      <c r="L150" s="28" t="s">
        <v>41</v>
      </c>
      <c r="M150" s="28" t="s">
        <v>41</v>
      </c>
      <c r="N150" s="42"/>
      <c r="O150" s="42"/>
      <c r="P150" s="25" t="s">
        <v>286</v>
      </c>
      <c r="Q150" s="26">
        <f t="shared" si="66"/>
        <v>0.55000000000000004</v>
      </c>
      <c r="R150" s="27">
        <f t="shared" si="67"/>
        <v>0.77</v>
      </c>
      <c r="S150" s="28">
        <f t="shared" si="62"/>
        <v>0.5</v>
      </c>
      <c r="T150" s="28">
        <f t="shared" si="68"/>
        <v>0.68</v>
      </c>
      <c r="U150" s="28">
        <f t="shared" si="69"/>
        <v>0.5</v>
      </c>
      <c r="V150" s="28">
        <f t="shared" si="70"/>
        <v>0.85</v>
      </c>
      <c r="W150" s="28">
        <f t="shared" si="71"/>
        <v>7.52</v>
      </c>
      <c r="X150" s="28">
        <f t="shared" si="72"/>
        <v>0.56000000000000005</v>
      </c>
      <c r="Y150" s="28">
        <f t="shared" si="73"/>
        <v>0</v>
      </c>
      <c r="Z150" s="28">
        <f t="shared" si="74"/>
        <v>0</v>
      </c>
      <c r="AA150" s="28">
        <f t="shared" si="75"/>
        <v>1.4794972500000001</v>
      </c>
      <c r="AB150" s="28">
        <f t="shared" si="76"/>
        <v>0.56000000000000005</v>
      </c>
      <c r="AC150" s="28">
        <f t="shared" si="63"/>
        <v>3.9928053775140029</v>
      </c>
      <c r="AD150" s="28">
        <f t="shared" si="64"/>
        <v>5.9100868377151228</v>
      </c>
      <c r="AE150" s="28">
        <f t="shared" si="77"/>
        <v>6</v>
      </c>
      <c r="AF150" s="43"/>
      <c r="AG150" s="29"/>
    </row>
    <row r="151" spans="1:33" x14ac:dyDescent="0.3">
      <c r="A151" s="30" t="s">
        <v>287</v>
      </c>
      <c r="B151" s="30" t="s">
        <v>218</v>
      </c>
      <c r="C151" s="30" t="s">
        <v>74</v>
      </c>
      <c r="D151" s="21">
        <f>MAX(MAX(VLOOKUP(C:C,Data!A$140:C$144, 2, FALSE)-E151, 0), MAX(E151-VLOOKUP(C:C,Data!A$140:C$144, 3, FALSE), 0))</f>
        <v>0.39999999999999858</v>
      </c>
      <c r="E151" s="24">
        <f t="shared" si="65"/>
        <v>9.2999999999999989</v>
      </c>
      <c r="F151" s="28" t="s">
        <v>39</v>
      </c>
      <c r="G151" s="28" t="s">
        <v>40</v>
      </c>
      <c r="H151" s="28" t="s">
        <v>41</v>
      </c>
      <c r="I151" s="28" t="s">
        <v>42</v>
      </c>
      <c r="J151" s="28" t="s">
        <v>43</v>
      </c>
      <c r="K151" s="28" t="s">
        <v>46</v>
      </c>
      <c r="L151" s="28" t="s">
        <v>46</v>
      </c>
      <c r="M151" s="28" t="s">
        <v>41</v>
      </c>
      <c r="N151" s="42"/>
      <c r="O151" s="42"/>
      <c r="P151" s="25" t="s">
        <v>288</v>
      </c>
      <c r="Q151" s="26">
        <f t="shared" si="66"/>
        <v>0.85</v>
      </c>
      <c r="R151" s="27">
        <f t="shared" si="67"/>
        <v>0.77</v>
      </c>
      <c r="S151" s="28">
        <f t="shared" si="62"/>
        <v>0.85</v>
      </c>
      <c r="T151" s="28">
        <f t="shared" si="68"/>
        <v>0.68</v>
      </c>
      <c r="U151" s="28">
        <f t="shared" si="69"/>
        <v>0.5</v>
      </c>
      <c r="V151" s="28">
        <f t="shared" si="70"/>
        <v>0.62</v>
      </c>
      <c r="W151" s="28">
        <f t="shared" si="71"/>
        <v>7.52</v>
      </c>
      <c r="X151" s="28">
        <f t="shared" si="72"/>
        <v>0.56000000000000005</v>
      </c>
      <c r="Y151" s="28">
        <f t="shared" si="73"/>
        <v>0.56000000000000005</v>
      </c>
      <c r="Z151" s="28">
        <f t="shared" si="74"/>
        <v>0</v>
      </c>
      <c r="AA151" s="28">
        <f t="shared" si="75"/>
        <v>2.8352547300000004</v>
      </c>
      <c r="AB151" s="28">
        <f t="shared" si="76"/>
        <v>0.80640000000000001</v>
      </c>
      <c r="AC151" s="28">
        <f t="shared" si="63"/>
        <v>5.7576309677950803</v>
      </c>
      <c r="AD151" s="28">
        <f t="shared" si="64"/>
        <v>9.2803165536186878</v>
      </c>
      <c r="AE151" s="28">
        <f t="shared" si="77"/>
        <v>9.2999999999999989</v>
      </c>
      <c r="AF151" s="43"/>
      <c r="AG151" s="29"/>
    </row>
    <row r="152" spans="1:33" x14ac:dyDescent="0.3">
      <c r="A152" s="30" t="s">
        <v>289</v>
      </c>
      <c r="B152" s="30" t="s">
        <v>183</v>
      </c>
      <c r="C152" s="30" t="s">
        <v>38</v>
      </c>
      <c r="D152" s="21">
        <f>MAX(MAX(VLOOKUP(C:C,Data!A$140:C$144, 2, FALSE)-E152, 0), MAX(E152-VLOOKUP(C:C,Data!A$140:C$144, 3, FALSE), 0))</f>
        <v>0</v>
      </c>
      <c r="E152" s="24">
        <f t="shared" si="65"/>
        <v>6</v>
      </c>
      <c r="F152" s="28" t="s">
        <v>145</v>
      </c>
      <c r="G152" s="28" t="s">
        <v>40</v>
      </c>
      <c r="H152" s="28" t="s">
        <v>46</v>
      </c>
      <c r="I152" s="28" t="s">
        <v>41</v>
      </c>
      <c r="J152" s="28" t="s">
        <v>43</v>
      </c>
      <c r="K152" s="28" t="s">
        <v>46</v>
      </c>
      <c r="L152" s="28" t="s">
        <v>41</v>
      </c>
      <c r="M152" s="28" t="s">
        <v>41</v>
      </c>
      <c r="N152" s="42"/>
      <c r="O152" s="42"/>
      <c r="P152" s="25" t="s">
        <v>286</v>
      </c>
      <c r="Q152" s="26">
        <f t="shared" si="66"/>
        <v>0.55000000000000004</v>
      </c>
      <c r="R152" s="27">
        <f t="shared" si="67"/>
        <v>0.77</v>
      </c>
      <c r="S152" s="28">
        <f t="shared" si="62"/>
        <v>0.5</v>
      </c>
      <c r="T152" s="28">
        <f t="shared" si="68"/>
        <v>0.68</v>
      </c>
      <c r="U152" s="28">
        <f t="shared" si="69"/>
        <v>0.5</v>
      </c>
      <c r="V152" s="28">
        <f t="shared" si="70"/>
        <v>0.85</v>
      </c>
      <c r="W152" s="28">
        <f t="shared" si="71"/>
        <v>7.52</v>
      </c>
      <c r="X152" s="28">
        <f t="shared" si="72"/>
        <v>0.56000000000000005</v>
      </c>
      <c r="Y152" s="28">
        <f t="shared" si="73"/>
        <v>0</v>
      </c>
      <c r="Z152" s="28">
        <f t="shared" si="74"/>
        <v>0</v>
      </c>
      <c r="AA152" s="28">
        <f t="shared" si="75"/>
        <v>1.4794972500000001</v>
      </c>
      <c r="AB152" s="28">
        <f t="shared" si="76"/>
        <v>0.56000000000000005</v>
      </c>
      <c r="AC152" s="28">
        <f t="shared" si="63"/>
        <v>3.9928053775140029</v>
      </c>
      <c r="AD152" s="28">
        <f t="shared" si="64"/>
        <v>5.9100868377151228</v>
      </c>
      <c r="AE152" s="28">
        <f t="shared" si="77"/>
        <v>6</v>
      </c>
      <c r="AF152" s="43"/>
      <c r="AG152" s="29"/>
    </row>
    <row r="153" spans="1:33" x14ac:dyDescent="0.3">
      <c r="A153" s="30" t="s">
        <v>290</v>
      </c>
      <c r="B153" s="30" t="s">
        <v>183</v>
      </c>
      <c r="C153" s="30" t="s">
        <v>59</v>
      </c>
      <c r="D153" s="21">
        <f>MAX(MAX(VLOOKUP(C:C,Data!A$140:C$144, 2, FALSE)-E153, 0), MAX(E153-VLOOKUP(C:C,Data!A$140:C$144, 3, FALSE), 0))</f>
        <v>1.4</v>
      </c>
      <c r="E153" s="24">
        <f t="shared" si="65"/>
        <v>5.3</v>
      </c>
      <c r="F153" s="28" t="s">
        <v>39</v>
      </c>
      <c r="G153" s="28" t="s">
        <v>40</v>
      </c>
      <c r="H153" s="28" t="s">
        <v>41</v>
      </c>
      <c r="I153" s="28" t="s">
        <v>41</v>
      </c>
      <c r="J153" s="28" t="s">
        <v>47</v>
      </c>
      <c r="K153" s="28" t="s">
        <v>41</v>
      </c>
      <c r="L153" s="28" t="s">
        <v>41</v>
      </c>
      <c r="M153" s="28" t="s">
        <v>40</v>
      </c>
      <c r="N153" s="42"/>
      <c r="O153" s="42"/>
      <c r="P153" s="25" t="s">
        <v>131</v>
      </c>
      <c r="Q153" s="26">
        <f t="shared" si="66"/>
        <v>0.85</v>
      </c>
      <c r="R153" s="27">
        <f t="shared" si="67"/>
        <v>0.77</v>
      </c>
      <c r="S153" s="28">
        <f t="shared" si="62"/>
        <v>0.85</v>
      </c>
      <c r="T153" s="28">
        <f t="shared" si="68"/>
        <v>0.62</v>
      </c>
      <c r="U153" s="28">
        <f t="shared" si="69"/>
        <v>0.27</v>
      </c>
      <c r="V153" s="28">
        <f t="shared" si="70"/>
        <v>0.85</v>
      </c>
      <c r="W153" s="28">
        <f t="shared" si="71"/>
        <v>6.42</v>
      </c>
      <c r="X153" s="28">
        <f t="shared" si="72"/>
        <v>0</v>
      </c>
      <c r="Y153" s="28">
        <f t="shared" si="73"/>
        <v>0</v>
      </c>
      <c r="Z153" s="28">
        <f t="shared" si="74"/>
        <v>0.22</v>
      </c>
      <c r="AA153" s="28">
        <f t="shared" si="75"/>
        <v>3.8870427750000003</v>
      </c>
      <c r="AB153" s="28">
        <f t="shared" si="76"/>
        <v>0.21999999999999997</v>
      </c>
      <c r="AC153" s="28">
        <f t="shared" si="63"/>
        <v>1.4123999999999999</v>
      </c>
      <c r="AD153" s="28">
        <f t="shared" si="64"/>
        <v>5.2994427750000002</v>
      </c>
      <c r="AE153" s="28">
        <f t="shared" si="77"/>
        <v>5.3</v>
      </c>
      <c r="AF153" s="43"/>
      <c r="AG153" s="29"/>
    </row>
    <row r="154" spans="1:33" x14ac:dyDescent="0.3">
      <c r="A154" s="30" t="s">
        <v>291</v>
      </c>
      <c r="B154" s="30" t="s">
        <v>183</v>
      </c>
      <c r="C154" s="30" t="s">
        <v>59</v>
      </c>
      <c r="D154" s="21">
        <f>MAX(MAX(VLOOKUP(C:C,Data!A$140:C$144, 2, FALSE)-E154, 0), MAX(E154-VLOOKUP(C:C,Data!A$140:C$144, 3, FALSE), 0))</f>
        <v>0.10000000000000009</v>
      </c>
      <c r="E154" s="24">
        <f t="shared" si="65"/>
        <v>4</v>
      </c>
      <c r="F154" s="28" t="s">
        <v>145</v>
      </c>
      <c r="G154" s="28" t="s">
        <v>46</v>
      </c>
      <c r="H154" s="28" t="s">
        <v>41</v>
      </c>
      <c r="I154" s="28" t="s">
        <v>41</v>
      </c>
      <c r="J154" s="28" t="s">
        <v>47</v>
      </c>
      <c r="K154" s="28" t="s">
        <v>40</v>
      </c>
      <c r="L154" s="28" t="s">
        <v>40</v>
      </c>
      <c r="M154" s="28" t="s">
        <v>41</v>
      </c>
      <c r="N154" s="42"/>
      <c r="O154" s="42"/>
      <c r="P154" s="25" t="s">
        <v>292</v>
      </c>
      <c r="Q154" s="26">
        <f t="shared" si="66"/>
        <v>0.55000000000000004</v>
      </c>
      <c r="R154" s="27">
        <f t="shared" si="67"/>
        <v>0.44</v>
      </c>
      <c r="S154" s="28">
        <f t="shared" si="62"/>
        <v>0.85</v>
      </c>
      <c r="T154" s="28">
        <f t="shared" si="68"/>
        <v>0.62</v>
      </c>
      <c r="U154" s="28">
        <f t="shared" si="69"/>
        <v>0.27</v>
      </c>
      <c r="V154" s="28">
        <f t="shared" si="70"/>
        <v>0.85</v>
      </c>
      <c r="W154" s="28">
        <f t="shared" si="71"/>
        <v>6.42</v>
      </c>
      <c r="X154" s="28">
        <f t="shared" si="72"/>
        <v>0.22</v>
      </c>
      <c r="Y154" s="28">
        <f t="shared" si="73"/>
        <v>0.22</v>
      </c>
      <c r="Z154" s="28">
        <f t="shared" si="74"/>
        <v>0</v>
      </c>
      <c r="AA154" s="28">
        <f t="shared" si="75"/>
        <v>1.4372259000000003</v>
      </c>
      <c r="AB154" s="28">
        <f t="shared" si="76"/>
        <v>0.39159999999999995</v>
      </c>
      <c r="AC154" s="28">
        <f t="shared" si="63"/>
        <v>2.5140719999999996</v>
      </c>
      <c r="AD154" s="28">
        <f t="shared" si="64"/>
        <v>3.9512979000000001</v>
      </c>
      <c r="AE154" s="28">
        <f t="shared" si="77"/>
        <v>4</v>
      </c>
      <c r="AF154" s="43"/>
      <c r="AG154" s="29"/>
    </row>
    <row r="155" spans="1:33" x14ac:dyDescent="0.3">
      <c r="A155" s="30" t="s">
        <v>293</v>
      </c>
      <c r="B155" s="30" t="s">
        <v>218</v>
      </c>
      <c r="C155" s="30" t="s">
        <v>59</v>
      </c>
      <c r="D155" s="21">
        <f>MAX(MAX(VLOOKUP(C:C,Data!A$140:C$144, 2, FALSE)-E155, 0), MAX(E155-VLOOKUP(C:C,Data!A$140:C$144, 3, FALSE), 0))</f>
        <v>0</v>
      </c>
      <c r="E155" s="24">
        <f t="shared" si="65"/>
        <v>3.1</v>
      </c>
      <c r="F155" s="28" t="s">
        <v>39</v>
      </c>
      <c r="G155" s="28" t="s">
        <v>46</v>
      </c>
      <c r="H155" s="28" t="s">
        <v>41</v>
      </c>
      <c r="I155" s="28" t="s">
        <v>42</v>
      </c>
      <c r="J155" s="28" t="s">
        <v>47</v>
      </c>
      <c r="K155" s="28" t="s">
        <v>40</v>
      </c>
      <c r="L155" s="28" t="s">
        <v>41</v>
      </c>
      <c r="M155" s="28" t="s">
        <v>41</v>
      </c>
      <c r="N155" s="42"/>
      <c r="O155" s="42"/>
      <c r="P155" s="25" t="s">
        <v>294</v>
      </c>
      <c r="Q155" s="26">
        <f t="shared" si="66"/>
        <v>0.85</v>
      </c>
      <c r="R155" s="27">
        <f t="shared" si="67"/>
        <v>0.44</v>
      </c>
      <c r="S155" s="28">
        <f t="shared" si="62"/>
        <v>0.85</v>
      </c>
      <c r="T155" s="28">
        <f t="shared" si="68"/>
        <v>0.62</v>
      </c>
      <c r="U155" s="28">
        <f t="shared" si="69"/>
        <v>0.27</v>
      </c>
      <c r="V155" s="28">
        <f t="shared" si="70"/>
        <v>0.62</v>
      </c>
      <c r="W155" s="28">
        <f t="shared" si="71"/>
        <v>6.42</v>
      </c>
      <c r="X155" s="28">
        <f t="shared" si="72"/>
        <v>0.22</v>
      </c>
      <c r="Y155" s="28">
        <f t="shared" si="73"/>
        <v>0</v>
      </c>
      <c r="Z155" s="28">
        <f t="shared" si="74"/>
        <v>0</v>
      </c>
      <c r="AA155" s="28">
        <f t="shared" si="75"/>
        <v>1.6201455599999999</v>
      </c>
      <c r="AB155" s="28">
        <f t="shared" si="76"/>
        <v>0.21999999999999997</v>
      </c>
      <c r="AC155" s="28">
        <f t="shared" si="63"/>
        <v>1.4123999999999999</v>
      </c>
      <c r="AD155" s="28">
        <f t="shared" si="64"/>
        <v>3.03254556</v>
      </c>
      <c r="AE155" s="28">
        <f t="shared" si="77"/>
        <v>3.1</v>
      </c>
      <c r="AF155" s="28"/>
      <c r="AG155" s="29"/>
    </row>
    <row r="156" spans="1:33" x14ac:dyDescent="0.3">
      <c r="A156" s="30" t="s">
        <v>295</v>
      </c>
      <c r="B156" s="32" t="s">
        <v>218</v>
      </c>
      <c r="C156" s="30" t="s">
        <v>59</v>
      </c>
      <c r="D156" s="21">
        <f>MAX(MAX(VLOOKUP(C:C,Data!A$140:C$144, 2, FALSE)-E156, 0), MAX(E156-VLOOKUP(C:C,Data!A$140:C$144, 3, FALSE), 0))</f>
        <v>1.4</v>
      </c>
      <c r="E156" s="24">
        <f t="shared" si="65"/>
        <v>5.3</v>
      </c>
      <c r="F156" s="28" t="s">
        <v>39</v>
      </c>
      <c r="G156" s="28" t="s">
        <v>40</v>
      </c>
      <c r="H156" s="28" t="s">
        <v>41</v>
      </c>
      <c r="I156" s="28" t="s">
        <v>41</v>
      </c>
      <c r="J156" s="28" t="s">
        <v>47</v>
      </c>
      <c r="K156" s="28" t="s">
        <v>40</v>
      </c>
      <c r="L156" s="28" t="s">
        <v>41</v>
      </c>
      <c r="M156" s="28" t="s">
        <v>41</v>
      </c>
      <c r="N156" s="42"/>
      <c r="O156" s="42"/>
      <c r="P156" s="25" t="s">
        <v>124</v>
      </c>
      <c r="Q156" s="26">
        <f t="shared" si="66"/>
        <v>0.85</v>
      </c>
      <c r="R156" s="27">
        <f t="shared" si="67"/>
        <v>0.77</v>
      </c>
      <c r="S156" s="28">
        <f t="shared" si="62"/>
        <v>0.85</v>
      </c>
      <c r="T156" s="28">
        <f t="shared" si="68"/>
        <v>0.62</v>
      </c>
      <c r="U156" s="28">
        <f t="shared" si="69"/>
        <v>0.27</v>
      </c>
      <c r="V156" s="28">
        <f t="shared" si="70"/>
        <v>0.85</v>
      </c>
      <c r="W156" s="28">
        <f t="shared" si="71"/>
        <v>6.42</v>
      </c>
      <c r="X156" s="28">
        <f t="shared" si="72"/>
        <v>0.22</v>
      </c>
      <c r="Y156" s="28">
        <f t="shared" si="73"/>
        <v>0</v>
      </c>
      <c r="Z156" s="28">
        <f t="shared" si="74"/>
        <v>0</v>
      </c>
      <c r="AA156" s="28">
        <f t="shared" si="75"/>
        <v>3.8870427750000003</v>
      </c>
      <c r="AB156" s="28">
        <f t="shared" si="76"/>
        <v>0.21999999999999997</v>
      </c>
      <c r="AC156" s="28">
        <f t="shared" si="63"/>
        <v>1.4123999999999999</v>
      </c>
      <c r="AD156" s="28">
        <f t="shared" si="64"/>
        <v>5.2994427750000002</v>
      </c>
      <c r="AE156" s="28">
        <f t="shared" si="77"/>
        <v>5.3</v>
      </c>
      <c r="AF156" s="43"/>
      <c r="AG156" s="29"/>
    </row>
    <row r="157" spans="1:33" x14ac:dyDescent="0.3">
      <c r="A157" s="30" t="s">
        <v>296</v>
      </c>
      <c r="B157" s="30" t="s">
        <v>183</v>
      </c>
      <c r="C157" s="30" t="s">
        <v>59</v>
      </c>
      <c r="D157" s="21">
        <f>MAX(MAX(VLOOKUP(C:C,Data!A$140:C$144, 2, FALSE)-E157, 0), MAX(E157-VLOOKUP(C:C,Data!A$140:C$144, 3, FALSE), 0))</f>
        <v>0</v>
      </c>
      <c r="E157" s="24">
        <f t="shared" si="65"/>
        <v>3.1</v>
      </c>
      <c r="F157" s="28" t="s">
        <v>39</v>
      </c>
      <c r="G157" s="28" t="s">
        <v>46</v>
      </c>
      <c r="H157" s="28" t="s">
        <v>41</v>
      </c>
      <c r="I157" s="28" t="s">
        <v>42</v>
      </c>
      <c r="J157" s="28" t="s">
        <v>47</v>
      </c>
      <c r="K157" s="28" t="s">
        <v>40</v>
      </c>
      <c r="L157" s="28" t="s">
        <v>41</v>
      </c>
      <c r="M157" s="28" t="s">
        <v>41</v>
      </c>
      <c r="N157" s="42"/>
      <c r="O157" s="42"/>
      <c r="P157" s="25" t="s">
        <v>297</v>
      </c>
      <c r="Q157" s="26">
        <f t="shared" si="66"/>
        <v>0.85</v>
      </c>
      <c r="R157" s="27">
        <f t="shared" si="67"/>
        <v>0.44</v>
      </c>
      <c r="S157" s="28">
        <f t="shared" si="62"/>
        <v>0.85</v>
      </c>
      <c r="T157" s="28">
        <f t="shared" si="68"/>
        <v>0.62</v>
      </c>
      <c r="U157" s="28">
        <f t="shared" si="69"/>
        <v>0.27</v>
      </c>
      <c r="V157" s="28">
        <f t="shared" si="70"/>
        <v>0.62</v>
      </c>
      <c r="W157" s="28">
        <f t="shared" si="71"/>
        <v>6.42</v>
      </c>
      <c r="X157" s="28">
        <f t="shared" si="72"/>
        <v>0.22</v>
      </c>
      <c r="Y157" s="28">
        <f t="shared" si="73"/>
        <v>0</v>
      </c>
      <c r="Z157" s="28">
        <f t="shared" si="74"/>
        <v>0</v>
      </c>
      <c r="AA157" s="28">
        <f t="shared" si="75"/>
        <v>1.6201455599999999</v>
      </c>
      <c r="AB157" s="28">
        <f t="shared" si="76"/>
        <v>0.21999999999999997</v>
      </c>
      <c r="AC157" s="28">
        <f t="shared" si="63"/>
        <v>1.4123999999999999</v>
      </c>
      <c r="AD157" s="28">
        <f t="shared" si="64"/>
        <v>3.03254556</v>
      </c>
      <c r="AE157" s="28">
        <f t="shared" si="77"/>
        <v>3.1</v>
      </c>
      <c r="AF157" s="28"/>
      <c r="AG157" s="29"/>
    </row>
    <row r="158" spans="1:33" x14ac:dyDescent="0.3">
      <c r="A158" s="30" t="s">
        <v>298</v>
      </c>
      <c r="B158" s="30" t="s">
        <v>183</v>
      </c>
      <c r="C158" s="30" t="s">
        <v>59</v>
      </c>
      <c r="D158" s="21">
        <f>MAX(MAX(VLOOKUP(C:C,Data!A$140:C$144, 2, FALSE)-E158, 0), MAX(E158-VLOOKUP(C:C,Data!A$140:C$144, 3, FALSE), 0))</f>
        <v>0.49999999999999956</v>
      </c>
      <c r="E158" s="24">
        <f t="shared" si="65"/>
        <v>4.3999999999999995</v>
      </c>
      <c r="F158" s="28" t="s">
        <v>145</v>
      </c>
      <c r="G158" s="28" t="s">
        <v>40</v>
      </c>
      <c r="H158" s="28" t="s">
        <v>40</v>
      </c>
      <c r="I158" s="28" t="s">
        <v>41</v>
      </c>
      <c r="J158" s="28" t="s">
        <v>47</v>
      </c>
      <c r="K158" s="28" t="s">
        <v>40</v>
      </c>
      <c r="L158" s="28" t="s">
        <v>40</v>
      </c>
      <c r="M158" s="28" t="s">
        <v>41</v>
      </c>
      <c r="N158" s="42"/>
      <c r="O158" s="42"/>
      <c r="P158" s="25" t="s">
        <v>299</v>
      </c>
      <c r="Q158" s="26">
        <f t="shared" si="66"/>
        <v>0.55000000000000004</v>
      </c>
      <c r="R158" s="27">
        <f t="shared" si="67"/>
        <v>0.77</v>
      </c>
      <c r="S158" s="28">
        <f t="shared" si="62"/>
        <v>0.62</v>
      </c>
      <c r="T158" s="28">
        <f t="shared" si="68"/>
        <v>0.62</v>
      </c>
      <c r="U158" s="28">
        <f t="shared" si="69"/>
        <v>0.27</v>
      </c>
      <c r="V158" s="28">
        <f t="shared" si="70"/>
        <v>0.85</v>
      </c>
      <c r="W158" s="28">
        <f t="shared" si="71"/>
        <v>6.42</v>
      </c>
      <c r="X158" s="28">
        <f t="shared" si="72"/>
        <v>0.22</v>
      </c>
      <c r="Y158" s="28">
        <f t="shared" si="73"/>
        <v>0.22</v>
      </c>
      <c r="Z158" s="28">
        <f t="shared" si="74"/>
        <v>0</v>
      </c>
      <c r="AA158" s="28">
        <f t="shared" si="75"/>
        <v>1.8345765900000002</v>
      </c>
      <c r="AB158" s="28">
        <f t="shared" si="76"/>
        <v>0.39159999999999995</v>
      </c>
      <c r="AC158" s="28">
        <f t="shared" si="63"/>
        <v>2.5140719999999996</v>
      </c>
      <c r="AD158" s="28">
        <f t="shared" si="64"/>
        <v>4.3486485899999998</v>
      </c>
      <c r="AE158" s="28">
        <f t="shared" si="77"/>
        <v>4.3999999999999995</v>
      </c>
      <c r="AF158" s="43"/>
      <c r="AG158" s="29"/>
    </row>
    <row r="159" spans="1:33" x14ac:dyDescent="0.3">
      <c r="A159" s="30" t="s">
        <v>300</v>
      </c>
      <c r="B159" s="30" t="s">
        <v>183</v>
      </c>
      <c r="C159" s="30" t="s">
        <v>38</v>
      </c>
      <c r="D159" s="21" t="e">
        <f>MAX(MAX(VLOOKUP(C:C,Data!A$140:C$144, 2, FALSE)-E159, 0), MAX(E159-VLOOKUP(C:C,Data!A$140:C$144, 3, FALSE), 0))</f>
        <v>#VALUE!</v>
      </c>
      <c r="E159" s="24" t="s">
        <v>83</v>
      </c>
      <c r="F159" s="24" t="s">
        <v>83</v>
      </c>
      <c r="G159" s="24" t="s">
        <v>83</v>
      </c>
      <c r="H159" s="24" t="s">
        <v>83</v>
      </c>
      <c r="I159" s="24" t="s">
        <v>83</v>
      </c>
      <c r="J159" s="24" t="s">
        <v>83</v>
      </c>
      <c r="K159" s="24" t="s">
        <v>83</v>
      </c>
      <c r="L159" s="24" t="s">
        <v>83</v>
      </c>
      <c r="M159" s="24" t="s">
        <v>83</v>
      </c>
      <c r="N159" s="42"/>
      <c r="O159" s="42"/>
      <c r="P159" s="25" t="s">
        <v>301</v>
      </c>
      <c r="Q159" s="26">
        <f t="shared" si="66"/>
        <v>1</v>
      </c>
      <c r="R159" s="27">
        <f t="shared" si="67"/>
        <v>1</v>
      </c>
      <c r="S159" s="28">
        <f t="shared" si="62"/>
        <v>1</v>
      </c>
      <c r="T159" s="28">
        <f t="shared" si="68"/>
        <v>0.68</v>
      </c>
      <c r="U159" s="28">
        <f t="shared" si="69"/>
        <v>0.5</v>
      </c>
      <c r="V159" s="28">
        <f t="shared" si="70"/>
        <v>1</v>
      </c>
      <c r="W159" s="28">
        <f t="shared" si="71"/>
        <v>1</v>
      </c>
      <c r="X159" s="28">
        <f t="shared" si="72"/>
        <v>1</v>
      </c>
      <c r="Y159" s="28">
        <f t="shared" si="73"/>
        <v>1</v>
      </c>
      <c r="Z159" s="28">
        <f t="shared" si="74"/>
        <v>1</v>
      </c>
      <c r="AA159" s="28">
        <f t="shared" si="75"/>
        <v>8.2200000000000006</v>
      </c>
      <c r="AB159" s="28">
        <f t="shared" si="76"/>
        <v>1</v>
      </c>
      <c r="AC159" s="28">
        <f t="shared" si="63"/>
        <v>-1.4293495835975616</v>
      </c>
      <c r="AD159" s="28">
        <f t="shared" si="64"/>
        <v>0</v>
      </c>
      <c r="AE159" s="28">
        <f t="shared" si="77"/>
        <v>0</v>
      </c>
      <c r="AF159" s="28"/>
      <c r="AG159" s="29"/>
    </row>
    <row r="160" spans="1:33" x14ac:dyDescent="0.3">
      <c r="A160" s="30" t="s">
        <v>302</v>
      </c>
      <c r="B160" s="30" t="s">
        <v>303</v>
      </c>
      <c r="C160" s="30" t="s">
        <v>74</v>
      </c>
      <c r="D160" s="21">
        <f>MAX(MAX(VLOOKUP(C:C,Data!A$140:C$144, 2, FALSE)-E160, 0), MAX(E160-VLOOKUP(C:C,Data!A$140:C$144, 3, FALSE), 0))</f>
        <v>1.2000000000000002</v>
      </c>
      <c r="E160" s="24">
        <f>IF(COUNTIF(G160:M160,"TBC")&gt;0,"TBC",ROUNDUP(($AD160*10)/10, 1))</f>
        <v>5.8</v>
      </c>
      <c r="F160" s="28" t="s">
        <v>39</v>
      </c>
      <c r="G160" s="28" t="s">
        <v>40</v>
      </c>
      <c r="H160" s="28" t="s">
        <v>41</v>
      </c>
      <c r="I160" s="28" t="s">
        <v>41</v>
      </c>
      <c r="J160" s="28" t="s">
        <v>43</v>
      </c>
      <c r="K160" s="28" t="s">
        <v>41</v>
      </c>
      <c r="L160" s="28" t="s">
        <v>41</v>
      </c>
      <c r="M160" s="28" t="s">
        <v>40</v>
      </c>
      <c r="N160" s="42"/>
      <c r="O160" s="42"/>
      <c r="P160" s="25" t="s">
        <v>304</v>
      </c>
      <c r="Q160" s="26">
        <f t="shared" si="66"/>
        <v>0.85</v>
      </c>
      <c r="R160" s="27">
        <f t="shared" si="67"/>
        <v>0.77</v>
      </c>
      <c r="S160" s="28">
        <f t="shared" si="62"/>
        <v>0.85</v>
      </c>
      <c r="T160" s="28">
        <f t="shared" si="68"/>
        <v>0.68</v>
      </c>
      <c r="U160" s="28">
        <f t="shared" si="69"/>
        <v>0.5</v>
      </c>
      <c r="V160" s="28">
        <f t="shared" si="70"/>
        <v>0.85</v>
      </c>
      <c r="W160" s="28">
        <f t="shared" si="71"/>
        <v>7.52</v>
      </c>
      <c r="X160" s="28">
        <f t="shared" si="72"/>
        <v>0</v>
      </c>
      <c r="Y160" s="28">
        <f t="shared" si="73"/>
        <v>0</v>
      </c>
      <c r="Z160" s="28">
        <f t="shared" si="74"/>
        <v>0.22</v>
      </c>
      <c r="AA160" s="28">
        <f t="shared" si="75"/>
        <v>3.8870427750000003</v>
      </c>
      <c r="AB160" s="28">
        <f t="shared" si="76"/>
        <v>0.21999999999999997</v>
      </c>
      <c r="AC160" s="28">
        <f t="shared" si="63"/>
        <v>1.4363199998935039</v>
      </c>
      <c r="AD160" s="28">
        <f t="shared" si="64"/>
        <v>5.7492317968849855</v>
      </c>
      <c r="AE160" s="28">
        <f t="shared" si="77"/>
        <v>5.8</v>
      </c>
      <c r="AF160" s="43"/>
      <c r="AG160" s="29"/>
    </row>
    <row r="161" spans="1:33" x14ac:dyDescent="0.3">
      <c r="A161" s="30" t="s">
        <v>305</v>
      </c>
      <c r="B161" s="30" t="s">
        <v>183</v>
      </c>
      <c r="C161" s="30" t="s">
        <v>38</v>
      </c>
      <c r="D161" s="21">
        <f>MAX(MAX(VLOOKUP(C:C,Data!A$140:C$144, 2, FALSE)-E161, 0), MAX(E161-VLOOKUP(C:C,Data!A$140:C$144, 3, FALSE), 0))</f>
        <v>0</v>
      </c>
      <c r="E161" s="24">
        <f>IF(COUNTIF(G161:M161,"TBC")&gt;0,"TBC",ROUNDUP(($AD161*10)/10, 1))</f>
        <v>6.5</v>
      </c>
      <c r="F161" s="28" t="s">
        <v>145</v>
      </c>
      <c r="G161" s="28" t="s">
        <v>40</v>
      </c>
      <c r="H161" s="28" t="s">
        <v>40</v>
      </c>
      <c r="I161" s="28" t="s">
        <v>41</v>
      </c>
      <c r="J161" s="28" t="s">
        <v>43</v>
      </c>
      <c r="K161" s="28" t="s">
        <v>46</v>
      </c>
      <c r="L161" s="28" t="s">
        <v>41</v>
      </c>
      <c r="M161" s="28" t="s">
        <v>41</v>
      </c>
      <c r="N161" s="42"/>
      <c r="O161" s="42"/>
      <c r="P161" s="25" t="s">
        <v>306</v>
      </c>
      <c r="Q161" s="26">
        <f t="shared" si="66"/>
        <v>0.55000000000000004</v>
      </c>
      <c r="R161" s="27">
        <f t="shared" si="67"/>
        <v>0.77</v>
      </c>
      <c r="S161" s="28">
        <f t="shared" si="62"/>
        <v>0.68</v>
      </c>
      <c r="T161" s="28">
        <f t="shared" si="68"/>
        <v>0.68</v>
      </c>
      <c r="U161" s="28">
        <f t="shared" si="69"/>
        <v>0.5</v>
      </c>
      <c r="V161" s="28">
        <f t="shared" si="70"/>
        <v>0.85</v>
      </c>
      <c r="W161" s="28">
        <f t="shared" si="71"/>
        <v>7.52</v>
      </c>
      <c r="X161" s="28">
        <f t="shared" si="72"/>
        <v>0.56000000000000005</v>
      </c>
      <c r="Y161" s="28">
        <f t="shared" si="73"/>
        <v>0</v>
      </c>
      <c r="Z161" s="28">
        <f t="shared" si="74"/>
        <v>0</v>
      </c>
      <c r="AA161" s="28">
        <f t="shared" si="75"/>
        <v>2.0121162600000004</v>
      </c>
      <c r="AB161" s="28">
        <f t="shared" si="76"/>
        <v>0.56000000000000005</v>
      </c>
      <c r="AC161" s="28">
        <f t="shared" si="63"/>
        <v>3.9928053775140029</v>
      </c>
      <c r="AD161" s="28">
        <f t="shared" si="64"/>
        <v>6.4853153685151241</v>
      </c>
      <c r="AE161" s="28">
        <f t="shared" si="77"/>
        <v>6.5</v>
      </c>
      <c r="AF161" s="43"/>
      <c r="AG161" s="29"/>
    </row>
    <row r="162" spans="1:33" x14ac:dyDescent="0.3">
      <c r="A162" s="30" t="s">
        <v>307</v>
      </c>
      <c r="B162" s="30" t="s">
        <v>262</v>
      </c>
      <c r="C162" s="30" t="s">
        <v>59</v>
      </c>
      <c r="D162" s="21">
        <f>MAX(MAX(VLOOKUP(C:C,Data!A$140:C$144, 2, FALSE)-E162, 0), MAX(E162-VLOOKUP(C:C,Data!A$140:C$144, 3, FALSE), 0))</f>
        <v>0.79999999999999938</v>
      </c>
      <c r="E162" s="24">
        <f>IF(COUNTIF(G162:M162,"TBC")&gt;0,"TBC",ROUNDUP(($AD162*10)/10, 1))</f>
        <v>4.6999999999999993</v>
      </c>
      <c r="F162" s="28" t="s">
        <v>39</v>
      </c>
      <c r="G162" s="28" t="s">
        <v>46</v>
      </c>
      <c r="H162" s="28" t="s">
        <v>41</v>
      </c>
      <c r="I162" s="28" t="s">
        <v>42</v>
      </c>
      <c r="J162" s="28" t="s">
        <v>43</v>
      </c>
      <c r="K162" s="28" t="s">
        <v>40</v>
      </c>
      <c r="L162" s="28" t="s">
        <v>40</v>
      </c>
      <c r="M162" s="28" t="s">
        <v>41</v>
      </c>
      <c r="N162" s="42"/>
      <c r="O162" s="42"/>
      <c r="P162" s="25" t="s">
        <v>278</v>
      </c>
      <c r="Q162" s="26">
        <f t="shared" si="66"/>
        <v>0.85</v>
      </c>
      <c r="R162" s="27">
        <f t="shared" si="67"/>
        <v>0.44</v>
      </c>
      <c r="S162" s="28">
        <f t="shared" si="62"/>
        <v>0.85</v>
      </c>
      <c r="T162" s="28">
        <f t="shared" si="68"/>
        <v>0.68</v>
      </c>
      <c r="U162" s="28">
        <f t="shared" si="69"/>
        <v>0.5</v>
      </c>
      <c r="V162" s="28">
        <f t="shared" si="70"/>
        <v>0.62</v>
      </c>
      <c r="W162" s="28">
        <f t="shared" si="71"/>
        <v>7.52</v>
      </c>
      <c r="X162" s="28">
        <f t="shared" si="72"/>
        <v>0.22</v>
      </c>
      <c r="Y162" s="28">
        <f t="shared" si="73"/>
        <v>0.22</v>
      </c>
      <c r="Z162" s="28">
        <f t="shared" si="74"/>
        <v>0</v>
      </c>
      <c r="AA162" s="28">
        <f t="shared" si="75"/>
        <v>1.6201455599999999</v>
      </c>
      <c r="AB162" s="28">
        <f t="shared" si="76"/>
        <v>0.39159999999999995</v>
      </c>
      <c r="AC162" s="28">
        <f t="shared" si="63"/>
        <v>2.7267508438373347</v>
      </c>
      <c r="AD162" s="28">
        <f t="shared" si="64"/>
        <v>4.6946481161443216</v>
      </c>
      <c r="AE162" s="28">
        <f t="shared" si="77"/>
        <v>4.6999999999999993</v>
      </c>
      <c r="AF162" s="43" t="s">
        <v>638</v>
      </c>
      <c r="AG162" s="29"/>
    </row>
    <row r="163" spans="1:33" x14ac:dyDescent="0.3">
      <c r="A163" s="30" t="s">
        <v>308</v>
      </c>
      <c r="B163" s="30" t="s">
        <v>183</v>
      </c>
      <c r="C163" s="30" t="s">
        <v>59</v>
      </c>
      <c r="D163" s="21">
        <f>MAX(MAX(VLOOKUP(C:C,Data!A$140:C$144, 2, FALSE)-E163, 0), MAX(E163-VLOOKUP(C:C,Data!A$140:C$144, 3, FALSE), 0))</f>
        <v>0</v>
      </c>
      <c r="E163" s="24">
        <f>IF(COUNTIF(G163:M163,"TBC")&gt;0,"TBC",ROUNDUP(($AD163*10)/10, 1))</f>
        <v>2.2000000000000002</v>
      </c>
      <c r="F163" s="28" t="s">
        <v>145</v>
      </c>
      <c r="G163" s="28" t="s">
        <v>46</v>
      </c>
      <c r="H163" s="28" t="s">
        <v>40</v>
      </c>
      <c r="I163" s="28" t="s">
        <v>42</v>
      </c>
      <c r="J163" s="28" t="s">
        <v>47</v>
      </c>
      <c r="K163" s="28" t="s">
        <v>40</v>
      </c>
      <c r="L163" s="28" t="s">
        <v>41</v>
      </c>
      <c r="M163" s="28" t="s">
        <v>41</v>
      </c>
      <c r="N163" s="42"/>
      <c r="O163" s="42"/>
      <c r="P163" s="25" t="s">
        <v>267</v>
      </c>
      <c r="Q163" s="26">
        <f t="shared" si="66"/>
        <v>0.55000000000000004</v>
      </c>
      <c r="R163" s="27">
        <f t="shared" si="67"/>
        <v>0.44</v>
      </c>
      <c r="S163" s="28">
        <f t="shared" si="62"/>
        <v>0.62</v>
      </c>
      <c r="T163" s="28">
        <f t="shared" si="68"/>
        <v>0.62</v>
      </c>
      <c r="U163" s="28">
        <f t="shared" si="69"/>
        <v>0.27</v>
      </c>
      <c r="V163" s="28">
        <f t="shared" si="70"/>
        <v>0.62</v>
      </c>
      <c r="W163" s="28">
        <f t="shared" si="71"/>
        <v>6.42</v>
      </c>
      <c r="X163" s="28">
        <f t="shared" si="72"/>
        <v>0.22</v>
      </c>
      <c r="Y163" s="28">
        <f t="shared" si="73"/>
        <v>0</v>
      </c>
      <c r="Z163" s="28">
        <f t="shared" si="74"/>
        <v>0</v>
      </c>
      <c r="AA163" s="28">
        <f t="shared" si="75"/>
        <v>0.76466385600000009</v>
      </c>
      <c r="AB163" s="28">
        <f t="shared" si="76"/>
        <v>0.21999999999999997</v>
      </c>
      <c r="AC163" s="28">
        <f t="shared" si="63"/>
        <v>1.4123999999999999</v>
      </c>
      <c r="AD163" s="28">
        <f t="shared" si="64"/>
        <v>2.1770638560000002</v>
      </c>
      <c r="AE163" s="28">
        <f t="shared" si="77"/>
        <v>2.2000000000000002</v>
      </c>
      <c r="AF163" s="43"/>
      <c r="AG163" s="29"/>
    </row>
    <row r="164" spans="1:33" x14ac:dyDescent="0.3">
      <c r="A164" s="30" t="s">
        <v>309</v>
      </c>
      <c r="B164" s="30" t="s">
        <v>183</v>
      </c>
      <c r="C164" s="30" t="s">
        <v>59</v>
      </c>
      <c r="D164" s="21" t="e">
        <f>MAX(MAX(VLOOKUP(C:C,Data!A$140:C$144, 2, FALSE)-E164, 0), MAX(E164-VLOOKUP(C:C,Data!A$140:C$144, 3, FALSE), 0))</f>
        <v>#VALUE!</v>
      </c>
      <c r="E164" s="24" t="s">
        <v>83</v>
      </c>
      <c r="F164" s="24" t="s">
        <v>83</v>
      </c>
      <c r="G164" s="24" t="s">
        <v>83</v>
      </c>
      <c r="H164" s="24" t="s">
        <v>83</v>
      </c>
      <c r="I164" s="24" t="s">
        <v>83</v>
      </c>
      <c r="J164" s="24" t="s">
        <v>83</v>
      </c>
      <c r="K164" s="24" t="s">
        <v>83</v>
      </c>
      <c r="L164" s="24" t="s">
        <v>83</v>
      </c>
      <c r="M164" s="24" t="s">
        <v>83</v>
      </c>
      <c r="N164" s="42"/>
      <c r="O164" s="42"/>
      <c r="P164" s="25" t="s">
        <v>192</v>
      </c>
      <c r="Q164" s="26">
        <f t="shared" si="66"/>
        <v>1</v>
      </c>
      <c r="R164" s="27">
        <f t="shared" si="67"/>
        <v>1</v>
      </c>
      <c r="S164" s="28">
        <f t="shared" si="62"/>
        <v>1</v>
      </c>
      <c r="T164" s="28">
        <f t="shared" si="68"/>
        <v>0.68</v>
      </c>
      <c r="U164" s="28">
        <f t="shared" si="69"/>
        <v>0.5</v>
      </c>
      <c r="V164" s="28">
        <f t="shared" si="70"/>
        <v>1</v>
      </c>
      <c r="W164" s="28">
        <f t="shared" si="71"/>
        <v>1</v>
      </c>
      <c r="X164" s="28">
        <f t="shared" si="72"/>
        <v>1</v>
      </c>
      <c r="Y164" s="28">
        <f t="shared" si="73"/>
        <v>1</v>
      </c>
      <c r="Z164" s="28">
        <f t="shared" si="74"/>
        <v>1</v>
      </c>
      <c r="AA164" s="28">
        <f t="shared" si="75"/>
        <v>8.2200000000000006</v>
      </c>
      <c r="AB164" s="28">
        <f t="shared" si="76"/>
        <v>1</v>
      </c>
      <c r="AC164" s="28">
        <f t="shared" si="63"/>
        <v>-1.4293495835975616</v>
      </c>
      <c r="AD164" s="28">
        <f t="shared" si="64"/>
        <v>0</v>
      </c>
      <c r="AE164" s="28">
        <f t="shared" si="77"/>
        <v>0</v>
      </c>
      <c r="AF164" s="43"/>
      <c r="AG164" s="29"/>
    </row>
    <row r="165" spans="1:33" x14ac:dyDescent="0.3">
      <c r="A165" s="30" t="s">
        <v>310</v>
      </c>
      <c r="B165" s="32" t="s">
        <v>218</v>
      </c>
      <c r="C165" s="30" t="s">
        <v>59</v>
      </c>
      <c r="D165" s="21">
        <f>MAX(MAX(VLOOKUP(C:C,Data!A$140:C$144, 2, FALSE)-E165, 0), MAX(E165-VLOOKUP(C:C,Data!A$140:C$144, 3, FALSE), 0))</f>
        <v>1.4</v>
      </c>
      <c r="E165" s="24">
        <f>IF(COUNTIF(G165:M165,"TBC")&gt;0,"TBC",ROUNDUP(($AD165*10)/10, 1))</f>
        <v>5.3</v>
      </c>
      <c r="F165" s="28" t="s">
        <v>39</v>
      </c>
      <c r="G165" s="28" t="s">
        <v>40</v>
      </c>
      <c r="H165" s="28" t="s">
        <v>41</v>
      </c>
      <c r="I165" s="28" t="s">
        <v>41</v>
      </c>
      <c r="J165" s="28" t="s">
        <v>47</v>
      </c>
      <c r="K165" s="28" t="s">
        <v>40</v>
      </c>
      <c r="L165" s="28" t="s">
        <v>41</v>
      </c>
      <c r="M165" s="28" t="s">
        <v>41</v>
      </c>
      <c r="N165" s="42"/>
      <c r="O165" s="42"/>
      <c r="P165" s="25" t="s">
        <v>124</v>
      </c>
      <c r="Q165" s="26">
        <f t="shared" si="66"/>
        <v>0.85</v>
      </c>
      <c r="R165" s="27">
        <f t="shared" si="67"/>
        <v>0.77</v>
      </c>
      <c r="S165" s="28">
        <f t="shared" si="62"/>
        <v>0.85</v>
      </c>
      <c r="T165" s="28">
        <f t="shared" si="68"/>
        <v>0.62</v>
      </c>
      <c r="U165" s="28">
        <f t="shared" si="69"/>
        <v>0.27</v>
      </c>
      <c r="V165" s="28">
        <f t="shared" si="70"/>
        <v>0.85</v>
      </c>
      <c r="W165" s="28">
        <f t="shared" si="71"/>
        <v>6.42</v>
      </c>
      <c r="X165" s="28">
        <f t="shared" si="72"/>
        <v>0.22</v>
      </c>
      <c r="Y165" s="28">
        <f t="shared" si="73"/>
        <v>0</v>
      </c>
      <c r="Z165" s="28">
        <f t="shared" si="74"/>
        <v>0</v>
      </c>
      <c r="AA165" s="28">
        <f t="shared" si="75"/>
        <v>3.8870427750000003</v>
      </c>
      <c r="AB165" s="28">
        <f t="shared" si="76"/>
        <v>0.21999999999999997</v>
      </c>
      <c r="AC165" s="28">
        <f t="shared" si="63"/>
        <v>1.4123999999999999</v>
      </c>
      <c r="AD165" s="28">
        <f t="shared" si="64"/>
        <v>5.2994427750000002</v>
      </c>
      <c r="AE165" s="28">
        <f t="shared" si="77"/>
        <v>5.3</v>
      </c>
      <c r="AF165" s="43"/>
      <c r="AG165" s="29"/>
    </row>
    <row r="166" spans="1:33" x14ac:dyDescent="0.3">
      <c r="A166" s="30" t="s">
        <v>311</v>
      </c>
      <c r="B166" s="30" t="s">
        <v>312</v>
      </c>
      <c r="C166" s="30" t="s">
        <v>59</v>
      </c>
      <c r="D166" s="21" t="e">
        <f>MAX(MAX(VLOOKUP(C:C,Data!A$140:C$144, 2, FALSE)-E166, 0), MAX(E166-VLOOKUP(C:C,Data!A$140:C$144, 3, FALSE), 0))</f>
        <v>#VALUE!</v>
      </c>
      <c r="E166" s="24" t="s">
        <v>83</v>
      </c>
      <c r="F166" s="24" t="s">
        <v>83</v>
      </c>
      <c r="G166" s="24" t="s">
        <v>83</v>
      </c>
      <c r="H166" s="24" t="s">
        <v>83</v>
      </c>
      <c r="I166" s="24" t="s">
        <v>83</v>
      </c>
      <c r="J166" s="24" t="s">
        <v>83</v>
      </c>
      <c r="K166" s="24" t="s">
        <v>83</v>
      </c>
      <c r="L166" s="24" t="s">
        <v>83</v>
      </c>
      <c r="M166" s="24" t="s">
        <v>83</v>
      </c>
      <c r="N166" s="42"/>
      <c r="O166" s="42"/>
      <c r="P166" s="25" t="s">
        <v>313</v>
      </c>
      <c r="Q166" s="26">
        <f t="shared" si="66"/>
        <v>1</v>
      </c>
      <c r="R166" s="27">
        <f t="shared" si="67"/>
        <v>1</v>
      </c>
      <c r="S166" s="28">
        <f t="shared" si="62"/>
        <v>1</v>
      </c>
      <c r="T166" s="28">
        <f t="shared" si="68"/>
        <v>0.68</v>
      </c>
      <c r="U166" s="28">
        <f t="shared" si="69"/>
        <v>0.5</v>
      </c>
      <c r="V166" s="28">
        <f t="shared" si="70"/>
        <v>1</v>
      </c>
      <c r="W166" s="28">
        <f t="shared" si="71"/>
        <v>1</v>
      </c>
      <c r="X166" s="28">
        <f t="shared" si="72"/>
        <v>1</v>
      </c>
      <c r="Y166" s="28">
        <f t="shared" si="73"/>
        <v>1</v>
      </c>
      <c r="Z166" s="28">
        <f t="shared" si="74"/>
        <v>1</v>
      </c>
      <c r="AA166" s="28">
        <f t="shared" si="75"/>
        <v>8.2200000000000006</v>
      </c>
      <c r="AB166" s="28">
        <f t="shared" si="76"/>
        <v>1</v>
      </c>
      <c r="AC166" s="28">
        <f t="shared" si="63"/>
        <v>-1.4293495835975616</v>
      </c>
      <c r="AD166" s="28">
        <f t="shared" si="64"/>
        <v>0</v>
      </c>
      <c r="AE166" s="28">
        <f t="shared" si="77"/>
        <v>0</v>
      </c>
      <c r="AF166" s="28"/>
      <c r="AG166" s="29"/>
    </row>
    <row r="167" spans="1:33" x14ac:dyDescent="0.3">
      <c r="A167" s="30" t="s">
        <v>314</v>
      </c>
      <c r="B167" s="30" t="s">
        <v>218</v>
      </c>
      <c r="C167" s="30" t="s">
        <v>230</v>
      </c>
      <c r="D167" s="21" t="e">
        <f>MAX(MAX(VLOOKUP(C:C,Data!A$140:C$144, 2, FALSE)-E167, 0), MAX(E167-VLOOKUP(C:C,Data!A$140:C$144, 3, FALSE), 0))</f>
        <v>#VALUE!</v>
      </c>
      <c r="E167" s="24" t="s">
        <v>83</v>
      </c>
      <c r="F167" s="24" t="s">
        <v>83</v>
      </c>
      <c r="G167" s="24" t="s">
        <v>83</v>
      </c>
      <c r="H167" s="24" t="s">
        <v>83</v>
      </c>
      <c r="I167" s="24" t="s">
        <v>83</v>
      </c>
      <c r="J167" s="24" t="s">
        <v>83</v>
      </c>
      <c r="K167" s="24" t="s">
        <v>83</v>
      </c>
      <c r="L167" s="24" t="s">
        <v>83</v>
      </c>
      <c r="M167" s="24" t="s">
        <v>83</v>
      </c>
      <c r="N167" s="42"/>
      <c r="O167" s="42"/>
      <c r="P167" s="25" t="s">
        <v>219</v>
      </c>
      <c r="Q167" s="26">
        <f t="shared" si="66"/>
        <v>1</v>
      </c>
      <c r="R167" s="27">
        <f t="shared" si="67"/>
        <v>1</v>
      </c>
      <c r="S167" s="28">
        <f t="shared" si="62"/>
        <v>1</v>
      </c>
      <c r="T167" s="28">
        <f t="shared" si="68"/>
        <v>0.68</v>
      </c>
      <c r="U167" s="28">
        <f t="shared" si="69"/>
        <v>0.5</v>
      </c>
      <c r="V167" s="28">
        <f t="shared" si="70"/>
        <v>1</v>
      </c>
      <c r="W167" s="28">
        <f t="shared" si="71"/>
        <v>1</v>
      </c>
      <c r="X167" s="28">
        <f t="shared" si="72"/>
        <v>1</v>
      </c>
      <c r="Y167" s="28">
        <f t="shared" si="73"/>
        <v>1</v>
      </c>
      <c r="Z167" s="28">
        <f t="shared" si="74"/>
        <v>1</v>
      </c>
      <c r="AA167" s="28">
        <f t="shared" si="75"/>
        <v>8.2200000000000006</v>
      </c>
      <c r="AB167" s="28">
        <f t="shared" si="76"/>
        <v>1</v>
      </c>
      <c r="AC167" s="28">
        <f t="shared" si="63"/>
        <v>-1.4293495835975616</v>
      </c>
      <c r="AD167" s="28">
        <f t="shared" si="64"/>
        <v>0</v>
      </c>
      <c r="AE167" s="28">
        <f t="shared" si="77"/>
        <v>0</v>
      </c>
      <c r="AF167" s="43"/>
      <c r="AG167" s="29"/>
    </row>
    <row r="168" spans="1:33" x14ac:dyDescent="0.3">
      <c r="A168" s="30" t="s">
        <v>315</v>
      </c>
      <c r="B168" s="30" t="s">
        <v>218</v>
      </c>
      <c r="C168" s="30" t="s">
        <v>59</v>
      </c>
      <c r="D168" s="21">
        <f>MAX(MAX(VLOOKUP(C:C,Data!A$140:C$144, 2, FALSE)-E168, 0), MAX(E168-VLOOKUP(C:C,Data!A$140:C$144, 3, FALSE), 0))</f>
        <v>1.4</v>
      </c>
      <c r="E168" s="24">
        <f>IF(COUNTIF(G168:M168,"TBC")&gt;0,"TBC",ROUNDUP(($AD168*10)/10, 1))</f>
        <v>5.3</v>
      </c>
      <c r="F168" s="28" t="s">
        <v>39</v>
      </c>
      <c r="G168" s="28" t="s">
        <v>40</v>
      </c>
      <c r="H168" s="28" t="s">
        <v>41</v>
      </c>
      <c r="I168" s="28" t="s">
        <v>41</v>
      </c>
      <c r="J168" s="28" t="s">
        <v>47</v>
      </c>
      <c r="K168" s="28" t="s">
        <v>40</v>
      </c>
      <c r="L168" s="28" t="s">
        <v>41</v>
      </c>
      <c r="M168" s="28" t="s">
        <v>41</v>
      </c>
      <c r="N168" s="42"/>
      <c r="O168" s="42"/>
      <c r="P168" s="25" t="s">
        <v>124</v>
      </c>
      <c r="Q168" s="26">
        <f t="shared" si="66"/>
        <v>0.85</v>
      </c>
      <c r="R168" s="27">
        <f t="shared" si="67"/>
        <v>0.77</v>
      </c>
      <c r="S168" s="28">
        <f t="shared" si="62"/>
        <v>0.85</v>
      </c>
      <c r="T168" s="28">
        <f t="shared" si="68"/>
        <v>0.62</v>
      </c>
      <c r="U168" s="28">
        <f t="shared" si="69"/>
        <v>0.27</v>
      </c>
      <c r="V168" s="28">
        <f t="shared" si="70"/>
        <v>0.85</v>
      </c>
      <c r="W168" s="28">
        <f t="shared" si="71"/>
        <v>6.42</v>
      </c>
      <c r="X168" s="28">
        <f t="shared" si="72"/>
        <v>0.22</v>
      </c>
      <c r="Y168" s="28">
        <f t="shared" si="73"/>
        <v>0</v>
      </c>
      <c r="Z168" s="28">
        <f t="shared" si="74"/>
        <v>0</v>
      </c>
      <c r="AA168" s="28">
        <f t="shared" si="75"/>
        <v>3.8870427750000003</v>
      </c>
      <c r="AB168" s="28">
        <f t="shared" si="76"/>
        <v>0.21999999999999997</v>
      </c>
      <c r="AC168" s="28">
        <f t="shared" si="63"/>
        <v>1.4123999999999999</v>
      </c>
      <c r="AD168" s="28">
        <f t="shared" si="64"/>
        <v>5.2994427750000002</v>
      </c>
      <c r="AE168" s="28">
        <f t="shared" si="77"/>
        <v>5.3</v>
      </c>
      <c r="AF168" s="43"/>
      <c r="AG168" s="29"/>
    </row>
    <row r="169" spans="1:33" x14ac:dyDescent="0.3">
      <c r="A169" s="30" t="s">
        <v>316</v>
      </c>
      <c r="B169" s="30" t="s">
        <v>218</v>
      </c>
      <c r="C169" s="30" t="s">
        <v>59</v>
      </c>
      <c r="D169" s="21">
        <f>MAX(MAX(VLOOKUP(C:C,Data!A$140:C$144, 2, FALSE)-E169, 0), MAX(E169-VLOOKUP(C:C,Data!A$140:C$144, 3, FALSE), 0))</f>
        <v>1.4</v>
      </c>
      <c r="E169" s="24">
        <f>IF(COUNTIF(G169:M169,"TBC")&gt;0,"TBC",ROUNDUP(($AD169*10)/10, 1))</f>
        <v>5.3</v>
      </c>
      <c r="F169" s="28" t="s">
        <v>39</v>
      </c>
      <c r="G169" s="28" t="s">
        <v>40</v>
      </c>
      <c r="H169" s="28" t="s">
        <v>41</v>
      </c>
      <c r="I169" s="28" t="s">
        <v>41</v>
      </c>
      <c r="J169" s="28" t="s">
        <v>47</v>
      </c>
      <c r="K169" s="28" t="s">
        <v>40</v>
      </c>
      <c r="L169" s="28" t="s">
        <v>41</v>
      </c>
      <c r="M169" s="28" t="s">
        <v>41</v>
      </c>
      <c r="N169" s="42"/>
      <c r="O169" s="42"/>
      <c r="P169" s="25" t="s">
        <v>131</v>
      </c>
      <c r="Q169" s="26">
        <f t="shared" si="66"/>
        <v>0.85</v>
      </c>
      <c r="R169" s="27">
        <f t="shared" si="67"/>
        <v>0.77</v>
      </c>
      <c r="S169" s="28">
        <f t="shared" si="62"/>
        <v>0.85</v>
      </c>
      <c r="T169" s="28">
        <f t="shared" si="68"/>
        <v>0.62</v>
      </c>
      <c r="U169" s="28">
        <f t="shared" si="69"/>
        <v>0.27</v>
      </c>
      <c r="V169" s="28">
        <f t="shared" si="70"/>
        <v>0.85</v>
      </c>
      <c r="W169" s="28">
        <f t="shared" si="71"/>
        <v>6.42</v>
      </c>
      <c r="X169" s="28">
        <f t="shared" si="72"/>
        <v>0.22</v>
      </c>
      <c r="Y169" s="28">
        <f t="shared" si="73"/>
        <v>0</v>
      </c>
      <c r="Z169" s="28">
        <f t="shared" si="74"/>
        <v>0</v>
      </c>
      <c r="AA169" s="28">
        <f t="shared" si="75"/>
        <v>3.8870427750000003</v>
      </c>
      <c r="AB169" s="28">
        <f t="shared" si="76"/>
        <v>0.21999999999999997</v>
      </c>
      <c r="AC169" s="28">
        <f t="shared" si="63"/>
        <v>1.4123999999999999</v>
      </c>
      <c r="AD169" s="28">
        <f t="shared" si="64"/>
        <v>5.2994427750000002</v>
      </c>
      <c r="AE169" s="28">
        <f t="shared" si="77"/>
        <v>5.3</v>
      </c>
      <c r="AF169" s="43"/>
      <c r="AG169" s="29"/>
    </row>
    <row r="170" spans="1:33" x14ac:dyDescent="0.3">
      <c r="A170" s="30" t="s">
        <v>317</v>
      </c>
      <c r="B170" s="30" t="s">
        <v>218</v>
      </c>
      <c r="C170" s="30" t="s">
        <v>230</v>
      </c>
      <c r="D170" s="21" t="e">
        <f>MAX(MAX(VLOOKUP(C:C,Data!A$140:C$144, 2, FALSE)-E170, 0), MAX(E170-VLOOKUP(C:C,Data!A$140:C$144, 3, FALSE), 0))</f>
        <v>#VALUE!</v>
      </c>
      <c r="E170" s="24" t="s">
        <v>83</v>
      </c>
      <c r="F170" s="24" t="s">
        <v>83</v>
      </c>
      <c r="G170" s="24" t="s">
        <v>83</v>
      </c>
      <c r="H170" s="24" t="s">
        <v>83</v>
      </c>
      <c r="I170" s="24" t="s">
        <v>83</v>
      </c>
      <c r="J170" s="24" t="s">
        <v>83</v>
      </c>
      <c r="K170" s="24" t="s">
        <v>83</v>
      </c>
      <c r="L170" s="24" t="s">
        <v>83</v>
      </c>
      <c r="M170" s="24" t="s">
        <v>83</v>
      </c>
      <c r="N170" s="42"/>
      <c r="O170" s="42"/>
      <c r="P170" s="25" t="s">
        <v>124</v>
      </c>
      <c r="Q170" s="26">
        <f t="shared" si="66"/>
        <v>1</v>
      </c>
      <c r="R170" s="27">
        <f t="shared" si="67"/>
        <v>1</v>
      </c>
      <c r="S170" s="28">
        <f t="shared" si="62"/>
        <v>1</v>
      </c>
      <c r="T170" s="28">
        <f t="shared" si="68"/>
        <v>0.68</v>
      </c>
      <c r="U170" s="28">
        <f t="shared" si="69"/>
        <v>0.5</v>
      </c>
      <c r="V170" s="28">
        <f t="shared" si="70"/>
        <v>1</v>
      </c>
      <c r="W170" s="28">
        <f t="shared" si="71"/>
        <v>1</v>
      </c>
      <c r="X170" s="28">
        <f t="shared" si="72"/>
        <v>1</v>
      </c>
      <c r="Y170" s="28">
        <f t="shared" si="73"/>
        <v>1</v>
      </c>
      <c r="Z170" s="28">
        <f t="shared" si="74"/>
        <v>1</v>
      </c>
      <c r="AA170" s="28">
        <f t="shared" si="75"/>
        <v>8.2200000000000006</v>
      </c>
      <c r="AB170" s="28">
        <f t="shared" si="76"/>
        <v>1</v>
      </c>
      <c r="AC170" s="28">
        <f t="shared" si="63"/>
        <v>-1.4293495835975616</v>
      </c>
      <c r="AD170" s="28">
        <f t="shared" si="64"/>
        <v>0</v>
      </c>
      <c r="AE170" s="28">
        <f t="shared" si="77"/>
        <v>0</v>
      </c>
      <c r="AF170" s="43"/>
      <c r="AG170" s="29"/>
    </row>
    <row r="171" spans="1:33" x14ac:dyDescent="0.3">
      <c r="A171" s="30" t="s">
        <v>320</v>
      </c>
      <c r="B171" s="30" t="s">
        <v>218</v>
      </c>
      <c r="C171" s="30" t="s">
        <v>59</v>
      </c>
      <c r="D171" s="21" t="e">
        <f>MAX(MAX(VLOOKUP(C:C,Data!A$140:C$144, 2, FALSE)-E171, 0), MAX(E171-VLOOKUP(C:C,Data!A$140:C$144, 3, FALSE), 0))</f>
        <v>#VALUE!</v>
      </c>
      <c r="E171" s="24" t="s">
        <v>83</v>
      </c>
      <c r="F171" s="24" t="s">
        <v>83</v>
      </c>
      <c r="G171" s="24" t="s">
        <v>83</v>
      </c>
      <c r="H171" s="24" t="s">
        <v>83</v>
      </c>
      <c r="I171" s="24" t="s">
        <v>83</v>
      </c>
      <c r="J171" s="24" t="s">
        <v>83</v>
      </c>
      <c r="K171" s="24" t="s">
        <v>83</v>
      </c>
      <c r="L171" s="24" t="s">
        <v>83</v>
      </c>
      <c r="M171" s="24" t="s">
        <v>83</v>
      </c>
      <c r="N171" s="42"/>
      <c r="O171" s="42"/>
      <c r="P171" s="34" t="s">
        <v>83</v>
      </c>
      <c r="Q171" s="26">
        <f t="shared" si="66"/>
        <v>1</v>
      </c>
      <c r="R171" s="27">
        <f t="shared" si="67"/>
        <v>1</v>
      </c>
      <c r="S171" s="28">
        <f t="shared" si="62"/>
        <v>1</v>
      </c>
      <c r="T171" s="28">
        <f t="shared" si="68"/>
        <v>0.68</v>
      </c>
      <c r="U171" s="28">
        <f t="shared" si="69"/>
        <v>0.5</v>
      </c>
      <c r="V171" s="28">
        <f t="shared" si="70"/>
        <v>1</v>
      </c>
      <c r="W171" s="28">
        <f t="shared" si="71"/>
        <v>1</v>
      </c>
      <c r="X171" s="28">
        <f t="shared" si="72"/>
        <v>1</v>
      </c>
      <c r="Y171" s="28">
        <f t="shared" si="73"/>
        <v>1</v>
      </c>
      <c r="Z171" s="28">
        <f t="shared" si="74"/>
        <v>1</v>
      </c>
      <c r="AA171" s="28">
        <f t="shared" si="75"/>
        <v>8.2200000000000006</v>
      </c>
      <c r="AB171" s="28">
        <f t="shared" si="76"/>
        <v>1</v>
      </c>
      <c r="AC171" s="28">
        <f t="shared" si="63"/>
        <v>-1.4293495835975616</v>
      </c>
      <c r="AD171" s="28">
        <f t="shared" si="64"/>
        <v>0</v>
      </c>
      <c r="AE171" s="28">
        <f t="shared" si="77"/>
        <v>0</v>
      </c>
      <c r="AF171" s="28"/>
      <c r="AG171" s="29"/>
    </row>
    <row r="172" spans="1:33" ht="28.8" x14ac:dyDescent="0.3">
      <c r="A172" s="30" t="s">
        <v>321</v>
      </c>
      <c r="B172" s="30" t="s">
        <v>183</v>
      </c>
      <c r="C172" s="30" t="s">
        <v>74</v>
      </c>
      <c r="D172" s="21">
        <f>MAX(MAX(VLOOKUP(C:C,Data!A$140:C$144, 2, FALSE)-E172, 0), MAX(E172-VLOOKUP(C:C,Data!A$140:C$144, 3, FALSE), 0))</f>
        <v>1.7000000000000002</v>
      </c>
      <c r="E172" s="24">
        <f>IF(COUNTIF(G172:M172,"TBC")&gt;0,"TBC",ROUNDUP(($AD172*10)/10, 1))</f>
        <v>5.3</v>
      </c>
      <c r="F172" s="28" t="s">
        <v>39</v>
      </c>
      <c r="G172" s="28" t="s">
        <v>40</v>
      </c>
      <c r="H172" s="28" t="s">
        <v>41</v>
      </c>
      <c r="I172" s="28" t="s">
        <v>41</v>
      </c>
      <c r="J172" s="28" t="s">
        <v>47</v>
      </c>
      <c r="K172" s="28" t="s">
        <v>40</v>
      </c>
      <c r="L172" s="28" t="s">
        <v>41</v>
      </c>
      <c r="M172" s="28" t="s">
        <v>41</v>
      </c>
      <c r="N172" s="42"/>
      <c r="O172" s="42"/>
      <c r="P172" s="25" t="s">
        <v>322</v>
      </c>
      <c r="Q172" s="26">
        <f t="shared" si="66"/>
        <v>0.85</v>
      </c>
      <c r="R172" s="27">
        <f t="shared" si="67"/>
        <v>0.77</v>
      </c>
      <c r="S172" s="28">
        <f t="shared" si="62"/>
        <v>0.85</v>
      </c>
      <c r="T172" s="28">
        <f t="shared" si="68"/>
        <v>0.62</v>
      </c>
      <c r="U172" s="28">
        <f t="shared" si="69"/>
        <v>0.27</v>
      </c>
      <c r="V172" s="28">
        <f t="shared" si="70"/>
        <v>0.85</v>
      </c>
      <c r="W172" s="28">
        <f t="shared" si="71"/>
        <v>6.42</v>
      </c>
      <c r="X172" s="28">
        <f t="shared" si="72"/>
        <v>0.22</v>
      </c>
      <c r="Y172" s="28">
        <f t="shared" si="73"/>
        <v>0</v>
      </c>
      <c r="Z172" s="28">
        <f t="shared" si="74"/>
        <v>0</v>
      </c>
      <c r="AA172" s="28">
        <f t="shared" si="75"/>
        <v>3.8870427750000003</v>
      </c>
      <c r="AB172" s="28">
        <f t="shared" si="76"/>
        <v>0.21999999999999997</v>
      </c>
      <c r="AC172" s="28">
        <f t="shared" si="63"/>
        <v>1.4123999999999999</v>
      </c>
      <c r="AD172" s="28">
        <f t="shared" si="64"/>
        <v>5.2994427750000002</v>
      </c>
      <c r="AE172" s="28">
        <f t="shared" si="77"/>
        <v>5.3</v>
      </c>
      <c r="AF172" s="43" t="s">
        <v>639</v>
      </c>
      <c r="AG172" s="29"/>
    </row>
    <row r="173" spans="1:33" x14ac:dyDescent="0.3">
      <c r="A173" s="30" t="s">
        <v>318</v>
      </c>
      <c r="B173" s="30" t="s">
        <v>218</v>
      </c>
      <c r="C173" s="30" t="s">
        <v>59</v>
      </c>
      <c r="D173" s="21">
        <f>MAX(MAX(VLOOKUP(C:C,Data!A$140:C$144, 2, FALSE)-E173, 0), MAX(E173-VLOOKUP(C:C,Data!A$140:C$144, 3, FALSE), 0))</f>
        <v>5.1999999999999993</v>
      </c>
      <c r="E173" s="24">
        <f>IF(COUNTIF(G173:M173,"TBC")&gt;0,"TBC",ROUNDUP(($AD173*10)/10, 1))</f>
        <v>9.1</v>
      </c>
      <c r="F173" s="28" t="s">
        <v>39</v>
      </c>
      <c r="G173" s="28" t="s">
        <v>40</v>
      </c>
      <c r="H173" s="28" t="s">
        <v>46</v>
      </c>
      <c r="I173" s="28" t="s">
        <v>41</v>
      </c>
      <c r="J173" s="28" t="s">
        <v>43</v>
      </c>
      <c r="K173" s="28" t="s">
        <v>46</v>
      </c>
      <c r="L173" s="28" t="s">
        <v>46</v>
      </c>
      <c r="M173" s="28" t="s">
        <v>46</v>
      </c>
      <c r="N173" s="42"/>
      <c r="O173" s="42"/>
      <c r="P173" s="25" t="s">
        <v>319</v>
      </c>
      <c r="Q173" s="26">
        <f t="shared" si="66"/>
        <v>0.85</v>
      </c>
      <c r="R173" s="27">
        <f t="shared" si="67"/>
        <v>0.77</v>
      </c>
      <c r="S173" s="28">
        <f t="shared" si="62"/>
        <v>0.5</v>
      </c>
      <c r="T173" s="28">
        <f t="shared" si="68"/>
        <v>0.68</v>
      </c>
      <c r="U173" s="28">
        <f t="shared" si="69"/>
        <v>0.5</v>
      </c>
      <c r="V173" s="28">
        <f t="shared" si="70"/>
        <v>0.85</v>
      </c>
      <c r="W173" s="28">
        <f t="shared" si="71"/>
        <v>7.52</v>
      </c>
      <c r="X173" s="28">
        <f t="shared" si="72"/>
        <v>0.56000000000000005</v>
      </c>
      <c r="Y173" s="28">
        <f t="shared" si="73"/>
        <v>0.56000000000000005</v>
      </c>
      <c r="Z173" s="28">
        <f t="shared" si="74"/>
        <v>0.56000000000000005</v>
      </c>
      <c r="AA173" s="28">
        <f t="shared" si="75"/>
        <v>2.2864957500000003</v>
      </c>
      <c r="AB173" s="28">
        <f t="shared" si="76"/>
        <v>0.91481600000000007</v>
      </c>
      <c r="AC173" s="28">
        <f t="shared" si="63"/>
        <v>6.0477304915445185</v>
      </c>
      <c r="AD173" s="28">
        <f t="shared" si="64"/>
        <v>9.0009643408680802</v>
      </c>
      <c r="AE173" s="28">
        <f t="shared" si="77"/>
        <v>9.1</v>
      </c>
      <c r="AF173" s="43"/>
      <c r="AG173" s="29"/>
    </row>
    <row r="174" spans="1:33" x14ac:dyDescent="0.3">
      <c r="A174" s="30" t="s">
        <v>325</v>
      </c>
      <c r="B174" s="30" t="s">
        <v>262</v>
      </c>
      <c r="C174" s="30" t="s">
        <v>50</v>
      </c>
      <c r="D174" s="21">
        <f>MAX(MAX(VLOOKUP(C:C,Data!A$140:C$144, 2, FALSE)-E174, 0), MAX(E174-VLOOKUP(C:C,Data!A$140:C$144, 3, FALSE), 0))</f>
        <v>0</v>
      </c>
      <c r="E174" s="24">
        <f>IF(COUNTIF(G174:M174,"TBC")&gt;0,"TBC",ROUNDUP(($AD174*10)/10, 1))</f>
        <v>10</v>
      </c>
      <c r="F174" s="28" t="s">
        <v>39</v>
      </c>
      <c r="G174" s="28" t="s">
        <v>40</v>
      </c>
      <c r="H174" s="28" t="s">
        <v>41</v>
      </c>
      <c r="I174" s="28" t="s">
        <v>41</v>
      </c>
      <c r="J174" s="28" t="s">
        <v>43</v>
      </c>
      <c r="K174" s="28" t="s">
        <v>46</v>
      </c>
      <c r="L174" s="28" t="s">
        <v>46</v>
      </c>
      <c r="M174" s="28" t="s">
        <v>41</v>
      </c>
      <c r="N174" s="42"/>
      <c r="O174" s="42"/>
      <c r="P174" s="25" t="s">
        <v>187</v>
      </c>
      <c r="Q174" s="26">
        <f t="shared" si="66"/>
        <v>0.85</v>
      </c>
      <c r="R174" s="27">
        <f t="shared" si="67"/>
        <v>0.77</v>
      </c>
      <c r="S174" s="28">
        <f t="shared" si="62"/>
        <v>0.85</v>
      </c>
      <c r="T174" s="28">
        <f t="shared" si="68"/>
        <v>0.68</v>
      </c>
      <c r="U174" s="28">
        <f t="shared" si="69"/>
        <v>0.5</v>
      </c>
      <c r="V174" s="28">
        <f t="shared" si="70"/>
        <v>0.85</v>
      </c>
      <c r="W174" s="28">
        <f t="shared" si="71"/>
        <v>7.52</v>
      </c>
      <c r="X174" s="28">
        <f t="shared" si="72"/>
        <v>0.56000000000000005</v>
      </c>
      <c r="Y174" s="28">
        <f t="shared" si="73"/>
        <v>0.56000000000000005</v>
      </c>
      <c r="Z174" s="28">
        <f t="shared" si="74"/>
        <v>0</v>
      </c>
      <c r="AA174" s="28">
        <f t="shared" si="75"/>
        <v>3.8870427750000003</v>
      </c>
      <c r="AB174" s="28">
        <f t="shared" si="76"/>
        <v>0.80640000000000001</v>
      </c>
      <c r="AC174" s="28">
        <f t="shared" si="63"/>
        <v>5.7576309677950803</v>
      </c>
      <c r="AD174" s="28">
        <f t="shared" si="64"/>
        <v>10</v>
      </c>
      <c r="AE174" s="28">
        <f t="shared" si="77"/>
        <v>10</v>
      </c>
      <c r="AF174" s="43" t="s">
        <v>640</v>
      </c>
      <c r="AG174" s="29"/>
    </row>
    <row r="175" spans="1:33" ht="43.2" x14ac:dyDescent="0.3">
      <c r="A175" s="30" t="s">
        <v>326</v>
      </c>
      <c r="B175" s="30" t="s">
        <v>183</v>
      </c>
      <c r="C175" s="30" t="s">
        <v>59</v>
      </c>
      <c r="D175" s="21" t="e">
        <f>MAX(MAX(VLOOKUP(C:C,Data!A$140:C$144, 2, FALSE)-E175, 0), MAX(E175-VLOOKUP(C:C,Data!A$140:C$144, 3, FALSE), 0))</f>
        <v>#VALUE!</v>
      </c>
      <c r="E175" s="24" t="str">
        <f>IF(COUNTIF(G175:M175,"TBC")&gt;0,"TBC",ROUNDUP(($AD175*10)/10, 1))</f>
        <v>TBC</v>
      </c>
      <c r="F175" s="28" t="s">
        <v>145</v>
      </c>
      <c r="G175" s="28" t="s">
        <v>630</v>
      </c>
      <c r="H175" s="28" t="s">
        <v>630</v>
      </c>
      <c r="I175" s="28" t="s">
        <v>630</v>
      </c>
      <c r="J175" s="28" t="s">
        <v>47</v>
      </c>
      <c r="K175" s="28" t="s">
        <v>630</v>
      </c>
      <c r="L175" s="28" t="s">
        <v>630</v>
      </c>
      <c r="M175" s="28" t="s">
        <v>41</v>
      </c>
      <c r="N175" s="42"/>
      <c r="O175" s="42"/>
      <c r="P175" s="25" t="s">
        <v>292</v>
      </c>
      <c r="Q175" s="26">
        <f t="shared" si="66"/>
        <v>0.55000000000000004</v>
      </c>
      <c r="R175" s="27">
        <f t="shared" si="67"/>
        <v>1</v>
      </c>
      <c r="S175" s="28">
        <f t="shared" si="62"/>
        <v>1</v>
      </c>
      <c r="T175" s="28">
        <f t="shared" si="68"/>
        <v>0.62</v>
      </c>
      <c r="U175" s="28">
        <f t="shared" si="69"/>
        <v>0.27</v>
      </c>
      <c r="V175" s="28">
        <f t="shared" si="70"/>
        <v>1</v>
      </c>
      <c r="W175" s="28">
        <f t="shared" si="71"/>
        <v>6.42</v>
      </c>
      <c r="X175" s="28">
        <f t="shared" si="72"/>
        <v>1</v>
      </c>
      <c r="Y175" s="28">
        <f t="shared" si="73"/>
        <v>1</v>
      </c>
      <c r="Z175" s="28">
        <f t="shared" si="74"/>
        <v>0</v>
      </c>
      <c r="AA175" s="28">
        <f t="shared" si="75"/>
        <v>4.5210000000000008</v>
      </c>
      <c r="AB175" s="28">
        <f t="shared" si="76"/>
        <v>1</v>
      </c>
      <c r="AC175" s="28">
        <f t="shared" si="63"/>
        <v>6.42</v>
      </c>
      <c r="AD175" s="28">
        <f t="shared" si="64"/>
        <v>10</v>
      </c>
      <c r="AE175" s="28">
        <f t="shared" si="77"/>
        <v>10</v>
      </c>
      <c r="AF175" s="43" t="s">
        <v>641</v>
      </c>
      <c r="AG175" s="29"/>
    </row>
    <row r="176" spans="1:33" x14ac:dyDescent="0.3">
      <c r="A176" s="30" t="s">
        <v>327</v>
      </c>
      <c r="B176" s="30" t="s">
        <v>183</v>
      </c>
      <c r="C176" s="30" t="s">
        <v>59</v>
      </c>
      <c r="D176" s="21">
        <f>MAX(MAX(VLOOKUP(C:C,Data!A$140:C$144, 2, FALSE)-E176, 0), MAX(E176-VLOOKUP(C:C,Data!A$140:C$144, 3, FALSE), 0))</f>
        <v>0.49999999999999956</v>
      </c>
      <c r="E176" s="24">
        <f>IF(COUNTIF(G176:M176,"TBC")&gt;0,"TBC",ROUNDUP(($AD176*10)/10, 1))</f>
        <v>4.3999999999999995</v>
      </c>
      <c r="F176" s="28" t="s">
        <v>145</v>
      </c>
      <c r="G176" s="28" t="s">
        <v>40</v>
      </c>
      <c r="H176" s="28" t="s">
        <v>40</v>
      </c>
      <c r="I176" s="28" t="s">
        <v>41</v>
      </c>
      <c r="J176" s="28" t="s">
        <v>47</v>
      </c>
      <c r="K176" s="28" t="s">
        <v>40</v>
      </c>
      <c r="L176" s="28" t="s">
        <v>40</v>
      </c>
      <c r="M176" s="28" t="s">
        <v>41</v>
      </c>
      <c r="N176" s="42"/>
      <c r="O176" s="42"/>
      <c r="P176" s="25" t="s">
        <v>328</v>
      </c>
      <c r="Q176" s="26">
        <f t="shared" si="66"/>
        <v>0.55000000000000004</v>
      </c>
      <c r="R176" s="27">
        <f t="shared" si="67"/>
        <v>0.77</v>
      </c>
      <c r="S176" s="28">
        <f t="shared" si="62"/>
        <v>0.62</v>
      </c>
      <c r="T176" s="28">
        <f t="shared" si="68"/>
        <v>0.62</v>
      </c>
      <c r="U176" s="28">
        <f t="shared" si="69"/>
        <v>0.27</v>
      </c>
      <c r="V176" s="28">
        <f t="shared" si="70"/>
        <v>0.85</v>
      </c>
      <c r="W176" s="28">
        <f t="shared" si="71"/>
        <v>6.42</v>
      </c>
      <c r="X176" s="28">
        <f t="shared" si="72"/>
        <v>0.22</v>
      </c>
      <c r="Y176" s="28">
        <f t="shared" si="73"/>
        <v>0.22</v>
      </c>
      <c r="Z176" s="28">
        <f t="shared" si="74"/>
        <v>0</v>
      </c>
      <c r="AA176" s="28">
        <f t="shared" si="75"/>
        <v>1.8345765900000002</v>
      </c>
      <c r="AB176" s="28">
        <f t="shared" si="76"/>
        <v>0.39159999999999995</v>
      </c>
      <c r="AC176" s="28">
        <f t="shared" si="63"/>
        <v>2.5140719999999996</v>
      </c>
      <c r="AD176" s="28">
        <f t="shared" si="64"/>
        <v>4.3486485899999998</v>
      </c>
      <c r="AE176" s="28">
        <f t="shared" si="77"/>
        <v>4.3999999999999995</v>
      </c>
      <c r="AF176" s="43"/>
      <c r="AG176" s="29"/>
    </row>
    <row r="177" spans="1:33" x14ac:dyDescent="0.3">
      <c r="A177" s="30" t="s">
        <v>329</v>
      </c>
      <c r="B177" s="30" t="s">
        <v>303</v>
      </c>
      <c r="C177" s="30" t="s">
        <v>230</v>
      </c>
      <c r="D177" s="21" t="e">
        <f>MAX(MAX(VLOOKUP(C:C,Data!A$140:C$144, 2, FALSE)-E177, 0), MAX(E177-VLOOKUP(C:C,Data!A$140:C$144, 3, FALSE), 0))</f>
        <v>#VALUE!</v>
      </c>
      <c r="E177" s="24" t="s">
        <v>83</v>
      </c>
      <c r="F177" s="24" t="s">
        <v>83</v>
      </c>
      <c r="G177" s="24" t="s">
        <v>83</v>
      </c>
      <c r="H177" s="24" t="s">
        <v>83</v>
      </c>
      <c r="I177" s="24" t="s">
        <v>83</v>
      </c>
      <c r="J177" s="24" t="s">
        <v>83</v>
      </c>
      <c r="K177" s="24" t="s">
        <v>83</v>
      </c>
      <c r="L177" s="24" t="s">
        <v>83</v>
      </c>
      <c r="M177" s="24" t="s">
        <v>83</v>
      </c>
      <c r="N177" s="42"/>
      <c r="O177" s="42"/>
      <c r="P177" s="34" t="s">
        <v>83</v>
      </c>
      <c r="Q177" s="26">
        <f t="shared" si="66"/>
        <v>1</v>
      </c>
      <c r="R177" s="27">
        <f t="shared" si="67"/>
        <v>1</v>
      </c>
      <c r="S177" s="28">
        <f t="shared" si="62"/>
        <v>1</v>
      </c>
      <c r="T177" s="28">
        <f t="shared" si="68"/>
        <v>0.68</v>
      </c>
      <c r="U177" s="28">
        <f t="shared" si="69"/>
        <v>0.5</v>
      </c>
      <c r="V177" s="28">
        <f t="shared" si="70"/>
        <v>1</v>
      </c>
      <c r="W177" s="28">
        <f t="shared" si="71"/>
        <v>1</v>
      </c>
      <c r="X177" s="28">
        <f t="shared" si="72"/>
        <v>1</v>
      </c>
      <c r="Y177" s="28">
        <f t="shared" si="73"/>
        <v>1</v>
      </c>
      <c r="Z177" s="28">
        <f t="shared" si="74"/>
        <v>1</v>
      </c>
      <c r="AA177" s="28">
        <f t="shared" si="75"/>
        <v>8.2200000000000006</v>
      </c>
      <c r="AB177" s="28">
        <f t="shared" si="76"/>
        <v>1</v>
      </c>
      <c r="AC177" s="28">
        <f t="shared" si="63"/>
        <v>-1.4293495835975616</v>
      </c>
      <c r="AD177" s="28">
        <f t="shared" si="64"/>
        <v>0</v>
      </c>
      <c r="AE177" s="28">
        <f t="shared" si="77"/>
        <v>0</v>
      </c>
      <c r="AF177" s="43"/>
      <c r="AG177" s="29"/>
    </row>
    <row r="178" spans="1:33" x14ac:dyDescent="0.3">
      <c r="A178" s="30" t="s">
        <v>516</v>
      </c>
      <c r="B178" s="30" t="s">
        <v>172</v>
      </c>
      <c r="C178" s="30" t="s">
        <v>59</v>
      </c>
      <c r="D178" s="21">
        <f>MAX(MAX(VLOOKUP(C:C,Data!A$140:C$144, 2, FALSE)-E178, 0), MAX(E178-VLOOKUP(C:C,Data!A$140:C$144, 3, FALSE), 0))</f>
        <v>1.7999999999999994</v>
      </c>
      <c r="E178" s="24">
        <f>IF(COUNTIF(G178:M178,"TBC")&gt;0,"TBC",ROUNDUP(($AD178*10)/10, 1))</f>
        <v>5.6999999999999993</v>
      </c>
      <c r="F178" s="28" t="s">
        <v>184</v>
      </c>
      <c r="G178" s="28" t="s">
        <v>40</v>
      </c>
      <c r="H178" s="28" t="s">
        <v>41</v>
      </c>
      <c r="I178" s="28" t="s">
        <v>41</v>
      </c>
      <c r="J178" s="28" t="s">
        <v>47</v>
      </c>
      <c r="K178" s="28" t="s">
        <v>40</v>
      </c>
      <c r="L178" s="28" t="s">
        <v>40</v>
      </c>
      <c r="M178" s="28" t="s">
        <v>46</v>
      </c>
      <c r="N178" s="42"/>
      <c r="O178" s="42"/>
      <c r="P178" s="25"/>
      <c r="Q178" s="26">
        <f t="shared" si="66"/>
        <v>0.2</v>
      </c>
      <c r="R178" s="27">
        <f t="shared" si="67"/>
        <v>0.77</v>
      </c>
      <c r="S178" s="28">
        <f t="shared" si="62"/>
        <v>0.85</v>
      </c>
      <c r="T178" s="28">
        <f t="shared" si="68"/>
        <v>0.62</v>
      </c>
      <c r="U178" s="28">
        <f t="shared" si="69"/>
        <v>0.27</v>
      </c>
      <c r="V178" s="28">
        <f t="shared" si="70"/>
        <v>0.85</v>
      </c>
      <c r="W178" s="28">
        <f t="shared" si="71"/>
        <v>6.42</v>
      </c>
      <c r="X178" s="28">
        <f t="shared" si="72"/>
        <v>0.22</v>
      </c>
      <c r="Y178" s="28">
        <f t="shared" si="73"/>
        <v>0.22</v>
      </c>
      <c r="Z178" s="28">
        <f t="shared" si="74"/>
        <v>0.56000000000000005</v>
      </c>
      <c r="AA178" s="28">
        <f t="shared" si="75"/>
        <v>0.91459829999999998</v>
      </c>
      <c r="AB178" s="28">
        <f t="shared" si="76"/>
        <v>0.73230400000000007</v>
      </c>
      <c r="AC178" s="28">
        <f t="shared" si="63"/>
        <v>4.7013916800000004</v>
      </c>
      <c r="AD178" s="28">
        <f t="shared" si="64"/>
        <v>5.6159899800000002</v>
      </c>
      <c r="AE178" s="28">
        <f t="shared" si="77"/>
        <v>5.6999999999999993</v>
      </c>
      <c r="AF178" s="45"/>
      <c r="AG178" s="29"/>
    </row>
    <row r="179" spans="1:33" x14ac:dyDescent="0.3">
      <c r="A179" s="30" t="s">
        <v>331</v>
      </c>
      <c r="B179" s="30" t="s">
        <v>106</v>
      </c>
      <c r="C179" s="30" t="s">
        <v>59</v>
      </c>
      <c r="D179" s="21">
        <f>MAX(MAX(VLOOKUP(C:C,Data!A$140:C$144, 2, FALSE)-E179, 0), MAX(E179-VLOOKUP(C:C,Data!A$140:C$144, 3, FALSE), 0))</f>
        <v>1.4</v>
      </c>
      <c r="E179" s="24">
        <f>IF(COUNTIF(G179:M179,"TBC")&gt;0,"TBC",ROUNDUP(($AD179*10)/10, 1))</f>
        <v>5.3</v>
      </c>
      <c r="F179" s="28" t="s">
        <v>39</v>
      </c>
      <c r="G179" s="28" t="s">
        <v>40</v>
      </c>
      <c r="H179" s="28" t="s">
        <v>41</v>
      </c>
      <c r="I179" s="28" t="s">
        <v>41</v>
      </c>
      <c r="J179" s="28" t="s">
        <v>47</v>
      </c>
      <c r="K179" s="28" t="s">
        <v>40</v>
      </c>
      <c r="L179" s="28" t="s">
        <v>41</v>
      </c>
      <c r="M179" s="28" t="s">
        <v>41</v>
      </c>
      <c r="N179" s="42"/>
      <c r="O179" s="42"/>
      <c r="P179" s="25" t="s">
        <v>124</v>
      </c>
      <c r="Q179" s="26">
        <f t="shared" si="66"/>
        <v>0.85</v>
      </c>
      <c r="R179" s="27">
        <f t="shared" si="67"/>
        <v>0.77</v>
      </c>
      <c r="S179" s="28">
        <f t="shared" si="62"/>
        <v>0.85</v>
      </c>
      <c r="T179" s="28">
        <f t="shared" si="68"/>
        <v>0.62</v>
      </c>
      <c r="U179" s="28">
        <f t="shared" si="69"/>
        <v>0.27</v>
      </c>
      <c r="V179" s="28">
        <f t="shared" si="70"/>
        <v>0.85</v>
      </c>
      <c r="W179" s="28">
        <f t="shared" si="71"/>
        <v>6.42</v>
      </c>
      <c r="X179" s="28">
        <f t="shared" si="72"/>
        <v>0.22</v>
      </c>
      <c r="Y179" s="28">
        <f t="shared" si="73"/>
        <v>0</v>
      </c>
      <c r="Z179" s="28">
        <f t="shared" si="74"/>
        <v>0</v>
      </c>
      <c r="AA179" s="28">
        <f t="shared" si="75"/>
        <v>3.8870427750000003</v>
      </c>
      <c r="AB179" s="28">
        <f t="shared" si="76"/>
        <v>0.21999999999999997</v>
      </c>
      <c r="AC179" s="28">
        <f t="shared" si="63"/>
        <v>1.4123999999999999</v>
      </c>
      <c r="AD179" s="28">
        <f t="shared" si="64"/>
        <v>5.2994427750000002</v>
      </c>
      <c r="AE179" s="28">
        <f t="shared" si="77"/>
        <v>5.3</v>
      </c>
      <c r="AF179" s="43"/>
      <c r="AG179" s="29"/>
    </row>
    <row r="180" spans="1:33" x14ac:dyDescent="0.3">
      <c r="A180" s="30" t="s">
        <v>332</v>
      </c>
      <c r="B180" s="30" t="s">
        <v>303</v>
      </c>
      <c r="C180" s="30" t="s">
        <v>230</v>
      </c>
      <c r="D180" s="21" t="e">
        <f>MAX(MAX(VLOOKUP(C:C,Data!A$140:C$144, 2, FALSE)-E180, 0), MAX(E180-VLOOKUP(C:C,Data!A$140:C$144, 3, FALSE), 0))</f>
        <v>#VALUE!</v>
      </c>
      <c r="E180" s="24" t="s">
        <v>83</v>
      </c>
      <c r="F180" s="24" t="s">
        <v>83</v>
      </c>
      <c r="G180" s="24" t="s">
        <v>83</v>
      </c>
      <c r="H180" s="24" t="s">
        <v>83</v>
      </c>
      <c r="I180" s="24" t="s">
        <v>83</v>
      </c>
      <c r="J180" s="24" t="s">
        <v>83</v>
      </c>
      <c r="K180" s="24" t="s">
        <v>83</v>
      </c>
      <c r="L180" s="24" t="s">
        <v>83</v>
      </c>
      <c r="M180" s="24" t="s">
        <v>83</v>
      </c>
      <c r="N180" s="42"/>
      <c r="O180" s="42"/>
      <c r="P180" s="34" t="s">
        <v>83</v>
      </c>
      <c r="Q180" s="26">
        <f t="shared" si="66"/>
        <v>1</v>
      </c>
      <c r="R180" s="27">
        <f t="shared" si="67"/>
        <v>1</v>
      </c>
      <c r="S180" s="28">
        <f t="shared" si="62"/>
        <v>1</v>
      </c>
      <c r="T180" s="28">
        <f t="shared" si="68"/>
        <v>0.68</v>
      </c>
      <c r="U180" s="28">
        <f t="shared" si="69"/>
        <v>0.5</v>
      </c>
      <c r="V180" s="28">
        <f t="shared" si="70"/>
        <v>1</v>
      </c>
      <c r="W180" s="28">
        <f t="shared" si="71"/>
        <v>1</v>
      </c>
      <c r="X180" s="28">
        <f t="shared" si="72"/>
        <v>1</v>
      </c>
      <c r="Y180" s="28">
        <f t="shared" si="73"/>
        <v>1</v>
      </c>
      <c r="Z180" s="28">
        <f t="shared" si="74"/>
        <v>1</v>
      </c>
      <c r="AA180" s="28">
        <f t="shared" si="75"/>
        <v>8.2200000000000006</v>
      </c>
      <c r="AB180" s="28">
        <f t="shared" si="76"/>
        <v>1</v>
      </c>
      <c r="AC180" s="28">
        <f t="shared" si="63"/>
        <v>-1.4293495835975616</v>
      </c>
      <c r="AD180" s="28">
        <f t="shared" si="64"/>
        <v>0</v>
      </c>
      <c r="AE180" s="28">
        <f t="shared" si="77"/>
        <v>0</v>
      </c>
      <c r="AF180" s="43"/>
      <c r="AG180" s="29"/>
    </row>
    <row r="181" spans="1:33" x14ac:dyDescent="0.3">
      <c r="A181" s="30" t="s">
        <v>333</v>
      </c>
      <c r="B181" s="30" t="s">
        <v>218</v>
      </c>
      <c r="C181" s="30" t="s">
        <v>38</v>
      </c>
      <c r="D181" s="21">
        <f>MAX(MAX(VLOOKUP(C:C,Data!A$140:C$144, 2, FALSE)-E181, 0), MAX(E181-VLOOKUP(C:C,Data!A$140:C$144, 3, FALSE), 0))</f>
        <v>0</v>
      </c>
      <c r="E181" s="24">
        <f>IF(COUNTIF(G181:M181,"TBC")&gt;0,"TBC",ROUNDUP(($AD181*10)/10, 1))</f>
        <v>5.3</v>
      </c>
      <c r="F181" s="28" t="s">
        <v>39</v>
      </c>
      <c r="G181" s="28" t="s">
        <v>40</v>
      </c>
      <c r="H181" s="28" t="s">
        <v>41</v>
      </c>
      <c r="I181" s="28" t="s">
        <v>41</v>
      </c>
      <c r="J181" s="28" t="s">
        <v>47</v>
      </c>
      <c r="K181" s="28" t="s">
        <v>40</v>
      </c>
      <c r="L181" s="28" t="s">
        <v>41</v>
      </c>
      <c r="M181" s="28" t="s">
        <v>41</v>
      </c>
      <c r="N181" s="42"/>
      <c r="O181" s="42"/>
      <c r="P181" s="25" t="s">
        <v>124</v>
      </c>
      <c r="Q181" s="26">
        <f t="shared" si="66"/>
        <v>0.85</v>
      </c>
      <c r="R181" s="27">
        <f t="shared" si="67"/>
        <v>0.77</v>
      </c>
      <c r="S181" s="28">
        <f t="shared" si="62"/>
        <v>0.85</v>
      </c>
      <c r="T181" s="28">
        <f t="shared" si="68"/>
        <v>0.62</v>
      </c>
      <c r="U181" s="28">
        <f t="shared" si="69"/>
        <v>0.27</v>
      </c>
      <c r="V181" s="28">
        <f t="shared" si="70"/>
        <v>0.85</v>
      </c>
      <c r="W181" s="28">
        <f t="shared" si="71"/>
        <v>6.42</v>
      </c>
      <c r="X181" s="28">
        <f t="shared" si="72"/>
        <v>0.22</v>
      </c>
      <c r="Y181" s="28">
        <f t="shared" si="73"/>
        <v>0</v>
      </c>
      <c r="Z181" s="28">
        <f t="shared" si="74"/>
        <v>0</v>
      </c>
      <c r="AA181" s="28">
        <f t="shared" si="75"/>
        <v>3.8870427750000003</v>
      </c>
      <c r="AB181" s="28">
        <f t="shared" si="76"/>
        <v>0.21999999999999997</v>
      </c>
      <c r="AC181" s="28">
        <f t="shared" si="63"/>
        <v>1.4123999999999999</v>
      </c>
      <c r="AD181" s="28">
        <f t="shared" si="64"/>
        <v>5.2994427750000002</v>
      </c>
      <c r="AE181" s="28">
        <f t="shared" si="77"/>
        <v>5.3</v>
      </c>
      <c r="AF181" s="43"/>
      <c r="AG181" s="29"/>
    </row>
    <row r="182" spans="1:33" x14ac:dyDescent="0.3">
      <c r="A182" s="30" t="s">
        <v>334</v>
      </c>
      <c r="B182" s="30" t="s">
        <v>218</v>
      </c>
      <c r="C182" s="30" t="s">
        <v>59</v>
      </c>
      <c r="D182" s="21" t="e">
        <f>MAX(MAX(VLOOKUP(C:C,Data!A$140:C$144, 2, FALSE)-E182, 0), MAX(E182-VLOOKUP(C:C,Data!A$140:C$144, 3, FALSE), 0))</f>
        <v>#VALUE!</v>
      </c>
      <c r="E182" s="24" t="s">
        <v>83</v>
      </c>
      <c r="F182" s="24" t="s">
        <v>83</v>
      </c>
      <c r="G182" s="24" t="s">
        <v>83</v>
      </c>
      <c r="H182" s="24" t="s">
        <v>83</v>
      </c>
      <c r="I182" s="24" t="s">
        <v>83</v>
      </c>
      <c r="J182" s="24" t="s">
        <v>83</v>
      </c>
      <c r="K182" s="24" t="s">
        <v>83</v>
      </c>
      <c r="L182" s="24" t="s">
        <v>83</v>
      </c>
      <c r="M182" s="24" t="s">
        <v>83</v>
      </c>
      <c r="N182" s="42"/>
      <c r="O182" s="42"/>
      <c r="P182" s="25" t="s">
        <v>335</v>
      </c>
      <c r="Q182" s="26">
        <f t="shared" si="66"/>
        <v>1</v>
      </c>
      <c r="R182" s="27">
        <f t="shared" si="67"/>
        <v>1</v>
      </c>
      <c r="S182" s="28">
        <f t="shared" si="62"/>
        <v>1</v>
      </c>
      <c r="T182" s="28">
        <f t="shared" si="68"/>
        <v>0.68</v>
      </c>
      <c r="U182" s="28">
        <f t="shared" si="69"/>
        <v>0.5</v>
      </c>
      <c r="V182" s="28">
        <f t="shared" si="70"/>
        <v>1</v>
      </c>
      <c r="W182" s="28">
        <f t="shared" si="71"/>
        <v>1</v>
      </c>
      <c r="X182" s="28">
        <f t="shared" si="72"/>
        <v>1</v>
      </c>
      <c r="Y182" s="28">
        <f t="shared" si="73"/>
        <v>1</v>
      </c>
      <c r="Z182" s="28">
        <f t="shared" si="74"/>
        <v>1</v>
      </c>
      <c r="AA182" s="28">
        <f t="shared" si="75"/>
        <v>8.2200000000000006</v>
      </c>
      <c r="AB182" s="28">
        <f t="shared" si="76"/>
        <v>1</v>
      </c>
      <c r="AC182" s="28">
        <f t="shared" si="63"/>
        <v>-1.4293495835975616</v>
      </c>
      <c r="AD182" s="28">
        <f t="shared" si="64"/>
        <v>0</v>
      </c>
      <c r="AE182" s="28">
        <f t="shared" si="77"/>
        <v>0</v>
      </c>
      <c r="AF182" s="28"/>
      <c r="AG182" s="29"/>
    </row>
    <row r="183" spans="1:33" x14ac:dyDescent="0.3">
      <c r="A183" s="30" t="s">
        <v>336</v>
      </c>
      <c r="B183" s="30" t="s">
        <v>218</v>
      </c>
      <c r="C183" s="30" t="s">
        <v>230</v>
      </c>
      <c r="D183" s="21" t="e">
        <f>MAX(MAX(VLOOKUP(C:C,Data!A$140:C$144, 2, FALSE)-E183, 0), MAX(E183-VLOOKUP(C:C,Data!A$140:C$144, 3, FALSE), 0))</f>
        <v>#VALUE!</v>
      </c>
      <c r="E183" s="24" t="s">
        <v>83</v>
      </c>
      <c r="F183" s="24" t="s">
        <v>83</v>
      </c>
      <c r="G183" s="24" t="s">
        <v>83</v>
      </c>
      <c r="H183" s="24" t="s">
        <v>83</v>
      </c>
      <c r="I183" s="24" t="s">
        <v>83</v>
      </c>
      <c r="J183" s="24" t="s">
        <v>83</v>
      </c>
      <c r="K183" s="24" t="s">
        <v>83</v>
      </c>
      <c r="L183" s="24" t="s">
        <v>83</v>
      </c>
      <c r="M183" s="24" t="s">
        <v>83</v>
      </c>
      <c r="N183" s="42"/>
      <c r="O183" s="42"/>
      <c r="P183" s="25" t="s">
        <v>124</v>
      </c>
      <c r="Q183" s="26">
        <f t="shared" si="66"/>
        <v>1</v>
      </c>
      <c r="R183" s="27">
        <f t="shared" si="67"/>
        <v>1</v>
      </c>
      <c r="S183" s="28">
        <f t="shared" si="62"/>
        <v>1</v>
      </c>
      <c r="T183" s="28">
        <f t="shared" si="68"/>
        <v>0.68</v>
      </c>
      <c r="U183" s="28">
        <f t="shared" si="69"/>
        <v>0.5</v>
      </c>
      <c r="V183" s="28">
        <f t="shared" si="70"/>
        <v>1</v>
      </c>
      <c r="W183" s="28">
        <f t="shared" si="71"/>
        <v>1</v>
      </c>
      <c r="X183" s="28">
        <f t="shared" si="72"/>
        <v>1</v>
      </c>
      <c r="Y183" s="28">
        <f t="shared" si="73"/>
        <v>1</v>
      </c>
      <c r="Z183" s="28">
        <f t="shared" si="74"/>
        <v>1</v>
      </c>
      <c r="AA183" s="28">
        <f t="shared" si="75"/>
        <v>8.2200000000000006</v>
      </c>
      <c r="AB183" s="28">
        <f t="shared" si="76"/>
        <v>1</v>
      </c>
      <c r="AC183" s="28">
        <f t="shared" si="63"/>
        <v>-1.4293495835975616</v>
      </c>
      <c r="AD183" s="28">
        <f t="shared" si="64"/>
        <v>0</v>
      </c>
      <c r="AE183" s="28">
        <f t="shared" si="77"/>
        <v>0</v>
      </c>
      <c r="AF183" s="43"/>
      <c r="AG183" s="29"/>
    </row>
    <row r="184" spans="1:33" x14ac:dyDescent="0.3">
      <c r="A184" s="30" t="s">
        <v>337</v>
      </c>
      <c r="B184" s="30" t="s">
        <v>106</v>
      </c>
      <c r="C184" s="30" t="s">
        <v>59</v>
      </c>
      <c r="D184" s="21">
        <f>MAX(MAX(VLOOKUP(C:C,Data!A$140:C$144, 2, FALSE)-E184, 0), MAX(E184-VLOOKUP(C:C,Data!A$140:C$144, 3, FALSE), 0))</f>
        <v>1.4999999999999996</v>
      </c>
      <c r="E184" s="24">
        <f>IF(COUNTIF(G184:M184,"TBC")&gt;0,"TBC",ROUNDUP(($AD184*10)/10, 1))</f>
        <v>5.3999999999999995</v>
      </c>
      <c r="F184" s="28" t="s">
        <v>60</v>
      </c>
      <c r="G184" s="28" t="s">
        <v>46</v>
      </c>
      <c r="H184" s="28" t="s">
        <v>41</v>
      </c>
      <c r="I184" s="28" t="s">
        <v>42</v>
      </c>
      <c r="J184" s="28" t="s">
        <v>43</v>
      </c>
      <c r="K184" s="28" t="s">
        <v>40</v>
      </c>
      <c r="L184" s="28" t="s">
        <v>40</v>
      </c>
      <c r="M184" s="28" t="s">
        <v>40</v>
      </c>
      <c r="N184" s="42"/>
      <c r="O184" s="42"/>
      <c r="P184" s="25" t="s">
        <v>338</v>
      </c>
      <c r="Q184" s="26">
        <f t="shared" si="66"/>
        <v>0.62</v>
      </c>
      <c r="R184" s="27">
        <f t="shared" si="67"/>
        <v>0.44</v>
      </c>
      <c r="S184" s="28">
        <f t="shared" si="62"/>
        <v>0.85</v>
      </c>
      <c r="T184" s="28">
        <f t="shared" si="68"/>
        <v>0.68</v>
      </c>
      <c r="U184" s="28">
        <f t="shared" si="69"/>
        <v>0.5</v>
      </c>
      <c r="V184" s="28">
        <f t="shared" si="70"/>
        <v>0.62</v>
      </c>
      <c r="W184" s="28">
        <f t="shared" si="71"/>
        <v>7.52</v>
      </c>
      <c r="X184" s="28">
        <f t="shared" si="72"/>
        <v>0.22</v>
      </c>
      <c r="Y184" s="28">
        <f t="shared" si="73"/>
        <v>0.22</v>
      </c>
      <c r="Z184" s="28">
        <f t="shared" si="74"/>
        <v>0.22</v>
      </c>
      <c r="AA184" s="28">
        <f t="shared" si="75"/>
        <v>1.1817532319999999</v>
      </c>
      <c r="AB184" s="28">
        <f t="shared" si="76"/>
        <v>0.52544799999999992</v>
      </c>
      <c r="AC184" s="28">
        <f t="shared" si="63"/>
        <v>3.7331722708174575</v>
      </c>
      <c r="AD184" s="28">
        <f t="shared" si="64"/>
        <v>5.3081195430428538</v>
      </c>
      <c r="AE184" s="28">
        <f t="shared" si="77"/>
        <v>5.3999999999999995</v>
      </c>
      <c r="AF184" s="43"/>
      <c r="AG184" s="29"/>
    </row>
    <row r="185" spans="1:33" x14ac:dyDescent="0.3">
      <c r="A185" s="30" t="s">
        <v>339</v>
      </c>
      <c r="B185" s="30" t="s">
        <v>218</v>
      </c>
      <c r="C185" s="30" t="s">
        <v>59</v>
      </c>
      <c r="D185" s="21" t="e">
        <f>MAX(MAX(VLOOKUP(C:C,Data!A$140:C$144, 2, FALSE)-E185, 0), MAX(E185-VLOOKUP(C:C,Data!A$140:C$144, 3, FALSE), 0))</f>
        <v>#VALUE!</v>
      </c>
      <c r="E185" s="24" t="s">
        <v>83</v>
      </c>
      <c r="F185" s="24" t="s">
        <v>83</v>
      </c>
      <c r="G185" s="24" t="s">
        <v>83</v>
      </c>
      <c r="H185" s="24" t="s">
        <v>83</v>
      </c>
      <c r="I185" s="24" t="s">
        <v>83</v>
      </c>
      <c r="J185" s="24" t="s">
        <v>83</v>
      </c>
      <c r="K185" s="24" t="s">
        <v>83</v>
      </c>
      <c r="L185" s="24" t="s">
        <v>83</v>
      </c>
      <c r="M185" s="24" t="s">
        <v>83</v>
      </c>
      <c r="N185" s="42"/>
      <c r="O185" s="42"/>
      <c r="P185" s="25" t="s">
        <v>340</v>
      </c>
      <c r="Q185" s="26">
        <f t="shared" si="66"/>
        <v>1</v>
      </c>
      <c r="R185" s="27">
        <f t="shared" si="67"/>
        <v>1</v>
      </c>
      <c r="S185" s="28">
        <f t="shared" si="62"/>
        <v>1</v>
      </c>
      <c r="T185" s="28">
        <f t="shared" si="68"/>
        <v>0.68</v>
      </c>
      <c r="U185" s="28">
        <f t="shared" si="69"/>
        <v>0.5</v>
      </c>
      <c r="V185" s="28">
        <f t="shared" si="70"/>
        <v>1</v>
      </c>
      <c r="W185" s="28">
        <f t="shared" si="71"/>
        <v>1</v>
      </c>
      <c r="X185" s="28">
        <f t="shared" si="72"/>
        <v>1</v>
      </c>
      <c r="Y185" s="28">
        <f t="shared" si="73"/>
        <v>1</v>
      </c>
      <c r="Z185" s="28">
        <f t="shared" si="74"/>
        <v>1</v>
      </c>
      <c r="AA185" s="28">
        <f t="shared" si="75"/>
        <v>8.2200000000000006</v>
      </c>
      <c r="AB185" s="28">
        <f t="shared" si="76"/>
        <v>1</v>
      </c>
      <c r="AC185" s="28">
        <f t="shared" si="63"/>
        <v>-1.4293495835975616</v>
      </c>
      <c r="AD185" s="28">
        <f t="shared" si="64"/>
        <v>0</v>
      </c>
      <c r="AE185" s="28">
        <f t="shared" si="77"/>
        <v>0</v>
      </c>
      <c r="AF185" s="28"/>
      <c r="AG185" s="29"/>
    </row>
    <row r="186" spans="1:33" x14ac:dyDescent="0.3">
      <c r="A186" s="30" t="s">
        <v>341</v>
      </c>
      <c r="B186" s="30" t="s">
        <v>98</v>
      </c>
      <c r="C186" s="30" t="s">
        <v>59</v>
      </c>
      <c r="D186" s="21">
        <f>MAX(MAX(VLOOKUP(C:C,Data!A$140:C$144, 2, FALSE)-E186, 0), MAX(E186-VLOOKUP(C:C,Data!A$140:C$144, 3, FALSE), 0))</f>
        <v>0.79999999999999938</v>
      </c>
      <c r="E186" s="24">
        <f t="shared" ref="E186:E198" si="78">IF(COUNTIF(G186:M186,"TBC")&gt;0,"TBC",ROUNDUP(($AD186*10)/10, 1))</f>
        <v>4.6999999999999993</v>
      </c>
      <c r="F186" s="28" t="s">
        <v>39</v>
      </c>
      <c r="G186" s="28" t="s">
        <v>46</v>
      </c>
      <c r="H186" s="28" t="s">
        <v>41</v>
      </c>
      <c r="I186" s="28" t="s">
        <v>42</v>
      </c>
      <c r="J186" s="28" t="s">
        <v>43</v>
      </c>
      <c r="K186" s="28" t="s">
        <v>40</v>
      </c>
      <c r="L186" s="28" t="s">
        <v>40</v>
      </c>
      <c r="M186" s="28" t="s">
        <v>41</v>
      </c>
      <c r="N186" s="42"/>
      <c r="O186" s="42"/>
      <c r="P186" s="25" t="s">
        <v>269</v>
      </c>
      <c r="Q186" s="26">
        <f t="shared" si="66"/>
        <v>0.85</v>
      </c>
      <c r="R186" s="27">
        <f t="shared" si="67"/>
        <v>0.44</v>
      </c>
      <c r="S186" s="28">
        <f t="shared" si="62"/>
        <v>0.85</v>
      </c>
      <c r="T186" s="28">
        <f t="shared" si="68"/>
        <v>0.68</v>
      </c>
      <c r="U186" s="28">
        <f t="shared" si="69"/>
        <v>0.5</v>
      </c>
      <c r="V186" s="28">
        <f t="shared" si="70"/>
        <v>0.62</v>
      </c>
      <c r="W186" s="28">
        <f t="shared" si="71"/>
        <v>7.52</v>
      </c>
      <c r="X186" s="28">
        <f t="shared" si="72"/>
        <v>0.22</v>
      </c>
      <c r="Y186" s="28">
        <f t="shared" si="73"/>
        <v>0.22</v>
      </c>
      <c r="Z186" s="28">
        <f t="shared" si="74"/>
        <v>0</v>
      </c>
      <c r="AA186" s="28">
        <f t="shared" si="75"/>
        <v>1.6201455599999999</v>
      </c>
      <c r="AB186" s="28">
        <f t="shared" si="76"/>
        <v>0.39159999999999995</v>
      </c>
      <c r="AC186" s="28">
        <f t="shared" si="63"/>
        <v>2.7267508438373347</v>
      </c>
      <c r="AD186" s="28">
        <f t="shared" si="64"/>
        <v>4.6946481161443216</v>
      </c>
      <c r="AE186" s="28">
        <f t="shared" si="77"/>
        <v>4.6999999999999993</v>
      </c>
      <c r="AF186" s="43"/>
      <c r="AG186" s="29"/>
    </row>
    <row r="187" spans="1:33" x14ac:dyDescent="0.3">
      <c r="A187" s="30" t="s">
        <v>342</v>
      </c>
      <c r="B187" s="30" t="s">
        <v>218</v>
      </c>
      <c r="C187" s="30" t="s">
        <v>59</v>
      </c>
      <c r="D187" s="21">
        <f>MAX(MAX(VLOOKUP(C:C,Data!A$140:C$144, 2, FALSE)-E187, 0), MAX(E187-VLOOKUP(C:C,Data!A$140:C$144, 3, FALSE), 0))</f>
        <v>1.4</v>
      </c>
      <c r="E187" s="24">
        <f t="shared" si="78"/>
        <v>5.3</v>
      </c>
      <c r="F187" s="28" t="s">
        <v>39</v>
      </c>
      <c r="G187" s="28" t="s">
        <v>40</v>
      </c>
      <c r="H187" s="28" t="s">
        <v>41</v>
      </c>
      <c r="I187" s="28" t="s">
        <v>41</v>
      </c>
      <c r="J187" s="28" t="s">
        <v>47</v>
      </c>
      <c r="K187" s="28" t="s">
        <v>40</v>
      </c>
      <c r="L187" s="28" t="s">
        <v>41</v>
      </c>
      <c r="M187" s="28" t="s">
        <v>41</v>
      </c>
      <c r="N187" s="42"/>
      <c r="O187" s="42"/>
      <c r="P187" s="25" t="s">
        <v>124</v>
      </c>
      <c r="Q187" s="26">
        <f t="shared" si="66"/>
        <v>0.85</v>
      </c>
      <c r="R187" s="27">
        <f t="shared" si="67"/>
        <v>0.77</v>
      </c>
      <c r="S187" s="28">
        <f t="shared" si="62"/>
        <v>0.85</v>
      </c>
      <c r="T187" s="28">
        <f t="shared" si="68"/>
        <v>0.62</v>
      </c>
      <c r="U187" s="28">
        <f t="shared" si="69"/>
        <v>0.27</v>
      </c>
      <c r="V187" s="28">
        <f t="shared" si="70"/>
        <v>0.85</v>
      </c>
      <c r="W187" s="28">
        <f t="shared" si="71"/>
        <v>6.42</v>
      </c>
      <c r="X187" s="28">
        <f t="shared" si="72"/>
        <v>0.22</v>
      </c>
      <c r="Y187" s="28">
        <f t="shared" si="73"/>
        <v>0</v>
      </c>
      <c r="Z187" s="28">
        <f t="shared" si="74"/>
        <v>0</v>
      </c>
      <c r="AA187" s="28">
        <f t="shared" si="75"/>
        <v>3.8870427750000003</v>
      </c>
      <c r="AB187" s="28">
        <f t="shared" si="76"/>
        <v>0.21999999999999997</v>
      </c>
      <c r="AC187" s="28">
        <f t="shared" si="63"/>
        <v>1.4123999999999999</v>
      </c>
      <c r="AD187" s="28">
        <f t="shared" si="64"/>
        <v>5.2994427750000002</v>
      </c>
      <c r="AE187" s="28">
        <f t="shared" si="77"/>
        <v>5.3</v>
      </c>
      <c r="AF187" s="43"/>
      <c r="AG187" s="29"/>
    </row>
    <row r="188" spans="1:33" x14ac:dyDescent="0.3">
      <c r="A188" s="30" t="s">
        <v>343</v>
      </c>
      <c r="B188" s="30" t="s">
        <v>218</v>
      </c>
      <c r="C188" s="30" t="s">
        <v>59</v>
      </c>
      <c r="D188" s="21">
        <f>MAX(MAX(VLOOKUP(C:C,Data!A$140:C$144, 2, FALSE)-E188, 0), MAX(E188-VLOOKUP(C:C,Data!A$140:C$144, 3, FALSE), 0))</f>
        <v>1.4</v>
      </c>
      <c r="E188" s="24">
        <f t="shared" si="78"/>
        <v>5.3</v>
      </c>
      <c r="F188" s="28" t="s">
        <v>39</v>
      </c>
      <c r="G188" s="28" t="s">
        <v>40</v>
      </c>
      <c r="H188" s="28" t="s">
        <v>41</v>
      </c>
      <c r="I188" s="28" t="s">
        <v>41</v>
      </c>
      <c r="J188" s="28" t="s">
        <v>47</v>
      </c>
      <c r="K188" s="28" t="s">
        <v>41</v>
      </c>
      <c r="L188" s="28" t="s">
        <v>41</v>
      </c>
      <c r="M188" s="28" t="s">
        <v>40</v>
      </c>
      <c r="N188" s="42"/>
      <c r="O188" s="42"/>
      <c r="P188" s="25" t="s">
        <v>131</v>
      </c>
      <c r="Q188" s="26">
        <f t="shared" si="66"/>
        <v>0.85</v>
      </c>
      <c r="R188" s="27">
        <f t="shared" si="67"/>
        <v>0.77</v>
      </c>
      <c r="S188" s="28">
        <f t="shared" si="62"/>
        <v>0.85</v>
      </c>
      <c r="T188" s="28">
        <f t="shared" si="68"/>
        <v>0.62</v>
      </c>
      <c r="U188" s="28">
        <f t="shared" si="69"/>
        <v>0.27</v>
      </c>
      <c r="V188" s="28">
        <f t="shared" si="70"/>
        <v>0.85</v>
      </c>
      <c r="W188" s="28">
        <f t="shared" si="71"/>
        <v>6.42</v>
      </c>
      <c r="X188" s="28">
        <f t="shared" si="72"/>
        <v>0</v>
      </c>
      <c r="Y188" s="28">
        <f t="shared" si="73"/>
        <v>0</v>
      </c>
      <c r="Z188" s="28">
        <f t="shared" si="74"/>
        <v>0.22</v>
      </c>
      <c r="AA188" s="28">
        <f t="shared" si="75"/>
        <v>3.8870427750000003</v>
      </c>
      <c r="AB188" s="28">
        <f t="shared" si="76"/>
        <v>0.21999999999999997</v>
      </c>
      <c r="AC188" s="28">
        <f t="shared" si="63"/>
        <v>1.4123999999999999</v>
      </c>
      <c r="AD188" s="28">
        <f t="shared" si="64"/>
        <v>5.2994427750000002</v>
      </c>
      <c r="AE188" s="28">
        <f t="shared" si="77"/>
        <v>5.3</v>
      </c>
      <c r="AF188" s="43"/>
      <c r="AG188" s="29"/>
    </row>
    <row r="189" spans="1:33" x14ac:dyDescent="0.3">
      <c r="A189" s="30" t="s">
        <v>344</v>
      </c>
      <c r="B189" s="30" t="s">
        <v>262</v>
      </c>
      <c r="C189" s="30" t="s">
        <v>74</v>
      </c>
      <c r="D189" s="21">
        <f>MAX(MAX(VLOOKUP(C:C,Data!A$140:C$144, 2, FALSE)-E189, 0), MAX(E189-VLOOKUP(C:C,Data!A$140:C$144, 3, FALSE), 0))</f>
        <v>0.90000000000000036</v>
      </c>
      <c r="E189" s="24">
        <f t="shared" si="78"/>
        <v>6.1</v>
      </c>
      <c r="F189" s="28" t="s">
        <v>39</v>
      </c>
      <c r="G189" s="28" t="s">
        <v>40</v>
      </c>
      <c r="H189" s="28" t="s">
        <v>41</v>
      </c>
      <c r="I189" s="28" t="s">
        <v>42</v>
      </c>
      <c r="J189" s="28" t="s">
        <v>43</v>
      </c>
      <c r="K189" s="28" t="s">
        <v>40</v>
      </c>
      <c r="L189" s="28" t="s">
        <v>40</v>
      </c>
      <c r="M189" s="28" t="s">
        <v>41</v>
      </c>
      <c r="N189" s="42"/>
      <c r="O189" s="42"/>
      <c r="P189" s="25" t="s">
        <v>345</v>
      </c>
      <c r="Q189" s="26">
        <f t="shared" si="66"/>
        <v>0.85</v>
      </c>
      <c r="R189" s="27">
        <f t="shared" si="67"/>
        <v>0.77</v>
      </c>
      <c r="S189" s="28">
        <f t="shared" si="62"/>
        <v>0.85</v>
      </c>
      <c r="T189" s="28">
        <f t="shared" si="68"/>
        <v>0.68</v>
      </c>
      <c r="U189" s="28">
        <f t="shared" si="69"/>
        <v>0.5</v>
      </c>
      <c r="V189" s="28">
        <f t="shared" si="70"/>
        <v>0.62</v>
      </c>
      <c r="W189" s="28">
        <f t="shared" si="71"/>
        <v>7.52</v>
      </c>
      <c r="X189" s="28">
        <f t="shared" si="72"/>
        <v>0.22</v>
      </c>
      <c r="Y189" s="28">
        <f t="shared" si="73"/>
        <v>0.22</v>
      </c>
      <c r="Z189" s="28">
        <f t="shared" si="74"/>
        <v>0</v>
      </c>
      <c r="AA189" s="28">
        <f t="shared" si="75"/>
        <v>2.8352547300000004</v>
      </c>
      <c r="AB189" s="28">
        <f t="shared" si="76"/>
        <v>0.39159999999999995</v>
      </c>
      <c r="AC189" s="28">
        <f t="shared" si="63"/>
        <v>2.7267508438373347</v>
      </c>
      <c r="AD189" s="28">
        <f t="shared" si="64"/>
        <v>6.006966019744322</v>
      </c>
      <c r="AE189" s="28">
        <f t="shared" si="77"/>
        <v>6.1</v>
      </c>
      <c r="AF189" s="43"/>
      <c r="AG189" s="29"/>
    </row>
    <row r="190" spans="1:33" ht="28.8" x14ac:dyDescent="0.3">
      <c r="A190" s="30" t="s">
        <v>346</v>
      </c>
      <c r="B190" s="30" t="s">
        <v>347</v>
      </c>
      <c r="C190" s="30" t="s">
        <v>50</v>
      </c>
      <c r="D190" s="21">
        <f>MAX(MAX(VLOOKUP(C:C,Data!A$140:C$144, 2, FALSE)-E190, 0), MAX(E190-VLOOKUP(C:C,Data!A$140:C$144, 3, FALSE), 0))</f>
        <v>2.9000000000000004</v>
      </c>
      <c r="E190" s="24">
        <f t="shared" si="78"/>
        <v>6.1</v>
      </c>
      <c r="F190" s="28" t="s">
        <v>39</v>
      </c>
      <c r="G190" s="28" t="s">
        <v>40</v>
      </c>
      <c r="H190" s="28" t="s">
        <v>41</v>
      </c>
      <c r="I190" s="28" t="s">
        <v>42</v>
      </c>
      <c r="J190" s="28" t="s">
        <v>43</v>
      </c>
      <c r="K190" s="28" t="s">
        <v>40</v>
      </c>
      <c r="L190" s="28" t="s">
        <v>40</v>
      </c>
      <c r="M190" s="28" t="s">
        <v>41</v>
      </c>
      <c r="N190" s="42"/>
      <c r="O190" s="42"/>
      <c r="P190" s="25" t="s">
        <v>345</v>
      </c>
      <c r="Q190" s="26">
        <f t="shared" si="66"/>
        <v>0.85</v>
      </c>
      <c r="R190" s="27">
        <f t="shared" si="67"/>
        <v>0.77</v>
      </c>
      <c r="S190" s="28">
        <f t="shared" si="62"/>
        <v>0.85</v>
      </c>
      <c r="T190" s="28">
        <f t="shared" si="68"/>
        <v>0.68</v>
      </c>
      <c r="U190" s="28">
        <f t="shared" si="69"/>
        <v>0.5</v>
      </c>
      <c r="V190" s="28">
        <f t="shared" si="70"/>
        <v>0.62</v>
      </c>
      <c r="W190" s="28">
        <f t="shared" si="71"/>
        <v>7.52</v>
      </c>
      <c r="X190" s="28">
        <f t="shared" si="72"/>
        <v>0.22</v>
      </c>
      <c r="Y190" s="28">
        <f t="shared" si="73"/>
        <v>0.22</v>
      </c>
      <c r="Z190" s="28">
        <f t="shared" si="74"/>
        <v>0</v>
      </c>
      <c r="AA190" s="28">
        <f t="shared" si="75"/>
        <v>2.8352547300000004</v>
      </c>
      <c r="AB190" s="28">
        <f t="shared" si="76"/>
        <v>0.39159999999999995</v>
      </c>
      <c r="AC190" s="28">
        <f t="shared" si="63"/>
        <v>2.7267508438373347</v>
      </c>
      <c r="AD190" s="28">
        <f t="shared" si="64"/>
        <v>6.006966019744322</v>
      </c>
      <c r="AE190" s="28">
        <f t="shared" si="77"/>
        <v>6.1</v>
      </c>
      <c r="AF190" s="43" t="s">
        <v>642</v>
      </c>
      <c r="AG190" s="29"/>
    </row>
    <row r="191" spans="1:33" x14ac:dyDescent="0.3">
      <c r="A191" s="30" t="s">
        <v>348</v>
      </c>
      <c r="B191" s="30" t="s">
        <v>347</v>
      </c>
      <c r="C191" s="30" t="s">
        <v>74</v>
      </c>
      <c r="D191" s="21">
        <f>MAX(MAX(VLOOKUP(C:C,Data!A$140:C$144, 2, FALSE)-E191, 0), MAX(E191-VLOOKUP(C:C,Data!A$140:C$144, 3, FALSE), 0))</f>
        <v>0.90000000000000036</v>
      </c>
      <c r="E191" s="24">
        <f t="shared" si="78"/>
        <v>6.1</v>
      </c>
      <c r="F191" s="28" t="s">
        <v>39</v>
      </c>
      <c r="G191" s="28" t="s">
        <v>40</v>
      </c>
      <c r="H191" s="28" t="s">
        <v>41</v>
      </c>
      <c r="I191" s="28" t="s">
        <v>42</v>
      </c>
      <c r="J191" s="28" t="s">
        <v>43</v>
      </c>
      <c r="K191" s="28" t="s">
        <v>40</v>
      </c>
      <c r="L191" s="28" t="s">
        <v>40</v>
      </c>
      <c r="M191" s="28" t="s">
        <v>41</v>
      </c>
      <c r="N191" s="42"/>
      <c r="O191" s="42"/>
      <c r="P191" s="25" t="s">
        <v>345</v>
      </c>
      <c r="Q191" s="26">
        <f t="shared" si="66"/>
        <v>0.85</v>
      </c>
      <c r="R191" s="27">
        <f t="shared" si="67"/>
        <v>0.77</v>
      </c>
      <c r="S191" s="28">
        <f t="shared" si="62"/>
        <v>0.85</v>
      </c>
      <c r="T191" s="28">
        <f t="shared" si="68"/>
        <v>0.68</v>
      </c>
      <c r="U191" s="28">
        <f t="shared" si="69"/>
        <v>0.5</v>
      </c>
      <c r="V191" s="28">
        <f t="shared" si="70"/>
        <v>0.62</v>
      </c>
      <c r="W191" s="28">
        <f t="shared" si="71"/>
        <v>7.52</v>
      </c>
      <c r="X191" s="28">
        <f t="shared" si="72"/>
        <v>0.22</v>
      </c>
      <c r="Y191" s="28">
        <f t="shared" si="73"/>
        <v>0.22</v>
      </c>
      <c r="Z191" s="28">
        <f t="shared" si="74"/>
        <v>0</v>
      </c>
      <c r="AA191" s="28">
        <f t="shared" si="75"/>
        <v>2.8352547300000004</v>
      </c>
      <c r="AB191" s="28">
        <f t="shared" si="76"/>
        <v>0.39159999999999995</v>
      </c>
      <c r="AC191" s="28">
        <f t="shared" si="63"/>
        <v>2.7267508438373347</v>
      </c>
      <c r="AD191" s="28">
        <f t="shared" si="64"/>
        <v>6.006966019744322</v>
      </c>
      <c r="AE191" s="28">
        <f t="shared" si="77"/>
        <v>6.1</v>
      </c>
      <c r="AF191" s="43"/>
      <c r="AG191" s="29"/>
    </row>
    <row r="192" spans="1:33" x14ac:dyDescent="0.3">
      <c r="A192" s="30" t="s">
        <v>528</v>
      </c>
      <c r="B192" s="30" t="s">
        <v>93</v>
      </c>
      <c r="C192" s="30" t="s">
        <v>50</v>
      </c>
      <c r="D192" s="21">
        <f>MAX(MAX(VLOOKUP(C:C,Data!A$140:C$144, 2, FALSE)-E192, 0), MAX(E192-VLOOKUP(C:C,Data!A$140:C$144, 3, FALSE), 0))</f>
        <v>1</v>
      </c>
      <c r="E192" s="24">
        <f t="shared" si="78"/>
        <v>8</v>
      </c>
      <c r="F192" s="28" t="s">
        <v>60</v>
      </c>
      <c r="G192" s="28" t="s">
        <v>40</v>
      </c>
      <c r="H192" s="28" t="s">
        <v>41</v>
      </c>
      <c r="I192" s="28" t="s">
        <v>42</v>
      </c>
      <c r="J192" s="28" t="s">
        <v>43</v>
      </c>
      <c r="K192" s="28" t="s">
        <v>46</v>
      </c>
      <c r="L192" s="28" t="s">
        <v>40</v>
      </c>
      <c r="M192" s="28" t="s">
        <v>40</v>
      </c>
      <c r="N192" s="42"/>
      <c r="O192" s="42"/>
      <c r="P192" s="25"/>
      <c r="Q192" s="26">
        <f t="shared" si="66"/>
        <v>0.62</v>
      </c>
      <c r="R192" s="27">
        <f t="shared" si="67"/>
        <v>0.77</v>
      </c>
      <c r="S192" s="28">
        <f t="shared" si="62"/>
        <v>0.85</v>
      </c>
      <c r="T192" s="28">
        <f t="shared" si="68"/>
        <v>0.68</v>
      </c>
      <c r="U192" s="28">
        <f t="shared" si="69"/>
        <v>0.5</v>
      </c>
      <c r="V192" s="28">
        <f t="shared" si="70"/>
        <v>0.62</v>
      </c>
      <c r="W192" s="28">
        <f t="shared" si="71"/>
        <v>7.52</v>
      </c>
      <c r="X192" s="28">
        <f t="shared" si="72"/>
        <v>0.56000000000000005</v>
      </c>
      <c r="Y192" s="28">
        <f t="shared" si="73"/>
        <v>0.22</v>
      </c>
      <c r="Z192" s="28">
        <f t="shared" si="74"/>
        <v>0.22</v>
      </c>
      <c r="AA192" s="28">
        <f t="shared" si="75"/>
        <v>2.0680681560000003</v>
      </c>
      <c r="AB192" s="28">
        <f t="shared" si="76"/>
        <v>0.73230400000000007</v>
      </c>
      <c r="AC192" s="28">
        <f t="shared" si="63"/>
        <v>5.2688076307739875</v>
      </c>
      <c r="AD192" s="28">
        <f t="shared" si="64"/>
        <v>7.9238258497159064</v>
      </c>
      <c r="AE192" s="28">
        <f t="shared" si="77"/>
        <v>8</v>
      </c>
      <c r="AF192" s="43"/>
      <c r="AG192" s="29"/>
    </row>
    <row r="193" spans="1:33" x14ac:dyDescent="0.3">
      <c r="A193" s="30" t="s">
        <v>349</v>
      </c>
      <c r="B193" s="30" t="s">
        <v>218</v>
      </c>
      <c r="C193" s="30" t="s">
        <v>38</v>
      </c>
      <c r="D193" s="21">
        <f>MAX(MAX(VLOOKUP(C:C,Data!A$140:C$144, 2, FALSE)-E193, 0), MAX(E193-VLOOKUP(C:C,Data!A$140:C$144, 3, FALSE), 0))</f>
        <v>0</v>
      </c>
      <c r="E193" s="24">
        <f t="shared" si="78"/>
        <v>6.1</v>
      </c>
      <c r="F193" s="28" t="s">
        <v>39</v>
      </c>
      <c r="G193" s="28" t="s">
        <v>40</v>
      </c>
      <c r="H193" s="28" t="s">
        <v>41</v>
      </c>
      <c r="I193" s="28" t="s">
        <v>42</v>
      </c>
      <c r="J193" s="28" t="s">
        <v>43</v>
      </c>
      <c r="K193" s="28" t="s">
        <v>40</v>
      </c>
      <c r="L193" s="28" t="s">
        <v>40</v>
      </c>
      <c r="M193" s="28" t="s">
        <v>41</v>
      </c>
      <c r="N193" s="42"/>
      <c r="O193" s="42"/>
      <c r="P193" s="25" t="s">
        <v>350</v>
      </c>
      <c r="Q193" s="26">
        <f t="shared" si="66"/>
        <v>0.85</v>
      </c>
      <c r="R193" s="27">
        <f t="shared" si="67"/>
        <v>0.77</v>
      </c>
      <c r="S193" s="28">
        <f t="shared" si="62"/>
        <v>0.85</v>
      </c>
      <c r="T193" s="28">
        <f t="shared" si="68"/>
        <v>0.68</v>
      </c>
      <c r="U193" s="28">
        <f t="shared" si="69"/>
        <v>0.5</v>
      </c>
      <c r="V193" s="28">
        <f t="shared" si="70"/>
        <v>0.62</v>
      </c>
      <c r="W193" s="28">
        <f t="shared" si="71"/>
        <v>7.52</v>
      </c>
      <c r="X193" s="28">
        <f t="shared" si="72"/>
        <v>0.22</v>
      </c>
      <c r="Y193" s="28">
        <f t="shared" si="73"/>
        <v>0.22</v>
      </c>
      <c r="Z193" s="28">
        <f t="shared" si="74"/>
        <v>0</v>
      </c>
      <c r="AA193" s="28">
        <f t="shared" si="75"/>
        <v>2.8352547300000004</v>
      </c>
      <c r="AB193" s="28">
        <f t="shared" si="76"/>
        <v>0.39159999999999995</v>
      </c>
      <c r="AC193" s="28">
        <f t="shared" si="63"/>
        <v>2.7267508438373347</v>
      </c>
      <c r="AD193" s="28">
        <f t="shared" si="64"/>
        <v>6.006966019744322</v>
      </c>
      <c r="AE193" s="28">
        <f t="shared" si="77"/>
        <v>6.1</v>
      </c>
      <c r="AF193" s="43"/>
      <c r="AG193" s="29"/>
    </row>
    <row r="194" spans="1:33" x14ac:dyDescent="0.3">
      <c r="A194" s="30" t="s">
        <v>351</v>
      </c>
      <c r="B194" s="30" t="s">
        <v>106</v>
      </c>
      <c r="C194" s="30" t="s">
        <v>59</v>
      </c>
      <c r="D194" s="21">
        <f>MAX(MAX(VLOOKUP(C:C,Data!A$140:C$144, 2, FALSE)-E194, 0), MAX(E194-VLOOKUP(C:C,Data!A$140:C$144, 3, FALSE), 0))</f>
        <v>0</v>
      </c>
      <c r="E194" s="24">
        <f t="shared" si="78"/>
        <v>3.8000000000000003</v>
      </c>
      <c r="F194" s="28" t="s">
        <v>145</v>
      </c>
      <c r="G194" s="28" t="s">
        <v>40</v>
      </c>
      <c r="H194" s="28" t="s">
        <v>40</v>
      </c>
      <c r="I194" s="28" t="s">
        <v>41</v>
      </c>
      <c r="J194" s="28" t="s">
        <v>43</v>
      </c>
      <c r="K194" s="28" t="s">
        <v>40</v>
      </c>
      <c r="L194" s="28" t="s">
        <v>41</v>
      </c>
      <c r="M194" s="28" t="s">
        <v>41</v>
      </c>
      <c r="N194" s="42"/>
      <c r="O194" s="42"/>
      <c r="P194" s="25" t="s">
        <v>352</v>
      </c>
      <c r="Q194" s="26">
        <f t="shared" si="66"/>
        <v>0.55000000000000004</v>
      </c>
      <c r="R194" s="27">
        <f t="shared" si="67"/>
        <v>0.77</v>
      </c>
      <c r="S194" s="28">
        <f t="shared" ref="S194:S257" si="79">IF($H194="None (N)", 0.85, 1) *
 IF($H194="Low (L)", $T194, 1) *
 IF($H194="High (H)", $U194, 1)</f>
        <v>0.68</v>
      </c>
      <c r="T194" s="28">
        <f t="shared" si="68"/>
        <v>0.68</v>
      </c>
      <c r="U194" s="28">
        <f t="shared" si="69"/>
        <v>0.5</v>
      </c>
      <c r="V194" s="28">
        <f t="shared" si="70"/>
        <v>0.85</v>
      </c>
      <c r="W194" s="28">
        <f t="shared" si="71"/>
        <v>7.52</v>
      </c>
      <c r="X194" s="28">
        <f t="shared" si="72"/>
        <v>0.22</v>
      </c>
      <c r="Y194" s="28">
        <f t="shared" si="73"/>
        <v>0</v>
      </c>
      <c r="Z194" s="28">
        <f t="shared" si="74"/>
        <v>0</v>
      </c>
      <c r="AA194" s="28">
        <f t="shared" si="75"/>
        <v>2.0121162600000004</v>
      </c>
      <c r="AB194" s="28">
        <f t="shared" si="76"/>
        <v>0.21999999999999997</v>
      </c>
      <c r="AC194" s="28">
        <f t="shared" ref="AC194:AC257" si="80">IF($J194="Unchanged (U)",
  $W194 * $AB194,
  $W194 * ($AB194 - 0.029) -
   3.25 * POWER($AB194 - 0.02, 15))</f>
        <v>1.4363199998935039</v>
      </c>
      <c r="AD194" s="28">
        <f t="shared" ref="AD194:AD257" si="81">IF($AC194&lt;=0, 0,
  IF($J194="Unchanged (U)",
    MIN($AA194 + $AC194, 10),
    MIN(($AA194 + $AC194) * 1.08, 10)))</f>
        <v>3.7243111606849846</v>
      </c>
      <c r="AE194" s="28">
        <f t="shared" si="77"/>
        <v>3.8000000000000003</v>
      </c>
      <c r="AF194" s="43"/>
      <c r="AG194" s="29"/>
    </row>
    <row r="195" spans="1:33" x14ac:dyDescent="0.3">
      <c r="A195" s="30" t="s">
        <v>353</v>
      </c>
      <c r="B195" s="30" t="s">
        <v>218</v>
      </c>
      <c r="C195" s="30" t="s">
        <v>59</v>
      </c>
      <c r="D195" s="21">
        <f>MAX(MAX(VLOOKUP(C:C,Data!A$140:C$144, 2, FALSE)-E195, 0), MAX(E195-VLOOKUP(C:C,Data!A$140:C$144, 3, FALSE), 0))</f>
        <v>1.4</v>
      </c>
      <c r="E195" s="24">
        <f t="shared" si="78"/>
        <v>5.3</v>
      </c>
      <c r="F195" s="28" t="s">
        <v>39</v>
      </c>
      <c r="G195" s="28" t="s">
        <v>40</v>
      </c>
      <c r="H195" s="28" t="s">
        <v>41</v>
      </c>
      <c r="I195" s="28" t="s">
        <v>41</v>
      </c>
      <c r="J195" s="28" t="s">
        <v>47</v>
      </c>
      <c r="K195" s="28" t="s">
        <v>40</v>
      </c>
      <c r="L195" s="28" t="s">
        <v>41</v>
      </c>
      <c r="M195" s="28" t="s">
        <v>41</v>
      </c>
      <c r="N195" s="42"/>
      <c r="O195" s="42"/>
      <c r="P195" s="25" t="s">
        <v>354</v>
      </c>
      <c r="Q195" s="26">
        <f t="shared" si="66"/>
        <v>0.85</v>
      </c>
      <c r="R195" s="27">
        <f t="shared" si="67"/>
        <v>0.77</v>
      </c>
      <c r="S195" s="28">
        <f t="shared" si="79"/>
        <v>0.85</v>
      </c>
      <c r="T195" s="28">
        <f t="shared" si="68"/>
        <v>0.62</v>
      </c>
      <c r="U195" s="28">
        <f t="shared" si="69"/>
        <v>0.27</v>
      </c>
      <c r="V195" s="28">
        <f t="shared" si="70"/>
        <v>0.85</v>
      </c>
      <c r="W195" s="28">
        <f t="shared" si="71"/>
        <v>6.42</v>
      </c>
      <c r="X195" s="28">
        <f t="shared" si="72"/>
        <v>0.22</v>
      </c>
      <c r="Y195" s="28">
        <f t="shared" si="73"/>
        <v>0</v>
      </c>
      <c r="Z195" s="28">
        <f t="shared" si="74"/>
        <v>0</v>
      </c>
      <c r="AA195" s="28">
        <f t="shared" si="75"/>
        <v>3.8870427750000003</v>
      </c>
      <c r="AB195" s="28">
        <f t="shared" si="76"/>
        <v>0.21999999999999997</v>
      </c>
      <c r="AC195" s="28">
        <f t="shared" si="80"/>
        <v>1.4123999999999999</v>
      </c>
      <c r="AD195" s="28">
        <f t="shared" si="81"/>
        <v>5.2994427750000002</v>
      </c>
      <c r="AE195" s="28">
        <f t="shared" si="77"/>
        <v>5.3</v>
      </c>
      <c r="AF195" s="43"/>
      <c r="AG195" s="29"/>
    </row>
    <row r="196" spans="1:33" x14ac:dyDescent="0.3">
      <c r="A196" s="30" t="s">
        <v>355</v>
      </c>
      <c r="B196" s="30" t="s">
        <v>218</v>
      </c>
      <c r="C196" s="30" t="s">
        <v>59</v>
      </c>
      <c r="D196" s="21">
        <f>MAX(MAX(VLOOKUP(C:C,Data!A$140:C$144, 2, FALSE)-E196, 0), MAX(E196-VLOOKUP(C:C,Data!A$140:C$144, 3, FALSE), 0))</f>
        <v>1.4</v>
      </c>
      <c r="E196" s="24">
        <f t="shared" si="78"/>
        <v>5.3</v>
      </c>
      <c r="F196" s="28" t="s">
        <v>39</v>
      </c>
      <c r="G196" s="28" t="s">
        <v>40</v>
      </c>
      <c r="H196" s="28" t="s">
        <v>41</v>
      </c>
      <c r="I196" s="28" t="s">
        <v>41</v>
      </c>
      <c r="J196" s="28" t="s">
        <v>47</v>
      </c>
      <c r="K196" s="28" t="s">
        <v>40</v>
      </c>
      <c r="L196" s="28" t="s">
        <v>41</v>
      </c>
      <c r="M196" s="28" t="s">
        <v>41</v>
      </c>
      <c r="N196" s="42"/>
      <c r="O196" s="42"/>
      <c r="P196" s="25" t="s">
        <v>354</v>
      </c>
      <c r="Q196" s="26">
        <f t="shared" si="66"/>
        <v>0.85</v>
      </c>
      <c r="R196" s="27">
        <f t="shared" si="67"/>
        <v>0.77</v>
      </c>
      <c r="S196" s="28">
        <f t="shared" si="79"/>
        <v>0.85</v>
      </c>
      <c r="T196" s="28">
        <f t="shared" si="68"/>
        <v>0.62</v>
      </c>
      <c r="U196" s="28">
        <f t="shared" si="69"/>
        <v>0.27</v>
      </c>
      <c r="V196" s="28">
        <f t="shared" si="70"/>
        <v>0.85</v>
      </c>
      <c r="W196" s="28">
        <f t="shared" si="71"/>
        <v>6.42</v>
      </c>
      <c r="X196" s="28">
        <f t="shared" si="72"/>
        <v>0.22</v>
      </c>
      <c r="Y196" s="28">
        <f t="shared" si="73"/>
        <v>0</v>
      </c>
      <c r="Z196" s="28">
        <f t="shared" si="74"/>
        <v>0</v>
      </c>
      <c r="AA196" s="28">
        <f t="shared" si="75"/>
        <v>3.8870427750000003</v>
      </c>
      <c r="AB196" s="28">
        <f t="shared" si="76"/>
        <v>0.21999999999999997</v>
      </c>
      <c r="AC196" s="28">
        <f t="shared" si="80"/>
        <v>1.4123999999999999</v>
      </c>
      <c r="AD196" s="28">
        <f t="shared" si="81"/>
        <v>5.2994427750000002</v>
      </c>
      <c r="AE196" s="28">
        <f t="shared" si="77"/>
        <v>5.3</v>
      </c>
      <c r="AF196" s="43"/>
      <c r="AG196" s="29"/>
    </row>
    <row r="197" spans="1:33" ht="28.8" x14ac:dyDescent="0.3">
      <c r="A197" s="30" t="s">
        <v>356</v>
      </c>
      <c r="B197" s="30" t="s">
        <v>218</v>
      </c>
      <c r="C197" s="30" t="s">
        <v>59</v>
      </c>
      <c r="D197" s="21">
        <f>MAX(MAX(VLOOKUP(C:C,Data!A$140:C$144, 2, FALSE)-E197, 0), MAX(E197-VLOOKUP(C:C,Data!A$140:C$144, 3, FALSE), 0))</f>
        <v>1.4</v>
      </c>
      <c r="E197" s="24">
        <f t="shared" si="78"/>
        <v>5.3</v>
      </c>
      <c r="F197" s="28" t="s">
        <v>39</v>
      </c>
      <c r="G197" s="28" t="s">
        <v>40</v>
      </c>
      <c r="H197" s="28" t="s">
        <v>41</v>
      </c>
      <c r="I197" s="28" t="s">
        <v>41</v>
      </c>
      <c r="J197" s="28" t="s">
        <v>47</v>
      </c>
      <c r="K197" s="28" t="s">
        <v>40</v>
      </c>
      <c r="L197" s="28" t="s">
        <v>41</v>
      </c>
      <c r="M197" s="28" t="s">
        <v>41</v>
      </c>
      <c r="N197" s="42"/>
      <c r="O197" s="42"/>
      <c r="P197" s="25" t="s">
        <v>354</v>
      </c>
      <c r="Q197" s="26">
        <f t="shared" si="66"/>
        <v>0.85</v>
      </c>
      <c r="R197" s="27">
        <f t="shared" si="67"/>
        <v>0.77</v>
      </c>
      <c r="S197" s="28">
        <f t="shared" si="79"/>
        <v>0.85</v>
      </c>
      <c r="T197" s="28">
        <f t="shared" si="68"/>
        <v>0.62</v>
      </c>
      <c r="U197" s="28">
        <f t="shared" si="69"/>
        <v>0.27</v>
      </c>
      <c r="V197" s="28">
        <f t="shared" si="70"/>
        <v>0.85</v>
      </c>
      <c r="W197" s="28">
        <f t="shared" si="71"/>
        <v>6.42</v>
      </c>
      <c r="X197" s="28">
        <f t="shared" si="72"/>
        <v>0.22</v>
      </c>
      <c r="Y197" s="28">
        <f t="shared" si="73"/>
        <v>0</v>
      </c>
      <c r="Z197" s="28">
        <f t="shared" si="74"/>
        <v>0</v>
      </c>
      <c r="AA197" s="28">
        <f t="shared" si="75"/>
        <v>3.8870427750000003</v>
      </c>
      <c r="AB197" s="28">
        <f t="shared" si="76"/>
        <v>0.21999999999999997</v>
      </c>
      <c r="AC197" s="28">
        <f t="shared" si="80"/>
        <v>1.4123999999999999</v>
      </c>
      <c r="AD197" s="28">
        <f t="shared" si="81"/>
        <v>5.2994427750000002</v>
      </c>
      <c r="AE197" s="28">
        <f t="shared" si="77"/>
        <v>5.3</v>
      </c>
      <c r="AF197" s="28" t="s">
        <v>643</v>
      </c>
      <c r="AG197" s="29"/>
    </row>
    <row r="198" spans="1:33" x14ac:dyDescent="0.3">
      <c r="A198" s="30" t="s">
        <v>357</v>
      </c>
      <c r="B198" s="30" t="s">
        <v>218</v>
      </c>
      <c r="C198" s="30" t="s">
        <v>59</v>
      </c>
      <c r="D198" s="21">
        <f>MAX(MAX(VLOOKUP(C:C,Data!A$140:C$144, 2, FALSE)-E198, 0), MAX(E198-VLOOKUP(C:C,Data!A$140:C$144, 3, FALSE), 0))</f>
        <v>0</v>
      </c>
      <c r="E198" s="24">
        <f t="shared" si="78"/>
        <v>3.3000000000000003</v>
      </c>
      <c r="F198" s="28" t="s">
        <v>145</v>
      </c>
      <c r="G198" s="28" t="s">
        <v>40</v>
      </c>
      <c r="H198" s="28" t="s">
        <v>40</v>
      </c>
      <c r="I198" s="28" t="s">
        <v>41</v>
      </c>
      <c r="J198" s="28" t="s">
        <v>47</v>
      </c>
      <c r="K198" s="28" t="s">
        <v>40</v>
      </c>
      <c r="L198" s="28" t="s">
        <v>41</v>
      </c>
      <c r="M198" s="28" t="s">
        <v>41</v>
      </c>
      <c r="N198" s="42"/>
      <c r="O198" s="42"/>
      <c r="P198" s="25" t="s">
        <v>358</v>
      </c>
      <c r="Q198" s="26">
        <f t="shared" si="66"/>
        <v>0.55000000000000004</v>
      </c>
      <c r="R198" s="27">
        <f t="shared" si="67"/>
        <v>0.77</v>
      </c>
      <c r="S198" s="28">
        <f t="shared" si="79"/>
        <v>0.62</v>
      </c>
      <c r="T198" s="28">
        <f t="shared" si="68"/>
        <v>0.62</v>
      </c>
      <c r="U198" s="28">
        <f t="shared" si="69"/>
        <v>0.27</v>
      </c>
      <c r="V198" s="28">
        <f t="shared" si="70"/>
        <v>0.85</v>
      </c>
      <c r="W198" s="28">
        <f t="shared" si="71"/>
        <v>6.42</v>
      </c>
      <c r="X198" s="28">
        <f t="shared" si="72"/>
        <v>0.22</v>
      </c>
      <c r="Y198" s="28">
        <f t="shared" si="73"/>
        <v>0</v>
      </c>
      <c r="Z198" s="28">
        <f t="shared" si="74"/>
        <v>0</v>
      </c>
      <c r="AA198" s="28">
        <f t="shared" si="75"/>
        <v>1.8345765900000002</v>
      </c>
      <c r="AB198" s="28">
        <f t="shared" si="76"/>
        <v>0.21999999999999997</v>
      </c>
      <c r="AC198" s="28">
        <f t="shared" si="80"/>
        <v>1.4123999999999999</v>
      </c>
      <c r="AD198" s="28">
        <f t="shared" si="81"/>
        <v>3.2469765900000001</v>
      </c>
      <c r="AE198" s="28">
        <f t="shared" si="77"/>
        <v>3.3000000000000003</v>
      </c>
      <c r="AF198" s="43"/>
      <c r="AG198" s="29"/>
    </row>
    <row r="199" spans="1:33" x14ac:dyDescent="0.3">
      <c r="A199" s="30" t="s">
        <v>359</v>
      </c>
      <c r="B199" s="30" t="s">
        <v>127</v>
      </c>
      <c r="C199" s="30" t="s">
        <v>59</v>
      </c>
      <c r="D199" s="21" t="e">
        <f>MAX(MAX(VLOOKUP(C:C,Data!A$140:C$144, 2, FALSE)-E199, 0), MAX(E199-VLOOKUP(C:C,Data!A$140:C$144, 3, FALSE), 0))</f>
        <v>#VALUE!</v>
      </c>
      <c r="E199" s="24" t="s">
        <v>83</v>
      </c>
      <c r="F199" s="24" t="s">
        <v>83</v>
      </c>
      <c r="G199" s="24" t="s">
        <v>83</v>
      </c>
      <c r="H199" s="24" t="s">
        <v>83</v>
      </c>
      <c r="I199" s="24" t="s">
        <v>83</v>
      </c>
      <c r="J199" s="24" t="s">
        <v>83</v>
      </c>
      <c r="K199" s="24" t="s">
        <v>83</v>
      </c>
      <c r="L199" s="24" t="s">
        <v>83</v>
      </c>
      <c r="M199" s="24" t="s">
        <v>83</v>
      </c>
      <c r="N199" s="42"/>
      <c r="O199" s="42"/>
      <c r="P199" s="25" t="s">
        <v>360</v>
      </c>
      <c r="Q199" s="26">
        <f t="shared" si="66"/>
        <v>1</v>
      </c>
      <c r="R199" s="27">
        <f t="shared" si="67"/>
        <v>1</v>
      </c>
      <c r="S199" s="28">
        <f t="shared" si="79"/>
        <v>1</v>
      </c>
      <c r="T199" s="28">
        <f t="shared" si="68"/>
        <v>0.68</v>
      </c>
      <c r="U199" s="28">
        <f t="shared" si="69"/>
        <v>0.5</v>
      </c>
      <c r="V199" s="28">
        <f t="shared" si="70"/>
        <v>1</v>
      </c>
      <c r="W199" s="28">
        <f t="shared" si="71"/>
        <v>1</v>
      </c>
      <c r="X199" s="28">
        <f t="shared" si="72"/>
        <v>1</v>
      </c>
      <c r="Y199" s="28">
        <f t="shared" si="73"/>
        <v>1</v>
      </c>
      <c r="Z199" s="28">
        <f t="shared" si="74"/>
        <v>1</v>
      </c>
      <c r="AA199" s="28">
        <f t="shared" si="75"/>
        <v>8.2200000000000006</v>
      </c>
      <c r="AB199" s="28">
        <f t="shared" si="76"/>
        <v>1</v>
      </c>
      <c r="AC199" s="28">
        <f t="shared" si="80"/>
        <v>-1.4293495835975616</v>
      </c>
      <c r="AD199" s="28">
        <f t="shared" si="81"/>
        <v>0</v>
      </c>
      <c r="AE199" s="28">
        <f t="shared" si="77"/>
        <v>0</v>
      </c>
      <c r="AF199" s="28"/>
      <c r="AG199" s="29"/>
    </row>
    <row r="200" spans="1:33" x14ac:dyDescent="0.3">
      <c r="A200" s="30" t="s">
        <v>82</v>
      </c>
      <c r="B200" s="30" t="s">
        <v>37</v>
      </c>
      <c r="C200" s="30" t="s">
        <v>38</v>
      </c>
      <c r="D200" s="21">
        <f>MAX(MAX(VLOOKUP(C:C,Data!A$140:C$144, 2, FALSE)-E200, 0), MAX(E200-VLOOKUP(C:C,Data!A$140:C$144, 3, FALSE), 0))</f>
        <v>0</v>
      </c>
      <c r="E200" s="24">
        <f>IF(COUNTIF(G200:M200,"TBC")&gt;0,"TBC",ROUNDUP(($AD200*10)/10, 1))</f>
        <v>6</v>
      </c>
      <c r="F200" s="24" t="s">
        <v>39</v>
      </c>
      <c r="G200" s="24" t="s">
        <v>40</v>
      </c>
      <c r="H200" s="24" t="s">
        <v>83</v>
      </c>
      <c r="I200" s="24" t="s">
        <v>41</v>
      </c>
      <c r="J200" s="24" t="s">
        <v>47</v>
      </c>
      <c r="K200" s="24" t="s">
        <v>41</v>
      </c>
      <c r="L200" s="24" t="s">
        <v>41</v>
      </c>
      <c r="M200" s="24" t="s">
        <v>40</v>
      </c>
      <c r="N200" s="42"/>
      <c r="O200" s="42"/>
      <c r="P200" s="25" t="s">
        <v>77</v>
      </c>
      <c r="Q200" s="26">
        <f t="shared" si="66"/>
        <v>0.85</v>
      </c>
      <c r="R200" s="27">
        <f t="shared" si="67"/>
        <v>0.77</v>
      </c>
      <c r="S200" s="28">
        <f t="shared" si="79"/>
        <v>1</v>
      </c>
      <c r="T200" s="28">
        <f t="shared" si="68"/>
        <v>0.62</v>
      </c>
      <c r="U200" s="28">
        <f t="shared" si="69"/>
        <v>0.27</v>
      </c>
      <c r="V200" s="28">
        <f t="shared" si="70"/>
        <v>0.85</v>
      </c>
      <c r="W200" s="28">
        <f t="shared" si="71"/>
        <v>6.42</v>
      </c>
      <c r="X200" s="28">
        <f t="shared" si="72"/>
        <v>0</v>
      </c>
      <c r="Y200" s="28">
        <f t="shared" si="73"/>
        <v>0</v>
      </c>
      <c r="Z200" s="28">
        <f t="shared" si="74"/>
        <v>0.22</v>
      </c>
      <c r="AA200" s="28">
        <f t="shared" si="75"/>
        <v>4.5729915000000005</v>
      </c>
      <c r="AB200" s="28">
        <f t="shared" si="76"/>
        <v>0.21999999999999997</v>
      </c>
      <c r="AC200" s="28">
        <f t="shared" si="80"/>
        <v>1.4123999999999999</v>
      </c>
      <c r="AD200" s="28">
        <f t="shared" si="81"/>
        <v>5.9853915000000004</v>
      </c>
      <c r="AE200" s="28">
        <f t="shared" si="77"/>
        <v>6</v>
      </c>
      <c r="AF200" s="28"/>
      <c r="AG200" s="29"/>
    </row>
    <row r="201" spans="1:33" x14ac:dyDescent="0.3">
      <c r="A201" s="30" t="s">
        <v>363</v>
      </c>
      <c r="B201" s="30" t="s">
        <v>218</v>
      </c>
      <c r="C201" s="30" t="s">
        <v>38</v>
      </c>
      <c r="D201" s="21">
        <f>MAX(MAX(VLOOKUP(C:C,Data!A$140:C$144, 2, FALSE)-E201, 0), MAX(E201-VLOOKUP(C:C,Data!A$140:C$144, 3, FALSE), 0))</f>
        <v>0</v>
      </c>
      <c r="E201" s="24">
        <f>IF(COUNTIF(G201:M201,"TBC")&gt;0,"TBC",ROUNDUP(($AD201*10)/10, 1))</f>
        <v>5.3</v>
      </c>
      <c r="F201" s="28" t="s">
        <v>39</v>
      </c>
      <c r="G201" s="28" t="s">
        <v>40</v>
      </c>
      <c r="H201" s="28" t="s">
        <v>41</v>
      </c>
      <c r="I201" s="28" t="s">
        <v>41</v>
      </c>
      <c r="J201" s="28" t="s">
        <v>47</v>
      </c>
      <c r="K201" s="28" t="s">
        <v>40</v>
      </c>
      <c r="L201" s="28" t="s">
        <v>41</v>
      </c>
      <c r="M201" s="28" t="s">
        <v>41</v>
      </c>
      <c r="N201" s="42"/>
      <c r="O201" s="42"/>
      <c r="P201" s="25" t="s">
        <v>354</v>
      </c>
      <c r="Q201" s="26">
        <f t="shared" si="66"/>
        <v>0.85</v>
      </c>
      <c r="R201" s="27">
        <f t="shared" si="67"/>
        <v>0.77</v>
      </c>
      <c r="S201" s="28">
        <f t="shared" si="79"/>
        <v>0.85</v>
      </c>
      <c r="T201" s="28">
        <f t="shared" si="68"/>
        <v>0.62</v>
      </c>
      <c r="U201" s="28">
        <f t="shared" si="69"/>
        <v>0.27</v>
      </c>
      <c r="V201" s="28">
        <f t="shared" si="70"/>
        <v>0.85</v>
      </c>
      <c r="W201" s="28">
        <f t="shared" si="71"/>
        <v>6.42</v>
      </c>
      <c r="X201" s="28">
        <f t="shared" si="72"/>
        <v>0.22</v>
      </c>
      <c r="Y201" s="28">
        <f t="shared" si="73"/>
        <v>0</v>
      </c>
      <c r="Z201" s="28">
        <f t="shared" si="74"/>
        <v>0</v>
      </c>
      <c r="AA201" s="28">
        <f t="shared" si="75"/>
        <v>3.8870427750000003</v>
      </c>
      <c r="AB201" s="28">
        <f t="shared" si="76"/>
        <v>0.21999999999999997</v>
      </c>
      <c r="AC201" s="28">
        <f t="shared" si="80"/>
        <v>1.4123999999999999</v>
      </c>
      <c r="AD201" s="28">
        <f t="shared" si="81"/>
        <v>5.2994427750000002</v>
      </c>
      <c r="AE201" s="28">
        <f t="shared" si="77"/>
        <v>5.3</v>
      </c>
      <c r="AF201" s="43"/>
      <c r="AG201" s="29"/>
    </row>
    <row r="202" spans="1:33" x14ac:dyDescent="0.3">
      <c r="A202" s="30" t="s">
        <v>364</v>
      </c>
      <c r="B202" s="30" t="s">
        <v>365</v>
      </c>
      <c r="C202" s="30" t="s">
        <v>74</v>
      </c>
      <c r="D202" s="21">
        <f>MAX(MAX(VLOOKUP(C:C,Data!A$140:C$144, 2, FALSE)-E202, 0), MAX(E202-VLOOKUP(C:C,Data!A$140:C$144, 3, FALSE), 0))</f>
        <v>0</v>
      </c>
      <c r="E202" s="24">
        <f>IF(COUNTIF(G202:M202,"TBC")&gt;0,"TBC",ROUNDUP(($AD202*10)/10, 1))</f>
        <v>8.6999999999999993</v>
      </c>
      <c r="F202" s="28" t="s">
        <v>39</v>
      </c>
      <c r="G202" s="28" t="s">
        <v>46</v>
      </c>
      <c r="H202" s="28" t="s">
        <v>41</v>
      </c>
      <c r="I202" s="28" t="s">
        <v>41</v>
      </c>
      <c r="J202" s="28" t="s">
        <v>43</v>
      </c>
      <c r="K202" s="28" t="s">
        <v>46</v>
      </c>
      <c r="L202" s="28" t="s">
        <v>46</v>
      </c>
      <c r="M202" s="28" t="s">
        <v>41</v>
      </c>
      <c r="N202" s="42"/>
      <c r="O202" s="42"/>
      <c r="P202" s="25" t="s">
        <v>366</v>
      </c>
      <c r="Q202" s="26">
        <f t="shared" si="66"/>
        <v>0.85</v>
      </c>
      <c r="R202" s="27">
        <f t="shared" si="67"/>
        <v>0.44</v>
      </c>
      <c r="S202" s="28">
        <f t="shared" si="79"/>
        <v>0.85</v>
      </c>
      <c r="T202" s="28">
        <f t="shared" si="68"/>
        <v>0.68</v>
      </c>
      <c r="U202" s="28">
        <f t="shared" si="69"/>
        <v>0.5</v>
      </c>
      <c r="V202" s="28">
        <f t="shared" si="70"/>
        <v>0.85</v>
      </c>
      <c r="W202" s="28">
        <f t="shared" si="71"/>
        <v>7.52</v>
      </c>
      <c r="X202" s="28">
        <f t="shared" si="72"/>
        <v>0.56000000000000005</v>
      </c>
      <c r="Y202" s="28">
        <f t="shared" si="73"/>
        <v>0.56000000000000005</v>
      </c>
      <c r="Z202" s="28">
        <f t="shared" si="74"/>
        <v>0</v>
      </c>
      <c r="AA202" s="28">
        <f t="shared" si="75"/>
        <v>2.2211672999999998</v>
      </c>
      <c r="AB202" s="28">
        <f t="shared" si="76"/>
        <v>0.80640000000000001</v>
      </c>
      <c r="AC202" s="28">
        <f t="shared" si="80"/>
        <v>5.7576309677950803</v>
      </c>
      <c r="AD202" s="28">
        <f t="shared" si="81"/>
        <v>8.6171021292186865</v>
      </c>
      <c r="AE202" s="28">
        <f t="shared" si="77"/>
        <v>8.6999999999999993</v>
      </c>
      <c r="AF202" s="43"/>
      <c r="AG202" s="29"/>
    </row>
    <row r="203" spans="1:33" x14ac:dyDescent="0.3">
      <c r="A203" s="30" t="s">
        <v>367</v>
      </c>
      <c r="B203" s="30" t="s">
        <v>347</v>
      </c>
      <c r="C203" s="30" t="s">
        <v>38</v>
      </c>
      <c r="D203" s="21" t="e">
        <f>MAX(MAX(VLOOKUP(C:C,Data!A$140:C$144, 2, FALSE)-E203, 0), MAX(E203-VLOOKUP(C:C,Data!A$140:C$144, 3, FALSE), 0))</f>
        <v>#VALUE!</v>
      </c>
      <c r="E203" s="24" t="s">
        <v>83</v>
      </c>
      <c r="F203" s="24" t="s">
        <v>83</v>
      </c>
      <c r="G203" s="24" t="s">
        <v>83</v>
      </c>
      <c r="H203" s="24" t="s">
        <v>83</v>
      </c>
      <c r="I203" s="24" t="s">
        <v>83</v>
      </c>
      <c r="J203" s="24" t="s">
        <v>83</v>
      </c>
      <c r="K203" s="24" t="s">
        <v>83</v>
      </c>
      <c r="L203" s="24" t="s">
        <v>83</v>
      </c>
      <c r="M203" s="24" t="s">
        <v>83</v>
      </c>
      <c r="N203" s="42"/>
      <c r="O203" s="42"/>
      <c r="P203" s="25" t="s">
        <v>368</v>
      </c>
      <c r="Q203" s="26">
        <f t="shared" si="66"/>
        <v>1</v>
      </c>
      <c r="R203" s="27">
        <f t="shared" si="67"/>
        <v>1</v>
      </c>
      <c r="S203" s="28">
        <f t="shared" si="79"/>
        <v>1</v>
      </c>
      <c r="T203" s="28">
        <f t="shared" si="68"/>
        <v>0.68</v>
      </c>
      <c r="U203" s="28">
        <f t="shared" si="69"/>
        <v>0.5</v>
      </c>
      <c r="V203" s="28">
        <f t="shared" si="70"/>
        <v>1</v>
      </c>
      <c r="W203" s="28">
        <f t="shared" si="71"/>
        <v>1</v>
      </c>
      <c r="X203" s="28">
        <f t="shared" si="72"/>
        <v>1</v>
      </c>
      <c r="Y203" s="28">
        <f t="shared" si="73"/>
        <v>1</v>
      </c>
      <c r="Z203" s="28">
        <f t="shared" si="74"/>
        <v>1</v>
      </c>
      <c r="AA203" s="28">
        <f t="shared" si="75"/>
        <v>8.2200000000000006</v>
      </c>
      <c r="AB203" s="28">
        <f t="shared" si="76"/>
        <v>1</v>
      </c>
      <c r="AC203" s="28">
        <f t="shared" si="80"/>
        <v>-1.4293495835975616</v>
      </c>
      <c r="AD203" s="28">
        <f t="shared" si="81"/>
        <v>0</v>
      </c>
      <c r="AE203" s="28">
        <f t="shared" si="77"/>
        <v>0</v>
      </c>
      <c r="AF203" s="43"/>
      <c r="AG203" s="29"/>
    </row>
    <row r="204" spans="1:33" x14ac:dyDescent="0.3">
      <c r="A204" s="30" t="s">
        <v>330</v>
      </c>
      <c r="B204" s="30" t="s">
        <v>183</v>
      </c>
      <c r="C204" s="30" t="s">
        <v>59</v>
      </c>
      <c r="D204" s="21">
        <f>MAX(MAX(VLOOKUP(C:C,Data!A$140:C$144, 2, FALSE)-E204, 0), MAX(E204-VLOOKUP(C:C,Data!A$140:C$144, 3, FALSE), 0))</f>
        <v>0</v>
      </c>
      <c r="E204" s="24">
        <f>IF(COUNTIF(G204:M204,"TBC")&gt;0,"TBC",ROUNDUP(($AD204*10)/10, 1))</f>
        <v>3.1</v>
      </c>
      <c r="F204" s="28" t="s">
        <v>60</v>
      </c>
      <c r="G204" s="28" t="s">
        <v>46</v>
      </c>
      <c r="H204" s="28" t="s">
        <v>41</v>
      </c>
      <c r="I204" s="28" t="s">
        <v>41</v>
      </c>
      <c r="J204" s="28" t="s">
        <v>47</v>
      </c>
      <c r="K204" s="28" t="s">
        <v>40</v>
      </c>
      <c r="L204" s="28" t="s">
        <v>41</v>
      </c>
      <c r="M204" s="28" t="s">
        <v>41</v>
      </c>
      <c r="N204" s="42"/>
      <c r="O204" s="42"/>
      <c r="P204" s="25" t="s">
        <v>267</v>
      </c>
      <c r="Q204" s="26">
        <f t="shared" si="66"/>
        <v>0.62</v>
      </c>
      <c r="R204" s="27">
        <f t="shared" si="67"/>
        <v>0.44</v>
      </c>
      <c r="S204" s="28">
        <f t="shared" si="79"/>
        <v>0.85</v>
      </c>
      <c r="T204" s="28">
        <f t="shared" si="68"/>
        <v>0.62</v>
      </c>
      <c r="U204" s="28">
        <f t="shared" si="69"/>
        <v>0.27</v>
      </c>
      <c r="V204" s="28">
        <f t="shared" si="70"/>
        <v>0.85</v>
      </c>
      <c r="W204" s="28">
        <f t="shared" si="71"/>
        <v>6.42</v>
      </c>
      <c r="X204" s="28">
        <f t="shared" si="72"/>
        <v>0.22</v>
      </c>
      <c r="Y204" s="28">
        <f t="shared" si="73"/>
        <v>0</v>
      </c>
      <c r="Z204" s="28">
        <f t="shared" si="74"/>
        <v>0</v>
      </c>
      <c r="AA204" s="28">
        <f t="shared" si="75"/>
        <v>1.6201455599999999</v>
      </c>
      <c r="AB204" s="28">
        <f t="shared" si="76"/>
        <v>0.21999999999999997</v>
      </c>
      <c r="AC204" s="28">
        <f t="shared" si="80"/>
        <v>1.4123999999999999</v>
      </c>
      <c r="AD204" s="28">
        <f t="shared" si="81"/>
        <v>3.03254556</v>
      </c>
      <c r="AE204" s="28">
        <f t="shared" si="77"/>
        <v>3.1</v>
      </c>
      <c r="AF204" s="43"/>
      <c r="AG204" s="29"/>
    </row>
    <row r="205" spans="1:33" x14ac:dyDescent="0.3">
      <c r="A205" s="30" t="s">
        <v>371</v>
      </c>
      <c r="B205" s="30" t="s">
        <v>218</v>
      </c>
      <c r="C205" s="30" t="s">
        <v>74</v>
      </c>
      <c r="D205" s="21">
        <f>MAX(MAX(VLOOKUP(C:C,Data!A$140:C$144, 2, FALSE)-E205, 0), MAX(E205-VLOOKUP(C:C,Data!A$140:C$144, 3, FALSE), 0))</f>
        <v>1</v>
      </c>
      <c r="E205" s="24">
        <f>IF(COUNTIF(G205:M205,"TBC")&gt;0,"TBC",ROUNDUP(($AD205*10)/10, 1))</f>
        <v>9.9</v>
      </c>
      <c r="F205" s="28" t="s">
        <v>39</v>
      </c>
      <c r="G205" s="28" t="s">
        <v>40</v>
      </c>
      <c r="H205" s="28" t="s">
        <v>40</v>
      </c>
      <c r="I205" s="28" t="s">
        <v>41</v>
      </c>
      <c r="J205" s="28" t="s">
        <v>43</v>
      </c>
      <c r="K205" s="28" t="s">
        <v>46</v>
      </c>
      <c r="L205" s="28" t="s">
        <v>46</v>
      </c>
      <c r="M205" s="28" t="s">
        <v>46</v>
      </c>
      <c r="N205" s="42"/>
      <c r="O205" s="42"/>
      <c r="P205" s="25" t="s">
        <v>372</v>
      </c>
      <c r="Q205" s="26">
        <f t="shared" si="66"/>
        <v>0.85</v>
      </c>
      <c r="R205" s="27">
        <f t="shared" si="67"/>
        <v>0.77</v>
      </c>
      <c r="S205" s="28">
        <f t="shared" si="79"/>
        <v>0.68</v>
      </c>
      <c r="T205" s="28">
        <f t="shared" si="68"/>
        <v>0.68</v>
      </c>
      <c r="U205" s="28">
        <f t="shared" si="69"/>
        <v>0.5</v>
      </c>
      <c r="V205" s="28">
        <f t="shared" si="70"/>
        <v>0.85</v>
      </c>
      <c r="W205" s="28">
        <f t="shared" si="71"/>
        <v>7.52</v>
      </c>
      <c r="X205" s="28">
        <f t="shared" si="72"/>
        <v>0.56000000000000005</v>
      </c>
      <c r="Y205" s="28">
        <f t="shared" si="73"/>
        <v>0.56000000000000005</v>
      </c>
      <c r="Z205" s="28">
        <f t="shared" si="74"/>
        <v>0.56000000000000005</v>
      </c>
      <c r="AA205" s="28">
        <f t="shared" si="75"/>
        <v>3.1096342200000002</v>
      </c>
      <c r="AB205" s="28">
        <f t="shared" si="76"/>
        <v>0.91481600000000007</v>
      </c>
      <c r="AC205" s="28">
        <f t="shared" si="80"/>
        <v>6.0477304915445185</v>
      </c>
      <c r="AD205" s="28">
        <f t="shared" si="81"/>
        <v>9.8899538884680815</v>
      </c>
      <c r="AE205" s="28">
        <f t="shared" si="77"/>
        <v>9.9</v>
      </c>
      <c r="AF205" s="43" t="s">
        <v>640</v>
      </c>
      <c r="AG205" s="29"/>
    </row>
    <row r="206" spans="1:33" x14ac:dyDescent="0.3">
      <c r="A206" s="30" t="s">
        <v>373</v>
      </c>
      <c r="B206" s="30" t="s">
        <v>183</v>
      </c>
      <c r="C206" s="30" t="s">
        <v>59</v>
      </c>
      <c r="D206" s="21" t="e">
        <f>MAX(MAX(VLOOKUP(C:C,Data!A$140:C$144, 2, FALSE)-E206, 0), MAX(E206-VLOOKUP(C:C,Data!A$140:C$144, 3, FALSE), 0))</f>
        <v>#VALUE!</v>
      </c>
      <c r="E206" s="24" t="s">
        <v>83</v>
      </c>
      <c r="F206" s="28" t="s">
        <v>39</v>
      </c>
      <c r="G206" s="28" t="s">
        <v>40</v>
      </c>
      <c r="H206" s="28" t="s">
        <v>40</v>
      </c>
      <c r="I206" s="28" t="s">
        <v>41</v>
      </c>
      <c r="J206" s="28" t="s">
        <v>47</v>
      </c>
      <c r="K206" s="28" t="s">
        <v>41</v>
      </c>
      <c r="L206" s="28" t="s">
        <v>40</v>
      </c>
      <c r="M206" s="28" t="s">
        <v>41</v>
      </c>
      <c r="N206" s="42"/>
      <c r="O206" s="42"/>
      <c r="P206" s="25" t="s">
        <v>374</v>
      </c>
      <c r="Q206" s="26">
        <f t="shared" si="66"/>
        <v>0.85</v>
      </c>
      <c r="R206" s="27">
        <f t="shared" si="67"/>
        <v>0.77</v>
      </c>
      <c r="S206" s="28">
        <f t="shared" si="79"/>
        <v>0.62</v>
      </c>
      <c r="T206" s="28">
        <f t="shared" si="68"/>
        <v>0.62</v>
      </c>
      <c r="U206" s="28">
        <f t="shared" si="69"/>
        <v>0.27</v>
      </c>
      <c r="V206" s="28">
        <f t="shared" si="70"/>
        <v>0.85</v>
      </c>
      <c r="W206" s="28">
        <f t="shared" si="71"/>
        <v>6.42</v>
      </c>
      <c r="X206" s="28">
        <f t="shared" si="72"/>
        <v>0</v>
      </c>
      <c r="Y206" s="28">
        <f t="shared" si="73"/>
        <v>0.22</v>
      </c>
      <c r="Z206" s="28">
        <f t="shared" si="74"/>
        <v>0</v>
      </c>
      <c r="AA206" s="28">
        <f t="shared" si="75"/>
        <v>2.8352547299999999</v>
      </c>
      <c r="AB206" s="28">
        <f t="shared" si="76"/>
        <v>0.21999999999999997</v>
      </c>
      <c r="AC206" s="28">
        <f t="shared" si="80"/>
        <v>1.4123999999999999</v>
      </c>
      <c r="AD206" s="28">
        <f t="shared" si="81"/>
        <v>4.2476547299999998</v>
      </c>
      <c r="AE206" s="28">
        <f t="shared" si="77"/>
        <v>4.3</v>
      </c>
      <c r="AF206" s="43"/>
      <c r="AG206" s="29"/>
    </row>
    <row r="207" spans="1:33" x14ac:dyDescent="0.3">
      <c r="A207" s="30" t="s">
        <v>375</v>
      </c>
      <c r="B207" s="30" t="s">
        <v>218</v>
      </c>
      <c r="C207" s="30" t="s">
        <v>59</v>
      </c>
      <c r="D207" s="21" t="e">
        <f>MAX(MAX(VLOOKUP(C:C,Data!A$140:C$144, 2, FALSE)-E207, 0), MAX(E207-VLOOKUP(C:C,Data!A$140:C$144, 3, FALSE), 0))</f>
        <v>#VALUE!</v>
      </c>
      <c r="E207" s="24" t="s">
        <v>83</v>
      </c>
      <c r="F207" s="24" t="s">
        <v>83</v>
      </c>
      <c r="G207" s="24" t="s">
        <v>83</v>
      </c>
      <c r="H207" s="24" t="s">
        <v>83</v>
      </c>
      <c r="I207" s="24" t="s">
        <v>83</v>
      </c>
      <c r="J207" s="24" t="s">
        <v>83</v>
      </c>
      <c r="K207" s="24" t="s">
        <v>83</v>
      </c>
      <c r="L207" s="24" t="s">
        <v>83</v>
      </c>
      <c r="M207" s="24" t="s">
        <v>83</v>
      </c>
      <c r="N207" s="42"/>
      <c r="O207" s="42"/>
      <c r="P207" s="25" t="s">
        <v>354</v>
      </c>
      <c r="Q207" s="26">
        <f t="shared" si="66"/>
        <v>1</v>
      </c>
      <c r="R207" s="27">
        <f t="shared" si="67"/>
        <v>1</v>
      </c>
      <c r="S207" s="28">
        <f t="shared" si="79"/>
        <v>1</v>
      </c>
      <c r="T207" s="28">
        <f t="shared" si="68"/>
        <v>0.68</v>
      </c>
      <c r="U207" s="28">
        <f t="shared" si="69"/>
        <v>0.5</v>
      </c>
      <c r="V207" s="28">
        <f t="shared" si="70"/>
        <v>1</v>
      </c>
      <c r="W207" s="28">
        <f t="shared" si="71"/>
        <v>1</v>
      </c>
      <c r="X207" s="28">
        <f t="shared" si="72"/>
        <v>1</v>
      </c>
      <c r="Y207" s="28">
        <f t="shared" si="73"/>
        <v>1</v>
      </c>
      <c r="Z207" s="28">
        <f t="shared" si="74"/>
        <v>1</v>
      </c>
      <c r="AA207" s="28">
        <f t="shared" si="75"/>
        <v>8.2200000000000006</v>
      </c>
      <c r="AB207" s="28">
        <f t="shared" si="76"/>
        <v>1</v>
      </c>
      <c r="AC207" s="28">
        <f t="shared" si="80"/>
        <v>-1.4293495835975616</v>
      </c>
      <c r="AD207" s="28">
        <f t="shared" si="81"/>
        <v>0</v>
      </c>
      <c r="AE207" s="28">
        <f t="shared" si="77"/>
        <v>0</v>
      </c>
      <c r="AF207" s="28"/>
      <c r="AG207" s="29"/>
    </row>
    <row r="208" spans="1:33" x14ac:dyDescent="0.3">
      <c r="A208" s="30" t="s">
        <v>385</v>
      </c>
      <c r="B208" s="30" t="s">
        <v>93</v>
      </c>
      <c r="C208" s="30" t="s">
        <v>50</v>
      </c>
      <c r="D208" s="21">
        <f>MAX(MAX(VLOOKUP(C:C,Data!A$140:C$144, 2, FALSE)-E208, 0), MAX(E208-VLOOKUP(C:C,Data!A$140:C$144, 3, FALSE), 0))</f>
        <v>2.2000000000000002</v>
      </c>
      <c r="E208" s="24">
        <f t="shared" ref="E208:E213" si="82">IF(COUNTIF(G208:M208,"TBC")&gt;0,"TBC",ROUNDUP(($AD208*10)/10, 1))</f>
        <v>6.8</v>
      </c>
      <c r="F208" s="28" t="s">
        <v>60</v>
      </c>
      <c r="G208" s="28" t="s">
        <v>40</v>
      </c>
      <c r="H208" s="28" t="s">
        <v>40</v>
      </c>
      <c r="I208" s="28" t="s">
        <v>41</v>
      </c>
      <c r="J208" s="28" t="s">
        <v>43</v>
      </c>
      <c r="K208" s="28" t="s">
        <v>46</v>
      </c>
      <c r="L208" s="28" t="s">
        <v>41</v>
      </c>
      <c r="M208" s="28" t="s">
        <v>41</v>
      </c>
      <c r="N208" s="42"/>
      <c r="O208" s="42"/>
      <c r="P208" s="35" t="s">
        <v>380</v>
      </c>
      <c r="Q208" s="26">
        <f t="shared" si="66"/>
        <v>0.62</v>
      </c>
      <c r="R208" s="27">
        <f t="shared" si="67"/>
        <v>0.77</v>
      </c>
      <c r="S208" s="28">
        <f t="shared" si="79"/>
        <v>0.68</v>
      </c>
      <c r="T208" s="28">
        <f t="shared" si="68"/>
        <v>0.68</v>
      </c>
      <c r="U208" s="28">
        <f t="shared" si="69"/>
        <v>0.5</v>
      </c>
      <c r="V208" s="28">
        <f t="shared" si="70"/>
        <v>0.85</v>
      </c>
      <c r="W208" s="28">
        <f t="shared" si="71"/>
        <v>7.52</v>
      </c>
      <c r="X208" s="28">
        <f t="shared" si="72"/>
        <v>0.56000000000000005</v>
      </c>
      <c r="Y208" s="28">
        <f t="shared" si="73"/>
        <v>0</v>
      </c>
      <c r="Z208" s="28">
        <f t="shared" si="74"/>
        <v>0</v>
      </c>
      <c r="AA208" s="28">
        <f t="shared" si="75"/>
        <v>2.2682037840000002</v>
      </c>
      <c r="AB208" s="28">
        <f t="shared" si="76"/>
        <v>0.56000000000000005</v>
      </c>
      <c r="AC208" s="28">
        <f t="shared" si="80"/>
        <v>3.9928053775140029</v>
      </c>
      <c r="AD208" s="28">
        <f t="shared" si="81"/>
        <v>6.7618898944351242</v>
      </c>
      <c r="AE208" s="28">
        <f t="shared" si="77"/>
        <v>6.8</v>
      </c>
      <c r="AF208" s="43"/>
      <c r="AG208" s="29"/>
    </row>
    <row r="209" spans="1:33" x14ac:dyDescent="0.3">
      <c r="A209" s="30" t="s">
        <v>377</v>
      </c>
      <c r="B209" s="30" t="s">
        <v>216</v>
      </c>
      <c r="C209" s="30" t="s">
        <v>59</v>
      </c>
      <c r="D209" s="21">
        <f>MAX(MAX(VLOOKUP(C:C,Data!A$140:C$144, 2, FALSE)-E209, 0), MAX(E209-VLOOKUP(C:C,Data!A$140:C$144, 3, FALSE), 0))</f>
        <v>0.39999999999999991</v>
      </c>
      <c r="E209" s="24">
        <f t="shared" si="82"/>
        <v>4.3</v>
      </c>
      <c r="F209" s="28" t="s">
        <v>39</v>
      </c>
      <c r="G209" s="28" t="s">
        <v>40</v>
      </c>
      <c r="H209" s="28" t="s">
        <v>40</v>
      </c>
      <c r="I209" s="28" t="s">
        <v>41</v>
      </c>
      <c r="J209" s="28" t="s">
        <v>47</v>
      </c>
      <c r="K209" s="28" t="s">
        <v>40</v>
      </c>
      <c r="L209" s="28" t="s">
        <v>41</v>
      </c>
      <c r="M209" s="28" t="s">
        <v>41</v>
      </c>
      <c r="N209" s="42"/>
      <c r="O209" s="42"/>
      <c r="P209" s="25" t="s">
        <v>276</v>
      </c>
      <c r="Q209" s="26">
        <f t="shared" si="66"/>
        <v>0.85</v>
      </c>
      <c r="R209" s="27">
        <f t="shared" si="67"/>
        <v>0.77</v>
      </c>
      <c r="S209" s="28">
        <f t="shared" si="79"/>
        <v>0.62</v>
      </c>
      <c r="T209" s="28">
        <f t="shared" si="68"/>
        <v>0.62</v>
      </c>
      <c r="U209" s="28">
        <f t="shared" si="69"/>
        <v>0.27</v>
      </c>
      <c r="V209" s="28">
        <f t="shared" si="70"/>
        <v>0.85</v>
      </c>
      <c r="W209" s="28">
        <f t="shared" si="71"/>
        <v>6.42</v>
      </c>
      <c r="X209" s="28">
        <f t="shared" si="72"/>
        <v>0.22</v>
      </c>
      <c r="Y209" s="28">
        <f t="shared" si="73"/>
        <v>0</v>
      </c>
      <c r="Z209" s="28">
        <f t="shared" si="74"/>
        <v>0</v>
      </c>
      <c r="AA209" s="28">
        <f t="shared" si="75"/>
        <v>2.8352547299999999</v>
      </c>
      <c r="AB209" s="28">
        <f t="shared" si="76"/>
        <v>0.21999999999999997</v>
      </c>
      <c r="AC209" s="28">
        <f t="shared" si="80"/>
        <v>1.4123999999999999</v>
      </c>
      <c r="AD209" s="28">
        <f t="shared" si="81"/>
        <v>4.2476547299999998</v>
      </c>
      <c r="AE209" s="28">
        <f t="shared" si="77"/>
        <v>4.3</v>
      </c>
      <c r="AF209" s="43"/>
      <c r="AG209" s="29"/>
    </row>
    <row r="210" spans="1:33" x14ac:dyDescent="0.3">
      <c r="A210" s="30" t="s">
        <v>378</v>
      </c>
      <c r="B210" s="30" t="s">
        <v>133</v>
      </c>
      <c r="C210" s="30" t="s">
        <v>38</v>
      </c>
      <c r="D210" s="21">
        <f>MAX(MAX(VLOOKUP(C:C,Data!A$140:C$144, 2, FALSE)-E210, 0), MAX(E210-VLOOKUP(C:C,Data!A$140:C$144, 3, FALSE), 0))</f>
        <v>0</v>
      </c>
      <c r="E210" s="24">
        <f t="shared" si="82"/>
        <v>6.5</v>
      </c>
      <c r="F210" s="28" t="s">
        <v>39</v>
      </c>
      <c r="G210" s="28" t="s">
        <v>40</v>
      </c>
      <c r="H210" s="28" t="s">
        <v>40</v>
      </c>
      <c r="I210" s="28" t="s">
        <v>42</v>
      </c>
      <c r="J210" s="28" t="s">
        <v>43</v>
      </c>
      <c r="K210" s="28" t="s">
        <v>40</v>
      </c>
      <c r="L210" s="28" t="s">
        <v>40</v>
      </c>
      <c r="M210" s="28" t="s">
        <v>40</v>
      </c>
      <c r="N210" s="42"/>
      <c r="O210" s="42"/>
      <c r="P210" s="25" t="s">
        <v>345</v>
      </c>
      <c r="Q210" s="26">
        <f t="shared" si="66"/>
        <v>0.85</v>
      </c>
      <c r="R210" s="27">
        <f t="shared" si="67"/>
        <v>0.77</v>
      </c>
      <c r="S210" s="28">
        <f t="shared" si="79"/>
        <v>0.68</v>
      </c>
      <c r="T210" s="28">
        <f t="shared" si="68"/>
        <v>0.68</v>
      </c>
      <c r="U210" s="28">
        <f t="shared" si="69"/>
        <v>0.5</v>
      </c>
      <c r="V210" s="28">
        <f t="shared" si="70"/>
        <v>0.62</v>
      </c>
      <c r="W210" s="28">
        <f t="shared" si="71"/>
        <v>7.52</v>
      </c>
      <c r="X210" s="28">
        <f t="shared" si="72"/>
        <v>0.22</v>
      </c>
      <c r="Y210" s="28">
        <f t="shared" si="73"/>
        <v>0.22</v>
      </c>
      <c r="Z210" s="28">
        <f t="shared" si="74"/>
        <v>0.22</v>
      </c>
      <c r="AA210" s="28">
        <f t="shared" si="75"/>
        <v>2.2682037840000002</v>
      </c>
      <c r="AB210" s="28">
        <f t="shared" si="76"/>
        <v>0.52544799999999992</v>
      </c>
      <c r="AC210" s="28">
        <f t="shared" si="80"/>
        <v>3.7331722708174575</v>
      </c>
      <c r="AD210" s="28">
        <f t="shared" si="81"/>
        <v>6.4814861392028549</v>
      </c>
      <c r="AE210" s="28">
        <f t="shared" si="77"/>
        <v>6.5</v>
      </c>
      <c r="AF210" s="43"/>
      <c r="AG210" s="29"/>
    </row>
    <row r="211" spans="1:33" x14ac:dyDescent="0.3">
      <c r="A211" s="30" t="s">
        <v>323</v>
      </c>
      <c r="B211" s="30" t="s">
        <v>106</v>
      </c>
      <c r="C211" s="30" t="s">
        <v>59</v>
      </c>
      <c r="D211" s="21">
        <f>MAX(MAX(VLOOKUP(C:C,Data!A$140:C$144, 2, FALSE)-E211, 0), MAX(E211-VLOOKUP(C:C,Data!A$140:C$144, 3, FALSE), 0))</f>
        <v>0.39999999999999991</v>
      </c>
      <c r="E211" s="24">
        <f t="shared" si="82"/>
        <v>4.3</v>
      </c>
      <c r="F211" s="28" t="s">
        <v>39</v>
      </c>
      <c r="G211" s="28" t="s">
        <v>40</v>
      </c>
      <c r="H211" s="28" t="s">
        <v>41</v>
      </c>
      <c r="I211" s="28" t="s">
        <v>42</v>
      </c>
      <c r="J211" s="28" t="s">
        <v>47</v>
      </c>
      <c r="K211" s="28" t="s">
        <v>40</v>
      </c>
      <c r="L211" s="28" t="s">
        <v>41</v>
      </c>
      <c r="M211" s="28" t="s">
        <v>41</v>
      </c>
      <c r="N211" s="42"/>
      <c r="O211" s="42"/>
      <c r="P211" s="25" t="s">
        <v>324</v>
      </c>
      <c r="Q211" s="26">
        <f t="shared" ref="Q211:Q273" si="83">IF($F211="Network (N)", 0.85, 1) *
 IF($F211="Adjacent (A)", 0.62, 1) *
 IF($F211="Local (L)", 0.55, 1) *
 IF($F211="Physical (P)", 0.2, 1)</f>
        <v>0.85</v>
      </c>
      <c r="R211" s="27">
        <f t="shared" ref="R211:R273" si="84">IF($G211="High (H)", 0.44, 1) *
 IF($G211="Low (L)", 0.77, 1)</f>
        <v>0.77</v>
      </c>
      <c r="S211" s="28">
        <f t="shared" si="79"/>
        <v>0.85</v>
      </c>
      <c r="T211" s="28">
        <f t="shared" ref="T211:T273" si="85">IF($J211="Unchanged (U)", 0.62, 0.68)</f>
        <v>0.62</v>
      </c>
      <c r="U211" s="28">
        <f t="shared" ref="U211:U273" si="86">IF($J211="Unchanged (U)", 0.27, 0.5)</f>
        <v>0.27</v>
      </c>
      <c r="V211" s="28">
        <f t="shared" ref="V211:V273" si="87">IF($I211="None (N)", 0.85, 1) *
 IF($I211="Required (R)", 0.62, 1)</f>
        <v>0.62</v>
      </c>
      <c r="W211" s="28">
        <f t="shared" ref="W211:W273" si="88">IF($J211="Unchanged (U)", 6.42, 1) *
 IF($J211="Changed ( C )", 7.52, 1)</f>
        <v>6.42</v>
      </c>
      <c r="X211" s="28">
        <f t="shared" ref="X211:X273" si="89">IF($K211="None (N)", 0, 1) *
 IF($K211="Low (L)", 0.22, 1) *
 IF($K211="High (H)", 0.56, 1)</f>
        <v>0.22</v>
      </c>
      <c r="Y211" s="28">
        <f t="shared" ref="Y211:Y273" si="90">IF($L211="None (N)", 0, 1) *
 IF($L211="Low (L)", 0.22, 1) *
 IF($L211="High (H)", 0.56, 1)</f>
        <v>0</v>
      </c>
      <c r="Z211" s="28">
        <f t="shared" ref="Z211:Z273" si="91">IF($M211="None (N)", 0, 1) *
 IF($M211="Low (L)", 0.22, 1) *
 IF($M211="High (H)", 0.56, 1)</f>
        <v>0</v>
      </c>
      <c r="AA211" s="28">
        <f t="shared" ref="AA211:AA273" si="92">8.22 * $Q211 * $R211 * $S211 * $V211</f>
        <v>2.8352547300000004</v>
      </c>
      <c r="AB211" s="28">
        <f t="shared" ref="AB211:AB273" si="93">(1 - ((1 - $X211) * (1 - $Y211) * (1 - $Z211)))</f>
        <v>0.21999999999999997</v>
      </c>
      <c r="AC211" s="28">
        <f t="shared" si="80"/>
        <v>1.4123999999999999</v>
      </c>
      <c r="AD211" s="28">
        <f t="shared" si="81"/>
        <v>4.2476547300000007</v>
      </c>
      <c r="AE211" s="28">
        <f t="shared" ref="AE211:AE273" si="94">ROUNDUP(($AD211*10)/10, 1)</f>
        <v>4.3</v>
      </c>
      <c r="AF211" s="43"/>
      <c r="AG211" s="29"/>
    </row>
    <row r="212" spans="1:33" s="12" customFormat="1" x14ac:dyDescent="0.3">
      <c r="A212" s="30" t="s">
        <v>381</v>
      </c>
      <c r="B212" s="30" t="s">
        <v>93</v>
      </c>
      <c r="C212" s="30" t="s">
        <v>38</v>
      </c>
      <c r="D212" s="21">
        <f>MAX(MAX(VLOOKUP(C:C,Data!A$140:C$144, 2, FALSE)-E212, 0), MAX(E212-VLOOKUP(C:C,Data!A$140:C$144, 3, FALSE), 0))</f>
        <v>0.69999999999999929</v>
      </c>
      <c r="E212" s="24">
        <f t="shared" si="82"/>
        <v>7.6</v>
      </c>
      <c r="F212" s="28" t="s">
        <v>60</v>
      </c>
      <c r="G212" s="28" t="s">
        <v>46</v>
      </c>
      <c r="H212" s="28" t="s">
        <v>40</v>
      </c>
      <c r="I212" s="28" t="s">
        <v>42</v>
      </c>
      <c r="J212" s="28" t="s">
        <v>43</v>
      </c>
      <c r="K212" s="28" t="s">
        <v>46</v>
      </c>
      <c r="L212" s="28" t="s">
        <v>46</v>
      </c>
      <c r="M212" s="28" t="s">
        <v>46</v>
      </c>
      <c r="N212" s="42"/>
      <c r="O212" s="42"/>
      <c r="P212" s="25" t="s">
        <v>380</v>
      </c>
      <c r="Q212" s="26">
        <f t="shared" si="83"/>
        <v>0.62</v>
      </c>
      <c r="R212" s="27">
        <f t="shared" si="84"/>
        <v>0.44</v>
      </c>
      <c r="S212" s="28">
        <f t="shared" si="79"/>
        <v>0.68</v>
      </c>
      <c r="T212" s="28">
        <f t="shared" si="85"/>
        <v>0.68</v>
      </c>
      <c r="U212" s="28">
        <f t="shared" si="86"/>
        <v>0.5</v>
      </c>
      <c r="V212" s="28">
        <f t="shared" si="87"/>
        <v>0.62</v>
      </c>
      <c r="W212" s="28">
        <f t="shared" si="88"/>
        <v>7.52</v>
      </c>
      <c r="X212" s="28">
        <f t="shared" si="89"/>
        <v>0.56000000000000005</v>
      </c>
      <c r="Y212" s="28">
        <f t="shared" si="90"/>
        <v>0.56000000000000005</v>
      </c>
      <c r="Z212" s="28">
        <f t="shared" si="91"/>
        <v>0.56000000000000005</v>
      </c>
      <c r="AA212" s="28">
        <f t="shared" si="92"/>
        <v>0.94540258560000001</v>
      </c>
      <c r="AB212" s="28">
        <f t="shared" si="93"/>
        <v>0.91481600000000007</v>
      </c>
      <c r="AC212" s="28">
        <f t="shared" si="80"/>
        <v>6.0477304915445185</v>
      </c>
      <c r="AD212" s="28">
        <f t="shared" si="81"/>
        <v>7.5525837233160802</v>
      </c>
      <c r="AE212" s="28">
        <f t="shared" si="94"/>
        <v>7.6</v>
      </c>
      <c r="AF212" s="28"/>
      <c r="AG212" s="29"/>
    </row>
    <row r="213" spans="1:33" s="12" customFormat="1" ht="57.6" x14ac:dyDescent="0.3">
      <c r="A213" s="30" t="s">
        <v>608</v>
      </c>
      <c r="B213" s="36" t="s">
        <v>93</v>
      </c>
      <c r="C213" s="30" t="s">
        <v>59</v>
      </c>
      <c r="D213" s="21" t="e">
        <f>MAX(MAX(VLOOKUP(C:C,Data!A$140:C$144, 2, FALSE)-E213, 0), MAX(E213-VLOOKUP(C:C,Data!A$140:C$144, 3, FALSE), 0))</f>
        <v>#VALUE!</v>
      </c>
      <c r="E213" s="24" t="str">
        <f t="shared" si="82"/>
        <v>TBC</v>
      </c>
      <c r="F213" s="28" t="s">
        <v>39</v>
      </c>
      <c r="G213" s="28" t="s">
        <v>46</v>
      </c>
      <c r="H213" s="28" t="s">
        <v>40</v>
      </c>
      <c r="I213" s="28" t="s">
        <v>41</v>
      </c>
      <c r="J213" s="28" t="s">
        <v>47</v>
      </c>
      <c r="K213" s="28" t="s">
        <v>40</v>
      </c>
      <c r="L213" s="28" t="s">
        <v>630</v>
      </c>
      <c r="M213" s="28" t="s">
        <v>630</v>
      </c>
      <c r="N213" s="42"/>
      <c r="O213" s="42"/>
      <c r="P213" s="25"/>
      <c r="Q213" s="26">
        <f t="shared" si="83"/>
        <v>0.85</v>
      </c>
      <c r="R213" s="27">
        <f t="shared" si="84"/>
        <v>0.44</v>
      </c>
      <c r="S213" s="28">
        <f t="shared" si="79"/>
        <v>0.62</v>
      </c>
      <c r="T213" s="28">
        <f t="shared" si="85"/>
        <v>0.62</v>
      </c>
      <c r="U213" s="28">
        <f t="shared" si="86"/>
        <v>0.27</v>
      </c>
      <c r="V213" s="28">
        <f t="shared" si="87"/>
        <v>0.85</v>
      </c>
      <c r="W213" s="28">
        <f t="shared" si="88"/>
        <v>6.42</v>
      </c>
      <c r="X213" s="28">
        <f t="shared" si="89"/>
        <v>0.22</v>
      </c>
      <c r="Y213" s="28">
        <f t="shared" si="90"/>
        <v>1</v>
      </c>
      <c r="Z213" s="28">
        <f t="shared" si="91"/>
        <v>1</v>
      </c>
      <c r="AA213" s="28">
        <f t="shared" si="92"/>
        <v>1.6201455599999999</v>
      </c>
      <c r="AB213" s="28">
        <f t="shared" si="93"/>
        <v>1</v>
      </c>
      <c r="AC213" s="28">
        <f t="shared" si="80"/>
        <v>6.42</v>
      </c>
      <c r="AD213" s="28">
        <f t="shared" si="81"/>
        <v>8.0401455599999991</v>
      </c>
      <c r="AE213" s="28">
        <f t="shared" si="94"/>
        <v>8.1</v>
      </c>
      <c r="AF213" s="43" t="s">
        <v>665</v>
      </c>
      <c r="AG213" s="29"/>
    </row>
    <row r="214" spans="1:33" s="12" customFormat="1" x14ac:dyDescent="0.3">
      <c r="A214" s="30" t="s">
        <v>383</v>
      </c>
      <c r="B214" s="30" t="s">
        <v>172</v>
      </c>
      <c r="C214" s="30" t="s">
        <v>38</v>
      </c>
      <c r="D214" s="21" t="e">
        <f>MAX(MAX(VLOOKUP(C:C,Data!A$140:C$144, 2, FALSE)-E214, 0), MAX(E214-VLOOKUP(C:C,Data!A$140:C$144, 3, FALSE), 0))</f>
        <v>#VALUE!</v>
      </c>
      <c r="E214" s="24" t="s">
        <v>83</v>
      </c>
      <c r="F214" s="24" t="s">
        <v>83</v>
      </c>
      <c r="G214" s="24" t="s">
        <v>83</v>
      </c>
      <c r="H214" s="24" t="s">
        <v>83</v>
      </c>
      <c r="I214" s="24" t="s">
        <v>83</v>
      </c>
      <c r="J214" s="24" t="s">
        <v>83</v>
      </c>
      <c r="K214" s="24" t="s">
        <v>83</v>
      </c>
      <c r="L214" s="24" t="s">
        <v>83</v>
      </c>
      <c r="M214" s="24" t="s">
        <v>83</v>
      </c>
      <c r="N214" s="42"/>
      <c r="O214" s="42"/>
      <c r="P214" s="25" t="s">
        <v>380</v>
      </c>
      <c r="Q214" s="26">
        <f t="shared" si="83"/>
        <v>1</v>
      </c>
      <c r="R214" s="27">
        <f t="shared" si="84"/>
        <v>1</v>
      </c>
      <c r="S214" s="28">
        <f t="shared" si="79"/>
        <v>1</v>
      </c>
      <c r="T214" s="28">
        <f t="shared" si="85"/>
        <v>0.68</v>
      </c>
      <c r="U214" s="28">
        <f t="shared" si="86"/>
        <v>0.5</v>
      </c>
      <c r="V214" s="28">
        <f t="shared" si="87"/>
        <v>1</v>
      </c>
      <c r="W214" s="28">
        <f t="shared" si="88"/>
        <v>1</v>
      </c>
      <c r="X214" s="28">
        <f t="shared" si="89"/>
        <v>1</v>
      </c>
      <c r="Y214" s="28">
        <f t="shared" si="90"/>
        <v>1</v>
      </c>
      <c r="Z214" s="28">
        <f t="shared" si="91"/>
        <v>1</v>
      </c>
      <c r="AA214" s="28">
        <f t="shared" si="92"/>
        <v>8.2200000000000006</v>
      </c>
      <c r="AB214" s="28">
        <f t="shared" si="93"/>
        <v>1</v>
      </c>
      <c r="AC214" s="28">
        <f t="shared" si="80"/>
        <v>-1.4293495835975616</v>
      </c>
      <c r="AD214" s="28">
        <f t="shared" si="81"/>
        <v>0</v>
      </c>
      <c r="AE214" s="28">
        <f t="shared" si="94"/>
        <v>0</v>
      </c>
      <c r="AF214" s="28"/>
      <c r="AG214" s="29"/>
    </row>
    <row r="215" spans="1:33" s="12" customFormat="1" x14ac:dyDescent="0.3">
      <c r="A215" s="30" t="s">
        <v>384</v>
      </c>
      <c r="B215" s="30" t="s">
        <v>93</v>
      </c>
      <c r="C215" s="30" t="s">
        <v>50</v>
      </c>
      <c r="D215" s="21">
        <f>MAX(MAX(VLOOKUP(C:C,Data!A$140:C$144, 2, FALSE)-E215, 0), MAX(E215-VLOOKUP(C:C,Data!A$140:C$144, 3, FALSE), 0))</f>
        <v>0</v>
      </c>
      <c r="E215" s="24">
        <f>IF(COUNTIF(G215:M215,"TBC")&gt;0,"TBC",ROUNDUP(($AD215*10)/10, 1))</f>
        <v>9</v>
      </c>
      <c r="F215" s="28" t="s">
        <v>60</v>
      </c>
      <c r="G215" s="28" t="s">
        <v>40</v>
      </c>
      <c r="H215" s="28" t="s">
        <v>40</v>
      </c>
      <c r="I215" s="28" t="s">
        <v>41</v>
      </c>
      <c r="J215" s="28" t="s">
        <v>43</v>
      </c>
      <c r="K215" s="28" t="s">
        <v>46</v>
      </c>
      <c r="L215" s="28" t="s">
        <v>46</v>
      </c>
      <c r="M215" s="28" t="s">
        <v>46</v>
      </c>
      <c r="N215" s="42"/>
      <c r="O215" s="42"/>
      <c r="P215" s="25" t="s">
        <v>380</v>
      </c>
      <c r="Q215" s="26">
        <f t="shared" si="83"/>
        <v>0.62</v>
      </c>
      <c r="R215" s="27">
        <f t="shared" si="84"/>
        <v>0.77</v>
      </c>
      <c r="S215" s="28">
        <f t="shared" si="79"/>
        <v>0.68</v>
      </c>
      <c r="T215" s="28">
        <f t="shared" si="85"/>
        <v>0.68</v>
      </c>
      <c r="U215" s="28">
        <f t="shared" si="86"/>
        <v>0.5</v>
      </c>
      <c r="V215" s="28">
        <f t="shared" si="87"/>
        <v>0.85</v>
      </c>
      <c r="W215" s="28">
        <f t="shared" si="88"/>
        <v>7.52</v>
      </c>
      <c r="X215" s="28">
        <f t="shared" si="89"/>
        <v>0.56000000000000005</v>
      </c>
      <c r="Y215" s="28">
        <f t="shared" si="90"/>
        <v>0.56000000000000005</v>
      </c>
      <c r="Z215" s="28">
        <f t="shared" si="91"/>
        <v>0.56000000000000005</v>
      </c>
      <c r="AA215" s="28">
        <f t="shared" si="92"/>
        <v>2.2682037840000002</v>
      </c>
      <c r="AB215" s="28">
        <f t="shared" si="93"/>
        <v>0.91481600000000007</v>
      </c>
      <c r="AC215" s="28">
        <f t="shared" si="80"/>
        <v>6.0477304915445185</v>
      </c>
      <c r="AD215" s="28">
        <f t="shared" si="81"/>
        <v>8.9812090175880819</v>
      </c>
      <c r="AE215" s="28">
        <f t="shared" si="94"/>
        <v>9</v>
      </c>
      <c r="AF215" s="43"/>
      <c r="AG215" s="29"/>
    </row>
    <row r="216" spans="1:33" s="12" customFormat="1" x14ac:dyDescent="0.3">
      <c r="A216" s="30" t="s">
        <v>606</v>
      </c>
      <c r="B216" s="36" t="s">
        <v>172</v>
      </c>
      <c r="C216" s="30" t="s">
        <v>38</v>
      </c>
      <c r="D216" s="21" t="e">
        <f>MAX(MAX(VLOOKUP(C:C,Data!A$140:C$144, 2, FALSE)-E216, 0), MAX(E216-VLOOKUP(C:C,Data!A$140:C$144, 3, FALSE), 0))</f>
        <v>#VALUE!</v>
      </c>
      <c r="E216" s="24" t="s">
        <v>83</v>
      </c>
      <c r="F216" s="24" t="s">
        <v>83</v>
      </c>
      <c r="G216" s="24" t="s">
        <v>83</v>
      </c>
      <c r="H216" s="24" t="s">
        <v>83</v>
      </c>
      <c r="I216" s="24" t="s">
        <v>83</v>
      </c>
      <c r="J216" s="24" t="s">
        <v>83</v>
      </c>
      <c r="K216" s="24" t="s">
        <v>83</v>
      </c>
      <c r="L216" s="24" t="s">
        <v>83</v>
      </c>
      <c r="M216" s="24" t="s">
        <v>83</v>
      </c>
      <c r="N216" s="42"/>
      <c r="O216" s="42"/>
      <c r="P216" s="25"/>
      <c r="Q216" s="26">
        <f t="shared" si="83"/>
        <v>1</v>
      </c>
      <c r="R216" s="27">
        <f t="shared" si="84"/>
        <v>1</v>
      </c>
      <c r="S216" s="28">
        <f t="shared" si="79"/>
        <v>1</v>
      </c>
      <c r="T216" s="28">
        <f t="shared" si="85"/>
        <v>0.68</v>
      </c>
      <c r="U216" s="28">
        <f t="shared" si="86"/>
        <v>0.5</v>
      </c>
      <c r="V216" s="28">
        <f t="shared" si="87"/>
        <v>1</v>
      </c>
      <c r="W216" s="28">
        <f t="shared" si="88"/>
        <v>1</v>
      </c>
      <c r="X216" s="28">
        <f t="shared" si="89"/>
        <v>1</v>
      </c>
      <c r="Y216" s="28">
        <f t="shared" si="90"/>
        <v>1</v>
      </c>
      <c r="Z216" s="28">
        <f t="shared" si="91"/>
        <v>1</v>
      </c>
      <c r="AA216" s="28">
        <f t="shared" si="92"/>
        <v>8.2200000000000006</v>
      </c>
      <c r="AB216" s="28">
        <f t="shared" si="93"/>
        <v>1</v>
      </c>
      <c r="AC216" s="28">
        <f t="shared" si="80"/>
        <v>-1.4293495835975616</v>
      </c>
      <c r="AD216" s="28">
        <f t="shared" si="81"/>
        <v>0</v>
      </c>
      <c r="AE216" s="28">
        <f t="shared" si="94"/>
        <v>0</v>
      </c>
      <c r="AF216" s="43"/>
      <c r="AG216" s="29"/>
    </row>
    <row r="217" spans="1:33" s="12" customFormat="1" x14ac:dyDescent="0.3">
      <c r="A217" s="30" t="s">
        <v>470</v>
      </c>
      <c r="B217" s="30" t="s">
        <v>189</v>
      </c>
      <c r="C217" s="30" t="s">
        <v>59</v>
      </c>
      <c r="D217" s="21">
        <f>MAX(MAX(VLOOKUP(C:C,Data!A$140:C$144, 2, FALSE)-E217, 0), MAX(E217-VLOOKUP(C:C,Data!A$140:C$144, 3, FALSE), 0))</f>
        <v>0.79999999999999938</v>
      </c>
      <c r="E217" s="24">
        <f t="shared" ref="E217:E233" si="95">IF(COUNTIF(G217:M217,"TBC")&gt;0,"TBC",ROUNDUP(($AD217*10)/10, 1))</f>
        <v>4.6999999999999993</v>
      </c>
      <c r="F217" s="28" t="s">
        <v>39</v>
      </c>
      <c r="G217" s="28" t="s">
        <v>40</v>
      </c>
      <c r="H217" s="28" t="s">
        <v>41</v>
      </c>
      <c r="I217" s="28" t="s">
        <v>42</v>
      </c>
      <c r="J217" s="28" t="s">
        <v>43</v>
      </c>
      <c r="K217" s="28" t="s">
        <v>40</v>
      </c>
      <c r="L217" s="28" t="s">
        <v>41</v>
      </c>
      <c r="M217" s="28" t="s">
        <v>41</v>
      </c>
      <c r="N217" s="42"/>
      <c r="O217" s="42"/>
      <c r="P217" s="25"/>
      <c r="Q217" s="26">
        <f t="shared" si="83"/>
        <v>0.85</v>
      </c>
      <c r="R217" s="27">
        <f t="shared" si="84"/>
        <v>0.77</v>
      </c>
      <c r="S217" s="28">
        <f t="shared" si="79"/>
        <v>0.85</v>
      </c>
      <c r="T217" s="28">
        <f t="shared" si="85"/>
        <v>0.68</v>
      </c>
      <c r="U217" s="28">
        <f t="shared" si="86"/>
        <v>0.5</v>
      </c>
      <c r="V217" s="28">
        <f t="shared" si="87"/>
        <v>0.62</v>
      </c>
      <c r="W217" s="28">
        <f t="shared" si="88"/>
        <v>7.52</v>
      </c>
      <c r="X217" s="28">
        <f t="shared" si="89"/>
        <v>0.22</v>
      </c>
      <c r="Y217" s="28">
        <f t="shared" si="90"/>
        <v>0</v>
      </c>
      <c r="Z217" s="28">
        <f t="shared" si="91"/>
        <v>0</v>
      </c>
      <c r="AA217" s="28">
        <f t="shared" si="92"/>
        <v>2.8352547300000004</v>
      </c>
      <c r="AB217" s="28">
        <f t="shared" si="93"/>
        <v>0.21999999999999997</v>
      </c>
      <c r="AC217" s="28">
        <f t="shared" si="80"/>
        <v>1.4363199998935039</v>
      </c>
      <c r="AD217" s="28">
        <f t="shared" si="81"/>
        <v>4.6133007082849851</v>
      </c>
      <c r="AE217" s="28">
        <f t="shared" si="94"/>
        <v>4.6999999999999993</v>
      </c>
      <c r="AF217" s="45"/>
      <c r="AG217" s="29"/>
    </row>
    <row r="218" spans="1:33" s="12" customFormat="1" x14ac:dyDescent="0.3">
      <c r="A218" s="30" t="s">
        <v>471</v>
      </c>
      <c r="B218" s="30" t="s">
        <v>189</v>
      </c>
      <c r="C218" s="30" t="s">
        <v>59</v>
      </c>
      <c r="D218" s="21">
        <f>MAX(MAX(VLOOKUP(C:C,Data!A$140:C$144, 2, FALSE)-E218, 0), MAX(E218-VLOOKUP(C:C,Data!A$140:C$144, 3, FALSE), 0))</f>
        <v>1.9</v>
      </c>
      <c r="E218" s="24">
        <f t="shared" si="95"/>
        <v>5.8</v>
      </c>
      <c r="F218" s="28" t="s">
        <v>39</v>
      </c>
      <c r="G218" s="28" t="s">
        <v>40</v>
      </c>
      <c r="H218" s="28" t="s">
        <v>41</v>
      </c>
      <c r="I218" s="28" t="s">
        <v>41</v>
      </c>
      <c r="J218" s="28" t="s">
        <v>43</v>
      </c>
      <c r="K218" s="28" t="s">
        <v>40</v>
      </c>
      <c r="L218" s="28" t="s">
        <v>41</v>
      </c>
      <c r="M218" s="28" t="s">
        <v>41</v>
      </c>
      <c r="N218" s="42"/>
      <c r="O218" s="42"/>
      <c r="P218" s="25"/>
      <c r="Q218" s="26">
        <f t="shared" si="83"/>
        <v>0.85</v>
      </c>
      <c r="R218" s="27">
        <f t="shared" si="84"/>
        <v>0.77</v>
      </c>
      <c r="S218" s="28">
        <f t="shared" si="79"/>
        <v>0.85</v>
      </c>
      <c r="T218" s="28">
        <f t="shared" si="85"/>
        <v>0.68</v>
      </c>
      <c r="U218" s="28">
        <f t="shared" si="86"/>
        <v>0.5</v>
      </c>
      <c r="V218" s="28">
        <f t="shared" si="87"/>
        <v>0.85</v>
      </c>
      <c r="W218" s="28">
        <f t="shared" si="88"/>
        <v>7.52</v>
      </c>
      <c r="X218" s="28">
        <f t="shared" si="89"/>
        <v>0.22</v>
      </c>
      <c r="Y218" s="28">
        <f t="shared" si="90"/>
        <v>0</v>
      </c>
      <c r="Z218" s="28">
        <f t="shared" si="91"/>
        <v>0</v>
      </c>
      <c r="AA218" s="28">
        <f t="shared" si="92"/>
        <v>3.8870427750000003</v>
      </c>
      <c r="AB218" s="28">
        <f t="shared" si="93"/>
        <v>0.21999999999999997</v>
      </c>
      <c r="AC218" s="28">
        <f t="shared" si="80"/>
        <v>1.4363199998935039</v>
      </c>
      <c r="AD218" s="28">
        <f t="shared" si="81"/>
        <v>5.7492317968849855</v>
      </c>
      <c r="AE218" s="28">
        <f t="shared" si="94"/>
        <v>5.8</v>
      </c>
      <c r="AF218" s="45"/>
      <c r="AG218" s="29"/>
    </row>
    <row r="219" spans="1:33" s="12" customFormat="1" x14ac:dyDescent="0.3">
      <c r="A219" s="30" t="s">
        <v>472</v>
      </c>
      <c r="B219" s="30" t="s">
        <v>189</v>
      </c>
      <c r="C219" s="30" t="s">
        <v>59</v>
      </c>
      <c r="D219" s="21">
        <f>MAX(MAX(VLOOKUP(C:C,Data!A$140:C$144, 2, FALSE)-E219, 0), MAX(E219-VLOOKUP(C:C,Data!A$140:C$144, 3, FALSE), 0))</f>
        <v>1.9</v>
      </c>
      <c r="E219" s="24">
        <f t="shared" si="95"/>
        <v>5.8</v>
      </c>
      <c r="F219" s="28" t="s">
        <v>39</v>
      </c>
      <c r="G219" s="28" t="s">
        <v>40</v>
      </c>
      <c r="H219" s="28" t="s">
        <v>41</v>
      </c>
      <c r="I219" s="28" t="s">
        <v>41</v>
      </c>
      <c r="J219" s="28" t="s">
        <v>43</v>
      </c>
      <c r="K219" s="28" t="s">
        <v>40</v>
      </c>
      <c r="L219" s="28" t="s">
        <v>41</v>
      </c>
      <c r="M219" s="28" t="s">
        <v>41</v>
      </c>
      <c r="N219" s="42"/>
      <c r="O219" s="42"/>
      <c r="P219" s="25"/>
      <c r="Q219" s="26">
        <f t="shared" si="83"/>
        <v>0.85</v>
      </c>
      <c r="R219" s="27">
        <f t="shared" si="84"/>
        <v>0.77</v>
      </c>
      <c r="S219" s="28">
        <f t="shared" si="79"/>
        <v>0.85</v>
      </c>
      <c r="T219" s="28">
        <f t="shared" si="85"/>
        <v>0.68</v>
      </c>
      <c r="U219" s="28">
        <f t="shared" si="86"/>
        <v>0.5</v>
      </c>
      <c r="V219" s="28">
        <f t="shared" si="87"/>
        <v>0.85</v>
      </c>
      <c r="W219" s="28">
        <f t="shared" si="88"/>
        <v>7.52</v>
      </c>
      <c r="X219" s="28">
        <f t="shared" si="89"/>
        <v>0.22</v>
      </c>
      <c r="Y219" s="28">
        <f t="shared" si="90"/>
        <v>0</v>
      </c>
      <c r="Z219" s="28">
        <f t="shared" si="91"/>
        <v>0</v>
      </c>
      <c r="AA219" s="28">
        <f t="shared" si="92"/>
        <v>3.8870427750000003</v>
      </c>
      <c r="AB219" s="28">
        <f t="shared" si="93"/>
        <v>0.21999999999999997</v>
      </c>
      <c r="AC219" s="28">
        <f t="shared" si="80"/>
        <v>1.4363199998935039</v>
      </c>
      <c r="AD219" s="28">
        <f t="shared" si="81"/>
        <v>5.7492317968849855</v>
      </c>
      <c r="AE219" s="28">
        <f t="shared" si="94"/>
        <v>5.8</v>
      </c>
      <c r="AF219" s="45"/>
      <c r="AG219" s="29"/>
    </row>
    <row r="220" spans="1:33" s="12" customFormat="1" x14ac:dyDescent="0.3">
      <c r="A220" s="30" t="s">
        <v>473</v>
      </c>
      <c r="B220" s="30" t="s">
        <v>189</v>
      </c>
      <c r="C220" s="30" t="s">
        <v>38</v>
      </c>
      <c r="D220" s="21">
        <f>MAX(MAX(VLOOKUP(C:C,Data!A$140:C$144, 2, FALSE)-E220, 0), MAX(E220-VLOOKUP(C:C,Data!A$140:C$144, 3, FALSE), 0))</f>
        <v>0.79999999999999982</v>
      </c>
      <c r="E220" s="24">
        <f t="shared" si="95"/>
        <v>3.2</v>
      </c>
      <c r="F220" s="28" t="s">
        <v>184</v>
      </c>
      <c r="G220" s="28" t="s">
        <v>40</v>
      </c>
      <c r="H220" s="28" t="s">
        <v>40</v>
      </c>
      <c r="I220" s="28" t="s">
        <v>41</v>
      </c>
      <c r="J220" s="28" t="s">
        <v>47</v>
      </c>
      <c r="K220" s="28" t="s">
        <v>40</v>
      </c>
      <c r="L220" s="28" t="s">
        <v>40</v>
      </c>
      <c r="M220" s="28" t="s">
        <v>41</v>
      </c>
      <c r="N220" s="42"/>
      <c r="O220" s="42"/>
      <c r="P220" s="25"/>
      <c r="Q220" s="26">
        <f t="shared" si="83"/>
        <v>0.2</v>
      </c>
      <c r="R220" s="27">
        <f t="shared" si="84"/>
        <v>0.77</v>
      </c>
      <c r="S220" s="28">
        <f t="shared" si="79"/>
        <v>0.62</v>
      </c>
      <c r="T220" s="28">
        <f t="shared" si="85"/>
        <v>0.62</v>
      </c>
      <c r="U220" s="28">
        <f t="shared" si="86"/>
        <v>0.27</v>
      </c>
      <c r="V220" s="28">
        <f t="shared" si="87"/>
        <v>0.85</v>
      </c>
      <c r="W220" s="28">
        <f t="shared" si="88"/>
        <v>6.42</v>
      </c>
      <c r="X220" s="28">
        <f t="shared" si="89"/>
        <v>0.22</v>
      </c>
      <c r="Y220" s="28">
        <f t="shared" si="90"/>
        <v>0.22</v>
      </c>
      <c r="Z220" s="28">
        <f t="shared" si="91"/>
        <v>0</v>
      </c>
      <c r="AA220" s="28">
        <f t="shared" si="92"/>
        <v>0.66711876000000003</v>
      </c>
      <c r="AB220" s="28">
        <f t="shared" si="93"/>
        <v>0.39159999999999995</v>
      </c>
      <c r="AC220" s="28">
        <f t="shared" si="80"/>
        <v>2.5140719999999996</v>
      </c>
      <c r="AD220" s="28">
        <f t="shared" si="81"/>
        <v>3.1811907599999998</v>
      </c>
      <c r="AE220" s="28">
        <f t="shared" si="94"/>
        <v>3.2</v>
      </c>
      <c r="AF220" s="45"/>
      <c r="AG220" s="29"/>
    </row>
    <row r="221" spans="1:33" s="12" customFormat="1" x14ac:dyDescent="0.3">
      <c r="A221" s="30" t="s">
        <v>474</v>
      </c>
      <c r="B221" s="30" t="s">
        <v>189</v>
      </c>
      <c r="C221" s="30" t="s">
        <v>59</v>
      </c>
      <c r="D221" s="21">
        <f>MAX(MAX(VLOOKUP(C:C,Data!A$140:C$144, 2, FALSE)-E221, 0), MAX(E221-VLOOKUP(C:C,Data!A$140:C$144, 3, FALSE), 0))</f>
        <v>1.9</v>
      </c>
      <c r="E221" s="24">
        <f t="shared" si="95"/>
        <v>5.8</v>
      </c>
      <c r="F221" s="28" t="s">
        <v>39</v>
      </c>
      <c r="G221" s="28" t="s">
        <v>40</v>
      </c>
      <c r="H221" s="28" t="s">
        <v>41</v>
      </c>
      <c r="I221" s="28" t="s">
        <v>41</v>
      </c>
      <c r="J221" s="28" t="s">
        <v>43</v>
      </c>
      <c r="K221" s="28" t="s">
        <v>40</v>
      </c>
      <c r="L221" s="28" t="s">
        <v>41</v>
      </c>
      <c r="M221" s="28" t="s">
        <v>41</v>
      </c>
      <c r="N221" s="42"/>
      <c r="O221" s="42"/>
      <c r="P221" s="25"/>
      <c r="Q221" s="26">
        <f t="shared" si="83"/>
        <v>0.85</v>
      </c>
      <c r="R221" s="27">
        <f t="shared" si="84"/>
        <v>0.77</v>
      </c>
      <c r="S221" s="28">
        <f t="shared" si="79"/>
        <v>0.85</v>
      </c>
      <c r="T221" s="28">
        <f t="shared" si="85"/>
        <v>0.68</v>
      </c>
      <c r="U221" s="28">
        <f t="shared" si="86"/>
        <v>0.5</v>
      </c>
      <c r="V221" s="28">
        <f t="shared" si="87"/>
        <v>0.85</v>
      </c>
      <c r="W221" s="28">
        <f t="shared" si="88"/>
        <v>7.52</v>
      </c>
      <c r="X221" s="28">
        <f t="shared" si="89"/>
        <v>0.22</v>
      </c>
      <c r="Y221" s="28">
        <f t="shared" si="90"/>
        <v>0</v>
      </c>
      <c r="Z221" s="28">
        <f t="shared" si="91"/>
        <v>0</v>
      </c>
      <c r="AA221" s="28">
        <f t="shared" si="92"/>
        <v>3.8870427750000003</v>
      </c>
      <c r="AB221" s="28">
        <f t="shared" si="93"/>
        <v>0.21999999999999997</v>
      </c>
      <c r="AC221" s="28">
        <f t="shared" si="80"/>
        <v>1.4363199998935039</v>
      </c>
      <c r="AD221" s="28">
        <f t="shared" si="81"/>
        <v>5.7492317968849855</v>
      </c>
      <c r="AE221" s="28">
        <f t="shared" si="94"/>
        <v>5.8</v>
      </c>
      <c r="AF221" s="45"/>
      <c r="AG221" s="29"/>
    </row>
    <row r="222" spans="1:33" s="12" customFormat="1" x14ac:dyDescent="0.3">
      <c r="A222" s="30" t="s">
        <v>475</v>
      </c>
      <c r="B222" s="30" t="s">
        <v>93</v>
      </c>
      <c r="C222" s="30" t="s">
        <v>50</v>
      </c>
      <c r="D222" s="21">
        <f>MAX(MAX(VLOOKUP(C:C,Data!A$140:C$144, 2, FALSE)-E222, 0), MAX(E222-VLOOKUP(C:C,Data!A$140:C$144, 3, FALSE), 0))</f>
        <v>4.3000000000000007</v>
      </c>
      <c r="E222" s="24">
        <f t="shared" si="95"/>
        <v>4.6999999999999993</v>
      </c>
      <c r="F222" s="28" t="s">
        <v>39</v>
      </c>
      <c r="G222" s="28" t="s">
        <v>40</v>
      </c>
      <c r="H222" s="28" t="s">
        <v>41</v>
      </c>
      <c r="I222" s="28" t="s">
        <v>42</v>
      </c>
      <c r="J222" s="28" t="s">
        <v>43</v>
      </c>
      <c r="K222" s="28" t="s">
        <v>41</v>
      </c>
      <c r="L222" s="28" t="s">
        <v>40</v>
      </c>
      <c r="M222" s="28" t="s">
        <v>41</v>
      </c>
      <c r="N222" s="42"/>
      <c r="O222" s="42"/>
      <c r="P222" s="25"/>
      <c r="Q222" s="26">
        <f t="shared" si="83"/>
        <v>0.85</v>
      </c>
      <c r="R222" s="27">
        <f t="shared" si="84"/>
        <v>0.77</v>
      </c>
      <c r="S222" s="28">
        <f t="shared" si="79"/>
        <v>0.85</v>
      </c>
      <c r="T222" s="28">
        <f t="shared" si="85"/>
        <v>0.68</v>
      </c>
      <c r="U222" s="28">
        <f t="shared" si="86"/>
        <v>0.5</v>
      </c>
      <c r="V222" s="28">
        <f t="shared" si="87"/>
        <v>0.62</v>
      </c>
      <c r="W222" s="28">
        <f t="shared" si="88"/>
        <v>7.52</v>
      </c>
      <c r="X222" s="28">
        <f t="shared" si="89"/>
        <v>0</v>
      </c>
      <c r="Y222" s="28">
        <f t="shared" si="90"/>
        <v>0.22</v>
      </c>
      <c r="Z222" s="28">
        <f t="shared" si="91"/>
        <v>0</v>
      </c>
      <c r="AA222" s="28">
        <f t="shared" si="92"/>
        <v>2.8352547300000004</v>
      </c>
      <c r="AB222" s="28">
        <f t="shared" si="93"/>
        <v>0.21999999999999997</v>
      </c>
      <c r="AC222" s="28">
        <f t="shared" si="80"/>
        <v>1.4363199998935039</v>
      </c>
      <c r="AD222" s="28">
        <f t="shared" si="81"/>
        <v>4.6133007082849851</v>
      </c>
      <c r="AE222" s="28">
        <f t="shared" si="94"/>
        <v>4.6999999999999993</v>
      </c>
      <c r="AF222" s="46"/>
      <c r="AG222" s="29"/>
    </row>
    <row r="223" spans="1:33" s="12" customFormat="1" x14ac:dyDescent="0.3">
      <c r="A223" s="30" t="s">
        <v>476</v>
      </c>
      <c r="B223" s="30" t="s">
        <v>189</v>
      </c>
      <c r="C223" s="30" t="s">
        <v>74</v>
      </c>
      <c r="D223" s="21">
        <f>MAX(MAX(VLOOKUP(C:C,Data!A$140:C$144, 2, FALSE)-E223, 0), MAX(E223-VLOOKUP(C:C,Data!A$140:C$144, 3, FALSE), 0))</f>
        <v>0</v>
      </c>
      <c r="E223" s="24">
        <f t="shared" si="95"/>
        <v>7.3</v>
      </c>
      <c r="F223" s="28" t="s">
        <v>184</v>
      </c>
      <c r="G223" s="28" t="s">
        <v>40</v>
      </c>
      <c r="H223" s="28" t="s">
        <v>41</v>
      </c>
      <c r="I223" s="28" t="s">
        <v>41</v>
      </c>
      <c r="J223" s="28" t="s">
        <v>43</v>
      </c>
      <c r="K223" s="28" t="s">
        <v>46</v>
      </c>
      <c r="L223" s="28" t="s">
        <v>46</v>
      </c>
      <c r="M223" s="28" t="s">
        <v>41</v>
      </c>
      <c r="N223" s="42"/>
      <c r="O223" s="42"/>
      <c r="P223" s="25"/>
      <c r="Q223" s="26">
        <f t="shared" si="83"/>
        <v>0.2</v>
      </c>
      <c r="R223" s="27">
        <f t="shared" si="84"/>
        <v>0.77</v>
      </c>
      <c r="S223" s="28">
        <f t="shared" si="79"/>
        <v>0.85</v>
      </c>
      <c r="T223" s="28">
        <f t="shared" si="85"/>
        <v>0.68</v>
      </c>
      <c r="U223" s="28">
        <f t="shared" si="86"/>
        <v>0.5</v>
      </c>
      <c r="V223" s="28">
        <f t="shared" si="87"/>
        <v>0.85</v>
      </c>
      <c r="W223" s="28">
        <f t="shared" si="88"/>
        <v>7.52</v>
      </c>
      <c r="X223" s="28">
        <f t="shared" si="89"/>
        <v>0.56000000000000005</v>
      </c>
      <c r="Y223" s="28">
        <f t="shared" si="90"/>
        <v>0.56000000000000005</v>
      </c>
      <c r="Z223" s="28">
        <f t="shared" si="91"/>
        <v>0</v>
      </c>
      <c r="AA223" s="28">
        <f t="shared" si="92"/>
        <v>0.91459829999999998</v>
      </c>
      <c r="AB223" s="28">
        <f t="shared" si="93"/>
        <v>0.80640000000000001</v>
      </c>
      <c r="AC223" s="28">
        <f t="shared" si="80"/>
        <v>5.7576309677950803</v>
      </c>
      <c r="AD223" s="28">
        <f t="shared" si="81"/>
        <v>7.2060076092186867</v>
      </c>
      <c r="AE223" s="28">
        <f t="shared" si="94"/>
        <v>7.3</v>
      </c>
      <c r="AF223" s="45" t="s">
        <v>645</v>
      </c>
      <c r="AG223" s="29"/>
    </row>
    <row r="224" spans="1:33" s="12" customFormat="1" x14ac:dyDescent="0.3">
      <c r="A224" s="30" t="s">
        <v>477</v>
      </c>
      <c r="B224" s="30" t="s">
        <v>189</v>
      </c>
      <c r="C224" s="30" t="s">
        <v>38</v>
      </c>
      <c r="D224" s="21">
        <f>MAX(MAX(VLOOKUP(C:C,Data!A$140:C$144, 2, FALSE)-E224, 0), MAX(E224-VLOOKUP(C:C,Data!A$140:C$144, 3, FALSE), 0))</f>
        <v>0.5</v>
      </c>
      <c r="E224" s="24">
        <f t="shared" si="95"/>
        <v>3.5</v>
      </c>
      <c r="F224" s="28" t="s">
        <v>184</v>
      </c>
      <c r="G224" s="28" t="s">
        <v>40</v>
      </c>
      <c r="H224" s="28" t="s">
        <v>41</v>
      </c>
      <c r="I224" s="28" t="s">
        <v>41</v>
      </c>
      <c r="J224" s="28" t="s">
        <v>47</v>
      </c>
      <c r="K224" s="28" t="s">
        <v>40</v>
      </c>
      <c r="L224" s="28" t="s">
        <v>40</v>
      </c>
      <c r="M224" s="28" t="s">
        <v>41</v>
      </c>
      <c r="N224" s="42"/>
      <c r="O224" s="42"/>
      <c r="P224" s="25"/>
      <c r="Q224" s="26">
        <f t="shared" si="83"/>
        <v>0.2</v>
      </c>
      <c r="R224" s="27">
        <f t="shared" si="84"/>
        <v>0.77</v>
      </c>
      <c r="S224" s="28">
        <f t="shared" si="79"/>
        <v>0.85</v>
      </c>
      <c r="T224" s="28">
        <f t="shared" si="85"/>
        <v>0.62</v>
      </c>
      <c r="U224" s="28">
        <f t="shared" si="86"/>
        <v>0.27</v>
      </c>
      <c r="V224" s="28">
        <f t="shared" si="87"/>
        <v>0.85</v>
      </c>
      <c r="W224" s="28">
        <f t="shared" si="88"/>
        <v>6.42</v>
      </c>
      <c r="X224" s="28">
        <f t="shared" si="89"/>
        <v>0.22</v>
      </c>
      <c r="Y224" s="28">
        <f t="shared" si="90"/>
        <v>0.22</v>
      </c>
      <c r="Z224" s="28">
        <f t="shared" si="91"/>
        <v>0</v>
      </c>
      <c r="AA224" s="28">
        <f t="shared" si="92"/>
        <v>0.91459829999999998</v>
      </c>
      <c r="AB224" s="28">
        <f t="shared" si="93"/>
        <v>0.39159999999999995</v>
      </c>
      <c r="AC224" s="28">
        <f t="shared" si="80"/>
        <v>2.5140719999999996</v>
      </c>
      <c r="AD224" s="28">
        <f t="shared" si="81"/>
        <v>3.4286702999999994</v>
      </c>
      <c r="AE224" s="28">
        <f t="shared" si="94"/>
        <v>3.5</v>
      </c>
      <c r="AF224" s="45"/>
      <c r="AG224" s="29"/>
    </row>
    <row r="225" spans="1:33" s="12" customFormat="1" x14ac:dyDescent="0.3">
      <c r="A225" s="30" t="s">
        <v>478</v>
      </c>
      <c r="B225" s="30" t="s">
        <v>189</v>
      </c>
      <c r="C225" s="30" t="s">
        <v>74</v>
      </c>
      <c r="D225" s="21">
        <f>MAX(MAX(VLOOKUP(C:C,Data!A$140:C$144, 2, FALSE)-E225, 0), MAX(E225-VLOOKUP(C:C,Data!A$140:C$144, 3, FALSE), 0))</f>
        <v>2.3000000000000007</v>
      </c>
      <c r="E225" s="24">
        <f t="shared" si="95"/>
        <v>4.6999999999999993</v>
      </c>
      <c r="F225" s="28" t="s">
        <v>39</v>
      </c>
      <c r="G225" s="28" t="s">
        <v>40</v>
      </c>
      <c r="H225" s="28" t="s">
        <v>41</v>
      </c>
      <c r="I225" s="28" t="s">
        <v>42</v>
      </c>
      <c r="J225" s="28" t="s">
        <v>43</v>
      </c>
      <c r="K225" s="28" t="s">
        <v>40</v>
      </c>
      <c r="L225" s="28" t="s">
        <v>41</v>
      </c>
      <c r="M225" s="28" t="s">
        <v>41</v>
      </c>
      <c r="N225" s="42"/>
      <c r="O225" s="42"/>
      <c r="P225" s="25"/>
      <c r="Q225" s="26">
        <f t="shared" si="83"/>
        <v>0.85</v>
      </c>
      <c r="R225" s="27">
        <f t="shared" si="84"/>
        <v>0.77</v>
      </c>
      <c r="S225" s="28">
        <f t="shared" si="79"/>
        <v>0.85</v>
      </c>
      <c r="T225" s="28">
        <f t="shared" si="85"/>
        <v>0.68</v>
      </c>
      <c r="U225" s="28">
        <f t="shared" si="86"/>
        <v>0.5</v>
      </c>
      <c r="V225" s="28">
        <f t="shared" si="87"/>
        <v>0.62</v>
      </c>
      <c r="W225" s="28">
        <f t="shared" si="88"/>
        <v>7.52</v>
      </c>
      <c r="X225" s="28">
        <f t="shared" si="89"/>
        <v>0.22</v>
      </c>
      <c r="Y225" s="28">
        <f t="shared" si="90"/>
        <v>0</v>
      </c>
      <c r="Z225" s="28">
        <f t="shared" si="91"/>
        <v>0</v>
      </c>
      <c r="AA225" s="28">
        <f t="shared" si="92"/>
        <v>2.8352547300000004</v>
      </c>
      <c r="AB225" s="28">
        <f t="shared" si="93"/>
        <v>0.21999999999999997</v>
      </c>
      <c r="AC225" s="28">
        <f t="shared" si="80"/>
        <v>1.4363199998935039</v>
      </c>
      <c r="AD225" s="28">
        <f t="shared" si="81"/>
        <v>4.6133007082849851</v>
      </c>
      <c r="AE225" s="28">
        <f t="shared" si="94"/>
        <v>4.6999999999999993</v>
      </c>
      <c r="AF225" s="45"/>
      <c r="AG225" s="29"/>
    </row>
    <row r="226" spans="1:33" s="12" customFormat="1" x14ac:dyDescent="0.3">
      <c r="A226" s="30" t="s">
        <v>479</v>
      </c>
      <c r="B226" s="30" t="s">
        <v>189</v>
      </c>
      <c r="C226" s="30" t="s">
        <v>59</v>
      </c>
      <c r="D226" s="21">
        <f>MAX(MAX(VLOOKUP(C:C,Data!A$140:C$144, 2, FALSE)-E226, 0), MAX(E226-VLOOKUP(C:C,Data!A$140:C$144, 3, FALSE), 0))</f>
        <v>1.9</v>
      </c>
      <c r="E226" s="24">
        <f t="shared" si="95"/>
        <v>5.8</v>
      </c>
      <c r="F226" s="28" t="s">
        <v>39</v>
      </c>
      <c r="G226" s="28" t="s">
        <v>40</v>
      </c>
      <c r="H226" s="28" t="s">
        <v>41</v>
      </c>
      <c r="I226" s="28" t="s">
        <v>41</v>
      </c>
      <c r="J226" s="28" t="s">
        <v>43</v>
      </c>
      <c r="K226" s="28" t="s">
        <v>40</v>
      </c>
      <c r="L226" s="28" t="s">
        <v>41</v>
      </c>
      <c r="M226" s="28" t="s">
        <v>41</v>
      </c>
      <c r="N226" s="42"/>
      <c r="O226" s="42"/>
      <c r="P226" s="25"/>
      <c r="Q226" s="26">
        <f t="shared" si="83"/>
        <v>0.85</v>
      </c>
      <c r="R226" s="27">
        <f t="shared" si="84"/>
        <v>0.77</v>
      </c>
      <c r="S226" s="28">
        <f t="shared" si="79"/>
        <v>0.85</v>
      </c>
      <c r="T226" s="28">
        <f t="shared" si="85"/>
        <v>0.68</v>
      </c>
      <c r="U226" s="28">
        <f t="shared" si="86"/>
        <v>0.5</v>
      </c>
      <c r="V226" s="28">
        <f t="shared" si="87"/>
        <v>0.85</v>
      </c>
      <c r="W226" s="28">
        <f t="shared" si="88"/>
        <v>7.52</v>
      </c>
      <c r="X226" s="28">
        <f t="shared" si="89"/>
        <v>0.22</v>
      </c>
      <c r="Y226" s="28">
        <f t="shared" si="90"/>
        <v>0</v>
      </c>
      <c r="Z226" s="28">
        <f t="shared" si="91"/>
        <v>0</v>
      </c>
      <c r="AA226" s="28">
        <f t="shared" si="92"/>
        <v>3.8870427750000003</v>
      </c>
      <c r="AB226" s="28">
        <f t="shared" si="93"/>
        <v>0.21999999999999997</v>
      </c>
      <c r="AC226" s="28">
        <f t="shared" si="80"/>
        <v>1.4363199998935039</v>
      </c>
      <c r="AD226" s="28">
        <f t="shared" si="81"/>
        <v>5.7492317968849855</v>
      </c>
      <c r="AE226" s="28">
        <f t="shared" si="94"/>
        <v>5.8</v>
      </c>
      <c r="AF226" s="45"/>
      <c r="AG226" s="29"/>
    </row>
    <row r="227" spans="1:33" s="12" customFormat="1" x14ac:dyDescent="0.3">
      <c r="A227" s="30" t="s">
        <v>480</v>
      </c>
      <c r="B227" s="30" t="s">
        <v>93</v>
      </c>
      <c r="C227" s="30" t="s">
        <v>38</v>
      </c>
      <c r="D227" s="21">
        <f>MAX(MAX(VLOOKUP(C:C,Data!A$140:C$144, 2, FALSE)-E227, 0), MAX(E227-VLOOKUP(C:C,Data!A$140:C$144, 3, FALSE), 0))</f>
        <v>0</v>
      </c>
      <c r="E227" s="24">
        <f t="shared" si="95"/>
        <v>4.3</v>
      </c>
      <c r="F227" s="28" t="s">
        <v>39</v>
      </c>
      <c r="G227" s="28" t="s">
        <v>40</v>
      </c>
      <c r="H227" s="28" t="s">
        <v>41</v>
      </c>
      <c r="I227" s="28" t="s">
        <v>42</v>
      </c>
      <c r="J227" s="28" t="s">
        <v>47</v>
      </c>
      <c r="K227" s="28" t="s">
        <v>41</v>
      </c>
      <c r="L227" s="28" t="s">
        <v>40</v>
      </c>
      <c r="M227" s="28" t="s">
        <v>41</v>
      </c>
      <c r="N227" s="42"/>
      <c r="O227" s="42"/>
      <c r="P227" s="25"/>
      <c r="Q227" s="26">
        <f t="shared" si="83"/>
        <v>0.85</v>
      </c>
      <c r="R227" s="27">
        <f t="shared" si="84"/>
        <v>0.77</v>
      </c>
      <c r="S227" s="28">
        <f t="shared" si="79"/>
        <v>0.85</v>
      </c>
      <c r="T227" s="28">
        <f t="shared" si="85"/>
        <v>0.62</v>
      </c>
      <c r="U227" s="28">
        <f t="shared" si="86"/>
        <v>0.27</v>
      </c>
      <c r="V227" s="28">
        <f t="shared" si="87"/>
        <v>0.62</v>
      </c>
      <c r="W227" s="28">
        <f t="shared" si="88"/>
        <v>6.42</v>
      </c>
      <c r="X227" s="28">
        <f t="shared" si="89"/>
        <v>0</v>
      </c>
      <c r="Y227" s="28">
        <f t="shared" si="90"/>
        <v>0.22</v>
      </c>
      <c r="Z227" s="28">
        <f t="shared" si="91"/>
        <v>0</v>
      </c>
      <c r="AA227" s="28">
        <f t="shared" si="92"/>
        <v>2.8352547300000004</v>
      </c>
      <c r="AB227" s="28">
        <f t="shared" si="93"/>
        <v>0.21999999999999997</v>
      </c>
      <c r="AC227" s="28">
        <f t="shared" si="80"/>
        <v>1.4123999999999999</v>
      </c>
      <c r="AD227" s="28">
        <f t="shared" si="81"/>
        <v>4.2476547300000007</v>
      </c>
      <c r="AE227" s="28">
        <f t="shared" si="94"/>
        <v>4.3</v>
      </c>
      <c r="AF227" s="45"/>
      <c r="AG227" s="29"/>
    </row>
    <row r="228" spans="1:33" s="12" customFormat="1" x14ac:dyDescent="0.3">
      <c r="A228" s="30" t="s">
        <v>481</v>
      </c>
      <c r="B228" s="30" t="s">
        <v>189</v>
      </c>
      <c r="C228" s="30" t="s">
        <v>74</v>
      </c>
      <c r="D228" s="21">
        <f>MAX(MAX(VLOOKUP(C:C,Data!A$140:C$144, 2, FALSE)-E228, 0), MAX(E228-VLOOKUP(C:C,Data!A$140:C$144, 3, FALSE), 0))</f>
        <v>0</v>
      </c>
      <c r="E228" s="24">
        <f t="shared" si="95"/>
        <v>8</v>
      </c>
      <c r="F228" s="28" t="s">
        <v>39</v>
      </c>
      <c r="G228" s="28" t="s">
        <v>46</v>
      </c>
      <c r="H228" s="28" t="s">
        <v>41</v>
      </c>
      <c r="I228" s="28" t="s">
        <v>42</v>
      </c>
      <c r="J228" s="28" t="s">
        <v>43</v>
      </c>
      <c r="K228" s="28" t="s">
        <v>46</v>
      </c>
      <c r="L228" s="28" t="s">
        <v>46</v>
      </c>
      <c r="M228" s="28" t="s">
        <v>41</v>
      </c>
      <c r="N228" s="42"/>
      <c r="O228" s="42"/>
      <c r="P228" s="25"/>
      <c r="Q228" s="26">
        <f t="shared" si="83"/>
        <v>0.85</v>
      </c>
      <c r="R228" s="27">
        <f t="shared" si="84"/>
        <v>0.44</v>
      </c>
      <c r="S228" s="28">
        <f t="shared" si="79"/>
        <v>0.85</v>
      </c>
      <c r="T228" s="28">
        <f t="shared" si="85"/>
        <v>0.68</v>
      </c>
      <c r="U228" s="28">
        <f t="shared" si="86"/>
        <v>0.5</v>
      </c>
      <c r="V228" s="28">
        <f t="shared" si="87"/>
        <v>0.62</v>
      </c>
      <c r="W228" s="28">
        <f t="shared" si="88"/>
        <v>7.52</v>
      </c>
      <c r="X228" s="28">
        <f t="shared" si="89"/>
        <v>0.56000000000000005</v>
      </c>
      <c r="Y228" s="28">
        <f t="shared" si="90"/>
        <v>0.56000000000000005</v>
      </c>
      <c r="Z228" s="28">
        <f t="shared" si="91"/>
        <v>0</v>
      </c>
      <c r="AA228" s="28">
        <f t="shared" si="92"/>
        <v>1.6201455599999999</v>
      </c>
      <c r="AB228" s="28">
        <f t="shared" si="93"/>
        <v>0.80640000000000001</v>
      </c>
      <c r="AC228" s="28">
        <f t="shared" si="80"/>
        <v>5.7576309677950803</v>
      </c>
      <c r="AD228" s="28">
        <f t="shared" si="81"/>
        <v>7.9679986500186875</v>
      </c>
      <c r="AE228" s="28">
        <f t="shared" si="94"/>
        <v>8</v>
      </c>
      <c r="AF228" s="45"/>
      <c r="AG228" s="29"/>
    </row>
    <row r="229" spans="1:33" s="12" customFormat="1" x14ac:dyDescent="0.3">
      <c r="A229" s="30" t="s">
        <v>482</v>
      </c>
      <c r="B229" s="30" t="s">
        <v>189</v>
      </c>
      <c r="C229" s="30" t="s">
        <v>50</v>
      </c>
      <c r="D229" s="21">
        <f>MAX(MAX(VLOOKUP(C:C,Data!A$140:C$144, 2, FALSE)-E229, 0), MAX(E229-VLOOKUP(C:C,Data!A$140:C$144, 3, FALSE), 0))</f>
        <v>1</v>
      </c>
      <c r="E229" s="24">
        <f t="shared" si="95"/>
        <v>8</v>
      </c>
      <c r="F229" s="28" t="s">
        <v>39</v>
      </c>
      <c r="G229" s="28" t="s">
        <v>46</v>
      </c>
      <c r="H229" s="28" t="s">
        <v>41</v>
      </c>
      <c r="I229" s="28" t="s">
        <v>42</v>
      </c>
      <c r="J229" s="28" t="s">
        <v>43</v>
      </c>
      <c r="K229" s="28" t="s">
        <v>46</v>
      </c>
      <c r="L229" s="28" t="s">
        <v>46</v>
      </c>
      <c r="M229" s="28" t="s">
        <v>41</v>
      </c>
      <c r="N229" s="42"/>
      <c r="O229" s="42"/>
      <c r="P229" s="25"/>
      <c r="Q229" s="26">
        <f t="shared" si="83"/>
        <v>0.85</v>
      </c>
      <c r="R229" s="27">
        <f t="shared" si="84"/>
        <v>0.44</v>
      </c>
      <c r="S229" s="28">
        <f t="shared" si="79"/>
        <v>0.85</v>
      </c>
      <c r="T229" s="28">
        <f t="shared" si="85"/>
        <v>0.68</v>
      </c>
      <c r="U229" s="28">
        <f t="shared" si="86"/>
        <v>0.5</v>
      </c>
      <c r="V229" s="28">
        <f t="shared" si="87"/>
        <v>0.62</v>
      </c>
      <c r="W229" s="28">
        <f t="shared" si="88"/>
        <v>7.52</v>
      </c>
      <c r="X229" s="28">
        <f t="shared" si="89"/>
        <v>0.56000000000000005</v>
      </c>
      <c r="Y229" s="28">
        <f t="shared" si="90"/>
        <v>0.56000000000000005</v>
      </c>
      <c r="Z229" s="28">
        <f t="shared" si="91"/>
        <v>0</v>
      </c>
      <c r="AA229" s="28">
        <f t="shared" si="92"/>
        <v>1.6201455599999999</v>
      </c>
      <c r="AB229" s="28">
        <f t="shared" si="93"/>
        <v>0.80640000000000001</v>
      </c>
      <c r="AC229" s="28">
        <f t="shared" si="80"/>
        <v>5.7576309677950803</v>
      </c>
      <c r="AD229" s="28">
        <f t="shared" si="81"/>
        <v>7.9679986500186875</v>
      </c>
      <c r="AE229" s="28">
        <f t="shared" si="94"/>
        <v>8</v>
      </c>
      <c r="AF229" s="45"/>
      <c r="AG229" s="29"/>
    </row>
    <row r="230" spans="1:33" s="12" customFormat="1" x14ac:dyDescent="0.3">
      <c r="A230" s="30" t="s">
        <v>483</v>
      </c>
      <c r="B230" s="30" t="s">
        <v>162</v>
      </c>
      <c r="C230" s="30" t="s">
        <v>59</v>
      </c>
      <c r="D230" s="21">
        <f>MAX(MAX(VLOOKUP(C:C,Data!A$140:C$144, 2, FALSE)-E230, 0), MAX(E230-VLOOKUP(C:C,Data!A$140:C$144, 3, FALSE), 0))</f>
        <v>0</v>
      </c>
      <c r="E230" s="24">
        <f t="shared" si="95"/>
        <v>2.3000000000000003</v>
      </c>
      <c r="F230" s="28" t="s">
        <v>145</v>
      </c>
      <c r="G230" s="28" t="s">
        <v>40</v>
      </c>
      <c r="H230" s="28" t="s">
        <v>46</v>
      </c>
      <c r="I230" s="28" t="s">
        <v>41</v>
      </c>
      <c r="J230" s="28" t="s">
        <v>47</v>
      </c>
      <c r="K230" s="28" t="s">
        <v>40</v>
      </c>
      <c r="L230" s="28" t="s">
        <v>41</v>
      </c>
      <c r="M230" s="28" t="s">
        <v>41</v>
      </c>
      <c r="N230" s="42"/>
      <c r="O230" s="42"/>
      <c r="P230" s="25"/>
      <c r="Q230" s="26">
        <f t="shared" si="83"/>
        <v>0.55000000000000004</v>
      </c>
      <c r="R230" s="27">
        <f t="shared" si="84"/>
        <v>0.77</v>
      </c>
      <c r="S230" s="28">
        <f t="shared" si="79"/>
        <v>0.27</v>
      </c>
      <c r="T230" s="28">
        <f t="shared" si="85"/>
        <v>0.62</v>
      </c>
      <c r="U230" s="28">
        <f t="shared" si="86"/>
        <v>0.27</v>
      </c>
      <c r="V230" s="28">
        <f t="shared" si="87"/>
        <v>0.85</v>
      </c>
      <c r="W230" s="28">
        <f t="shared" si="88"/>
        <v>6.42</v>
      </c>
      <c r="X230" s="28">
        <f t="shared" si="89"/>
        <v>0.22</v>
      </c>
      <c r="Y230" s="28">
        <f t="shared" si="90"/>
        <v>0</v>
      </c>
      <c r="Z230" s="28">
        <f t="shared" si="91"/>
        <v>0</v>
      </c>
      <c r="AA230" s="28">
        <f t="shared" si="92"/>
        <v>0.79892851500000017</v>
      </c>
      <c r="AB230" s="28">
        <f t="shared" si="93"/>
        <v>0.21999999999999997</v>
      </c>
      <c r="AC230" s="28">
        <f t="shared" si="80"/>
        <v>1.4123999999999999</v>
      </c>
      <c r="AD230" s="28">
        <f t="shared" si="81"/>
        <v>2.2113285149999999</v>
      </c>
      <c r="AE230" s="28">
        <f t="shared" si="94"/>
        <v>2.3000000000000003</v>
      </c>
      <c r="AF230" s="45"/>
      <c r="AG230" s="29"/>
    </row>
    <row r="231" spans="1:33" s="12" customFormat="1" x14ac:dyDescent="0.3">
      <c r="A231" s="30" t="s">
        <v>484</v>
      </c>
      <c r="B231" s="30" t="s">
        <v>162</v>
      </c>
      <c r="C231" s="30" t="s">
        <v>59</v>
      </c>
      <c r="D231" s="21">
        <f>MAX(MAX(VLOOKUP(C:C,Data!A$140:C$144, 2, FALSE)-E231, 0), MAX(E231-VLOOKUP(C:C,Data!A$140:C$144, 3, FALSE), 0))</f>
        <v>0</v>
      </c>
      <c r="E231" s="24">
        <f t="shared" si="95"/>
        <v>2.3000000000000003</v>
      </c>
      <c r="F231" s="28" t="s">
        <v>145</v>
      </c>
      <c r="G231" s="28" t="s">
        <v>40</v>
      </c>
      <c r="H231" s="28" t="s">
        <v>46</v>
      </c>
      <c r="I231" s="28" t="s">
        <v>41</v>
      </c>
      <c r="J231" s="28" t="s">
        <v>47</v>
      </c>
      <c r="K231" s="28" t="s">
        <v>40</v>
      </c>
      <c r="L231" s="28" t="s">
        <v>41</v>
      </c>
      <c r="M231" s="28" t="s">
        <v>41</v>
      </c>
      <c r="N231" s="42"/>
      <c r="O231" s="42"/>
      <c r="P231" s="25"/>
      <c r="Q231" s="26">
        <f t="shared" si="83"/>
        <v>0.55000000000000004</v>
      </c>
      <c r="R231" s="27">
        <f t="shared" si="84"/>
        <v>0.77</v>
      </c>
      <c r="S231" s="28">
        <f t="shared" si="79"/>
        <v>0.27</v>
      </c>
      <c r="T231" s="28">
        <f t="shared" si="85"/>
        <v>0.62</v>
      </c>
      <c r="U231" s="28">
        <f t="shared" si="86"/>
        <v>0.27</v>
      </c>
      <c r="V231" s="28">
        <f t="shared" si="87"/>
        <v>0.85</v>
      </c>
      <c r="W231" s="28">
        <f t="shared" si="88"/>
        <v>6.42</v>
      </c>
      <c r="X231" s="28">
        <f t="shared" si="89"/>
        <v>0.22</v>
      </c>
      <c r="Y231" s="28">
        <f t="shared" si="90"/>
        <v>0</v>
      </c>
      <c r="Z231" s="28">
        <f t="shared" si="91"/>
        <v>0</v>
      </c>
      <c r="AA231" s="28">
        <f t="shared" si="92"/>
        <v>0.79892851500000017</v>
      </c>
      <c r="AB231" s="28">
        <f t="shared" si="93"/>
        <v>0.21999999999999997</v>
      </c>
      <c r="AC231" s="28">
        <f t="shared" si="80"/>
        <v>1.4123999999999999</v>
      </c>
      <c r="AD231" s="28">
        <f t="shared" si="81"/>
        <v>2.2113285149999999</v>
      </c>
      <c r="AE231" s="28">
        <f t="shared" si="94"/>
        <v>2.3000000000000003</v>
      </c>
      <c r="AF231" s="45"/>
      <c r="AG231" s="29"/>
    </row>
    <row r="232" spans="1:33" s="12" customFormat="1" x14ac:dyDescent="0.3">
      <c r="A232" s="30" t="s">
        <v>485</v>
      </c>
      <c r="B232" s="30" t="s">
        <v>93</v>
      </c>
      <c r="C232" s="30" t="s">
        <v>59</v>
      </c>
      <c r="D232" s="21">
        <f>MAX(MAX(VLOOKUP(C:C,Data!A$140:C$144, 2, FALSE)-E232, 0), MAX(E232-VLOOKUP(C:C,Data!A$140:C$144, 3, FALSE), 0))</f>
        <v>3.2999999999999994</v>
      </c>
      <c r="E232" s="24">
        <f t="shared" si="95"/>
        <v>7.1999999999999993</v>
      </c>
      <c r="F232" s="28" t="s">
        <v>39</v>
      </c>
      <c r="G232" s="28" t="s">
        <v>40</v>
      </c>
      <c r="H232" s="28" t="s">
        <v>41</v>
      </c>
      <c r="I232" s="28" t="s">
        <v>41</v>
      </c>
      <c r="J232" s="28" t="s">
        <v>43</v>
      </c>
      <c r="K232" s="28" t="s">
        <v>40</v>
      </c>
      <c r="L232" s="28" t="s">
        <v>40</v>
      </c>
      <c r="M232" s="28" t="s">
        <v>41</v>
      </c>
      <c r="N232" s="42"/>
      <c r="O232" s="42"/>
      <c r="P232" s="25"/>
      <c r="Q232" s="26">
        <f t="shared" si="83"/>
        <v>0.85</v>
      </c>
      <c r="R232" s="27">
        <f t="shared" si="84"/>
        <v>0.77</v>
      </c>
      <c r="S232" s="28">
        <f t="shared" si="79"/>
        <v>0.85</v>
      </c>
      <c r="T232" s="28">
        <f t="shared" si="85"/>
        <v>0.68</v>
      </c>
      <c r="U232" s="28">
        <f t="shared" si="86"/>
        <v>0.5</v>
      </c>
      <c r="V232" s="28">
        <f t="shared" si="87"/>
        <v>0.85</v>
      </c>
      <c r="W232" s="28">
        <f t="shared" si="88"/>
        <v>7.52</v>
      </c>
      <c r="X232" s="28">
        <f t="shared" si="89"/>
        <v>0.22</v>
      </c>
      <c r="Y232" s="28">
        <f t="shared" si="90"/>
        <v>0.22</v>
      </c>
      <c r="Z232" s="28">
        <f t="shared" si="91"/>
        <v>0</v>
      </c>
      <c r="AA232" s="28">
        <f t="shared" si="92"/>
        <v>3.8870427750000003</v>
      </c>
      <c r="AB232" s="28">
        <f t="shared" si="93"/>
        <v>0.39159999999999995</v>
      </c>
      <c r="AC232" s="28">
        <f t="shared" si="80"/>
        <v>2.7267508438373347</v>
      </c>
      <c r="AD232" s="28">
        <f t="shared" si="81"/>
        <v>7.1428971083443216</v>
      </c>
      <c r="AE232" s="28">
        <f t="shared" si="94"/>
        <v>7.1999999999999993</v>
      </c>
      <c r="AF232" s="45"/>
      <c r="AG232" s="29"/>
    </row>
    <row r="233" spans="1:33" s="12" customFormat="1" x14ac:dyDescent="0.3">
      <c r="A233" s="30" t="s">
        <v>595</v>
      </c>
      <c r="B233" s="36" t="s">
        <v>162</v>
      </c>
      <c r="C233" s="30" t="s">
        <v>74</v>
      </c>
      <c r="D233" s="21">
        <f>MAX(MAX(VLOOKUP(C:C,Data!A$140:C$144, 2, FALSE)-E233, 0), MAX(E233-VLOOKUP(C:C,Data!A$140:C$144, 3, FALSE), 0))</f>
        <v>0.20000000000000018</v>
      </c>
      <c r="E233" s="24">
        <f t="shared" si="95"/>
        <v>6.8</v>
      </c>
      <c r="F233" s="45" t="s">
        <v>39</v>
      </c>
      <c r="G233" s="45" t="s">
        <v>46</v>
      </c>
      <c r="H233" s="45" t="s">
        <v>40</v>
      </c>
      <c r="I233" s="45" t="s">
        <v>41</v>
      </c>
      <c r="J233" s="45" t="s">
        <v>47</v>
      </c>
      <c r="K233" s="45" t="s">
        <v>46</v>
      </c>
      <c r="L233" s="45" t="s">
        <v>46</v>
      </c>
      <c r="M233" s="45" t="s">
        <v>41</v>
      </c>
      <c r="N233" s="42"/>
      <c r="O233" s="42"/>
      <c r="P233" s="25"/>
      <c r="Q233" s="26">
        <f t="shared" si="83"/>
        <v>0.85</v>
      </c>
      <c r="R233" s="27">
        <f t="shared" si="84"/>
        <v>0.44</v>
      </c>
      <c r="S233" s="28">
        <f t="shared" si="79"/>
        <v>0.62</v>
      </c>
      <c r="T233" s="28">
        <f t="shared" si="85"/>
        <v>0.62</v>
      </c>
      <c r="U233" s="28">
        <f t="shared" si="86"/>
        <v>0.27</v>
      </c>
      <c r="V233" s="28">
        <f t="shared" si="87"/>
        <v>0.85</v>
      </c>
      <c r="W233" s="28">
        <f t="shared" si="88"/>
        <v>6.42</v>
      </c>
      <c r="X233" s="28">
        <f t="shared" si="89"/>
        <v>0.56000000000000005</v>
      </c>
      <c r="Y233" s="28">
        <f t="shared" si="90"/>
        <v>0.56000000000000005</v>
      </c>
      <c r="Z233" s="28">
        <f t="shared" si="91"/>
        <v>0</v>
      </c>
      <c r="AA233" s="28">
        <f t="shared" si="92"/>
        <v>1.6201455599999999</v>
      </c>
      <c r="AB233" s="28">
        <f t="shared" si="93"/>
        <v>0.80640000000000001</v>
      </c>
      <c r="AC233" s="28">
        <f t="shared" si="80"/>
        <v>5.1770880000000004</v>
      </c>
      <c r="AD233" s="28">
        <f t="shared" si="81"/>
        <v>6.7972335600000005</v>
      </c>
      <c r="AE233" s="28">
        <f t="shared" si="94"/>
        <v>6.8</v>
      </c>
      <c r="AF233" s="43" t="s">
        <v>651</v>
      </c>
      <c r="AG233" s="29"/>
    </row>
    <row r="234" spans="1:33" s="12" customFormat="1" x14ac:dyDescent="0.3">
      <c r="A234" s="30" t="s">
        <v>487</v>
      </c>
      <c r="B234" s="30" t="s">
        <v>218</v>
      </c>
      <c r="C234" s="30" t="s">
        <v>38</v>
      </c>
      <c r="D234" s="21" t="e">
        <f>MAX(MAX(VLOOKUP(C:C,Data!A$140:C$144, 2, FALSE)-E234, 0), MAX(E234-VLOOKUP(C:C,Data!A$140:C$144, 3, FALSE), 0))</f>
        <v>#VALUE!</v>
      </c>
      <c r="E234" s="24" t="s">
        <v>83</v>
      </c>
      <c r="F234" s="24" t="s">
        <v>83</v>
      </c>
      <c r="G234" s="24" t="s">
        <v>83</v>
      </c>
      <c r="H234" s="24" t="s">
        <v>83</v>
      </c>
      <c r="I234" s="24" t="s">
        <v>83</v>
      </c>
      <c r="J234" s="24" t="s">
        <v>83</v>
      </c>
      <c r="K234" s="24" t="s">
        <v>83</v>
      </c>
      <c r="L234" s="24" t="s">
        <v>83</v>
      </c>
      <c r="M234" s="24" t="s">
        <v>83</v>
      </c>
      <c r="N234" s="42"/>
      <c r="O234" s="42"/>
      <c r="P234" s="25"/>
      <c r="Q234" s="26">
        <f t="shared" si="83"/>
        <v>1</v>
      </c>
      <c r="R234" s="27">
        <f t="shared" si="84"/>
        <v>1</v>
      </c>
      <c r="S234" s="28">
        <f t="shared" si="79"/>
        <v>1</v>
      </c>
      <c r="T234" s="28">
        <f t="shared" si="85"/>
        <v>0.68</v>
      </c>
      <c r="U234" s="28">
        <f t="shared" si="86"/>
        <v>0.5</v>
      </c>
      <c r="V234" s="28">
        <f t="shared" si="87"/>
        <v>1</v>
      </c>
      <c r="W234" s="28">
        <f t="shared" si="88"/>
        <v>1</v>
      </c>
      <c r="X234" s="28">
        <f t="shared" si="89"/>
        <v>1</v>
      </c>
      <c r="Y234" s="28">
        <f t="shared" si="90"/>
        <v>1</v>
      </c>
      <c r="Z234" s="28">
        <f t="shared" si="91"/>
        <v>1</v>
      </c>
      <c r="AA234" s="28">
        <f t="shared" si="92"/>
        <v>8.2200000000000006</v>
      </c>
      <c r="AB234" s="28">
        <f t="shared" si="93"/>
        <v>1</v>
      </c>
      <c r="AC234" s="28">
        <f t="shared" si="80"/>
        <v>-1.4293495835975616</v>
      </c>
      <c r="AD234" s="28">
        <f t="shared" si="81"/>
        <v>0</v>
      </c>
      <c r="AE234" s="28">
        <f t="shared" si="94"/>
        <v>0</v>
      </c>
      <c r="AF234" s="45"/>
      <c r="AG234" s="29"/>
    </row>
    <row r="235" spans="1:33" s="12" customFormat="1" x14ac:dyDescent="0.3">
      <c r="A235" s="30" t="s">
        <v>488</v>
      </c>
      <c r="B235" s="30" t="s">
        <v>37</v>
      </c>
      <c r="C235" s="30" t="s">
        <v>38</v>
      </c>
      <c r="D235" s="21" t="e">
        <f>MAX(MAX(VLOOKUP(C:C,Data!A$140:C$144, 2, FALSE)-E235, 0), MAX(E235-VLOOKUP(C:C,Data!A$140:C$144, 3, FALSE), 0))</f>
        <v>#VALUE!</v>
      </c>
      <c r="E235" s="24" t="str">
        <f t="shared" ref="E235:E242" si="96">IF(COUNTIF(G235:M235,"TBC")&gt;0,"TBC",ROUNDUP(($AD235*10)/10, 1))</f>
        <v>TBC</v>
      </c>
      <c r="F235" s="28" t="s">
        <v>39</v>
      </c>
      <c r="G235" s="28" t="s">
        <v>630</v>
      </c>
      <c r="H235" s="28" t="s">
        <v>630</v>
      </c>
      <c r="I235" s="28" t="s">
        <v>630</v>
      </c>
      <c r="J235" s="28" t="s">
        <v>47</v>
      </c>
      <c r="K235" s="28" t="s">
        <v>630</v>
      </c>
      <c r="L235" s="28" t="s">
        <v>630</v>
      </c>
      <c r="M235" s="28" t="s">
        <v>630</v>
      </c>
      <c r="N235" s="42"/>
      <c r="O235" s="42"/>
      <c r="P235" s="25"/>
      <c r="Q235" s="26">
        <f t="shared" si="83"/>
        <v>0.85</v>
      </c>
      <c r="R235" s="27">
        <f t="shared" si="84"/>
        <v>1</v>
      </c>
      <c r="S235" s="28">
        <f t="shared" si="79"/>
        <v>1</v>
      </c>
      <c r="T235" s="28">
        <f t="shared" si="85"/>
        <v>0.62</v>
      </c>
      <c r="U235" s="28">
        <f t="shared" si="86"/>
        <v>0.27</v>
      </c>
      <c r="V235" s="28">
        <f t="shared" si="87"/>
        <v>1</v>
      </c>
      <c r="W235" s="28">
        <f t="shared" si="88"/>
        <v>6.42</v>
      </c>
      <c r="X235" s="28">
        <f t="shared" si="89"/>
        <v>1</v>
      </c>
      <c r="Y235" s="28">
        <f t="shared" si="90"/>
        <v>1</v>
      </c>
      <c r="Z235" s="28">
        <f t="shared" si="91"/>
        <v>1</v>
      </c>
      <c r="AA235" s="28">
        <f t="shared" si="92"/>
        <v>6.9870000000000001</v>
      </c>
      <c r="AB235" s="28">
        <f t="shared" si="93"/>
        <v>1</v>
      </c>
      <c r="AC235" s="28">
        <f t="shared" si="80"/>
        <v>6.42</v>
      </c>
      <c r="AD235" s="28">
        <f t="shared" si="81"/>
        <v>10</v>
      </c>
      <c r="AE235" s="28">
        <f t="shared" si="94"/>
        <v>10</v>
      </c>
      <c r="AF235" s="46" t="s">
        <v>55</v>
      </c>
      <c r="AG235" s="29"/>
    </row>
    <row r="236" spans="1:33" s="12" customFormat="1" x14ac:dyDescent="0.3">
      <c r="A236" s="30" t="s">
        <v>489</v>
      </c>
      <c r="B236" s="30" t="s">
        <v>172</v>
      </c>
      <c r="C236" s="30" t="s">
        <v>50</v>
      </c>
      <c r="D236" s="21">
        <f>MAX(MAX(VLOOKUP(C:C,Data!A$140:C$144, 2, FALSE)-E236, 0), MAX(E236-VLOOKUP(C:C,Data!A$140:C$144, 3, FALSE), 0))</f>
        <v>0.20000000000000107</v>
      </c>
      <c r="E236" s="24">
        <f t="shared" si="96"/>
        <v>8.7999999999999989</v>
      </c>
      <c r="F236" s="28" t="s">
        <v>39</v>
      </c>
      <c r="G236" s="28" t="s">
        <v>40</v>
      </c>
      <c r="H236" s="28" t="s">
        <v>40</v>
      </c>
      <c r="I236" s="28" t="s">
        <v>41</v>
      </c>
      <c r="J236" s="28" t="s">
        <v>47</v>
      </c>
      <c r="K236" s="28" t="s">
        <v>46</v>
      </c>
      <c r="L236" s="28" t="s">
        <v>46</v>
      </c>
      <c r="M236" s="28" t="s">
        <v>46</v>
      </c>
      <c r="N236" s="42"/>
      <c r="O236" s="42"/>
      <c r="P236" s="25"/>
      <c r="Q236" s="26">
        <f t="shared" si="83"/>
        <v>0.85</v>
      </c>
      <c r="R236" s="27">
        <f t="shared" si="84"/>
        <v>0.77</v>
      </c>
      <c r="S236" s="28">
        <f t="shared" si="79"/>
        <v>0.62</v>
      </c>
      <c r="T236" s="28">
        <f t="shared" si="85"/>
        <v>0.62</v>
      </c>
      <c r="U236" s="28">
        <f t="shared" si="86"/>
        <v>0.27</v>
      </c>
      <c r="V236" s="28">
        <f t="shared" si="87"/>
        <v>0.85</v>
      </c>
      <c r="W236" s="28">
        <f t="shared" si="88"/>
        <v>6.42</v>
      </c>
      <c r="X236" s="28">
        <f t="shared" si="89"/>
        <v>0.56000000000000005</v>
      </c>
      <c r="Y236" s="28">
        <f t="shared" si="90"/>
        <v>0.56000000000000005</v>
      </c>
      <c r="Z236" s="28">
        <f t="shared" si="91"/>
        <v>0.56000000000000005</v>
      </c>
      <c r="AA236" s="28">
        <f t="shared" si="92"/>
        <v>2.8352547299999999</v>
      </c>
      <c r="AB236" s="28">
        <f t="shared" si="93"/>
        <v>0.91481600000000007</v>
      </c>
      <c r="AC236" s="28">
        <f t="shared" si="80"/>
        <v>5.8731187200000008</v>
      </c>
      <c r="AD236" s="28">
        <f t="shared" si="81"/>
        <v>8.7083734499999998</v>
      </c>
      <c r="AE236" s="28">
        <f t="shared" si="94"/>
        <v>8.7999999999999989</v>
      </c>
      <c r="AF236" s="45" t="s">
        <v>646</v>
      </c>
      <c r="AG236" s="29"/>
    </row>
    <row r="237" spans="1:33" s="12" customFormat="1" x14ac:dyDescent="0.3">
      <c r="A237" s="30" t="s">
        <v>490</v>
      </c>
      <c r="B237" s="30" t="s">
        <v>93</v>
      </c>
      <c r="C237" s="30" t="s">
        <v>59</v>
      </c>
      <c r="D237" s="21">
        <f>MAX(MAX(VLOOKUP(C:C,Data!A$140:C$144, 2, FALSE)-E237, 0), MAX(E237-VLOOKUP(C:C,Data!A$140:C$144, 3, FALSE), 0))</f>
        <v>1.4</v>
      </c>
      <c r="E237" s="24">
        <f t="shared" si="96"/>
        <v>5.3</v>
      </c>
      <c r="F237" s="28" t="s">
        <v>39</v>
      </c>
      <c r="G237" s="28" t="s">
        <v>40</v>
      </c>
      <c r="H237" s="28" t="s">
        <v>41</v>
      </c>
      <c r="I237" s="28" t="s">
        <v>41</v>
      </c>
      <c r="J237" s="28" t="s">
        <v>47</v>
      </c>
      <c r="K237" s="28" t="s">
        <v>40</v>
      </c>
      <c r="L237" s="28" t="s">
        <v>41</v>
      </c>
      <c r="M237" s="28" t="s">
        <v>41</v>
      </c>
      <c r="N237" s="42"/>
      <c r="O237" s="42"/>
      <c r="P237" s="25"/>
      <c r="Q237" s="26">
        <f t="shared" si="83"/>
        <v>0.85</v>
      </c>
      <c r="R237" s="27">
        <f t="shared" si="84"/>
        <v>0.77</v>
      </c>
      <c r="S237" s="28">
        <f t="shared" si="79"/>
        <v>0.85</v>
      </c>
      <c r="T237" s="28">
        <f t="shared" si="85"/>
        <v>0.62</v>
      </c>
      <c r="U237" s="28">
        <f t="shared" si="86"/>
        <v>0.27</v>
      </c>
      <c r="V237" s="28">
        <f t="shared" si="87"/>
        <v>0.85</v>
      </c>
      <c r="W237" s="28">
        <f t="shared" si="88"/>
        <v>6.42</v>
      </c>
      <c r="X237" s="28">
        <f t="shared" si="89"/>
        <v>0.22</v>
      </c>
      <c r="Y237" s="28">
        <f t="shared" si="90"/>
        <v>0</v>
      </c>
      <c r="Z237" s="28">
        <f t="shared" si="91"/>
        <v>0</v>
      </c>
      <c r="AA237" s="28">
        <f t="shared" si="92"/>
        <v>3.8870427750000003</v>
      </c>
      <c r="AB237" s="28">
        <f t="shared" si="93"/>
        <v>0.21999999999999997</v>
      </c>
      <c r="AC237" s="28">
        <f t="shared" si="80"/>
        <v>1.4123999999999999</v>
      </c>
      <c r="AD237" s="28">
        <f t="shared" si="81"/>
        <v>5.2994427750000002</v>
      </c>
      <c r="AE237" s="28">
        <f t="shared" si="94"/>
        <v>5.3</v>
      </c>
      <c r="AF237" s="45"/>
      <c r="AG237" s="29"/>
    </row>
    <row r="238" spans="1:33" s="12" customFormat="1" x14ac:dyDescent="0.3">
      <c r="A238" s="30" t="s">
        <v>491</v>
      </c>
      <c r="B238" s="30" t="s">
        <v>172</v>
      </c>
      <c r="C238" s="30" t="s">
        <v>59</v>
      </c>
      <c r="D238" s="21">
        <f>MAX(MAX(VLOOKUP(C:C,Data!A$140:C$144, 2, FALSE)-E238, 0), MAX(E238-VLOOKUP(C:C,Data!A$140:C$144, 3, FALSE), 0))</f>
        <v>0</v>
      </c>
      <c r="E238" s="24">
        <f t="shared" si="96"/>
        <v>2.4</v>
      </c>
      <c r="F238" s="28" t="s">
        <v>184</v>
      </c>
      <c r="G238" s="28" t="s">
        <v>40</v>
      </c>
      <c r="H238" s="28" t="s">
        <v>41</v>
      </c>
      <c r="I238" s="28" t="s">
        <v>41</v>
      </c>
      <c r="J238" s="28" t="s">
        <v>47</v>
      </c>
      <c r="K238" s="28" t="s">
        <v>40</v>
      </c>
      <c r="L238" s="28" t="s">
        <v>41</v>
      </c>
      <c r="M238" s="28" t="s">
        <v>41</v>
      </c>
      <c r="N238" s="42"/>
      <c r="O238" s="42"/>
      <c r="P238" s="25"/>
      <c r="Q238" s="26">
        <f t="shared" si="83"/>
        <v>0.2</v>
      </c>
      <c r="R238" s="27">
        <f t="shared" si="84"/>
        <v>0.77</v>
      </c>
      <c r="S238" s="28">
        <f t="shared" si="79"/>
        <v>0.85</v>
      </c>
      <c r="T238" s="28">
        <f t="shared" si="85"/>
        <v>0.62</v>
      </c>
      <c r="U238" s="28">
        <f t="shared" si="86"/>
        <v>0.27</v>
      </c>
      <c r="V238" s="28">
        <f t="shared" si="87"/>
        <v>0.85</v>
      </c>
      <c r="W238" s="28">
        <f t="shared" si="88"/>
        <v>6.42</v>
      </c>
      <c r="X238" s="28">
        <f t="shared" si="89"/>
        <v>0.22</v>
      </c>
      <c r="Y238" s="28">
        <f t="shared" si="90"/>
        <v>0</v>
      </c>
      <c r="Z238" s="28">
        <f t="shared" si="91"/>
        <v>0</v>
      </c>
      <c r="AA238" s="28">
        <f t="shared" si="92"/>
        <v>0.91459829999999998</v>
      </c>
      <c r="AB238" s="28">
        <f t="shared" si="93"/>
        <v>0.21999999999999997</v>
      </c>
      <c r="AC238" s="28">
        <f t="shared" si="80"/>
        <v>1.4123999999999999</v>
      </c>
      <c r="AD238" s="28">
        <f t="shared" si="81"/>
        <v>2.3269982999999996</v>
      </c>
      <c r="AE238" s="28">
        <f t="shared" si="94"/>
        <v>2.4</v>
      </c>
      <c r="AF238" s="45"/>
      <c r="AG238" s="29"/>
    </row>
    <row r="239" spans="1:33" s="12" customFormat="1" x14ac:dyDescent="0.3">
      <c r="A239" s="30" t="s">
        <v>492</v>
      </c>
      <c r="B239" s="30" t="s">
        <v>162</v>
      </c>
      <c r="C239" s="30" t="s">
        <v>59</v>
      </c>
      <c r="D239" s="21">
        <f>MAX(MAX(VLOOKUP(C:C,Data!A$140:C$144, 2, FALSE)-E239, 0), MAX(E239-VLOOKUP(C:C,Data!A$140:C$144, 3, FALSE), 0))</f>
        <v>0</v>
      </c>
      <c r="E239" s="24">
        <f t="shared" si="96"/>
        <v>2.3000000000000003</v>
      </c>
      <c r="F239" s="28" t="s">
        <v>145</v>
      </c>
      <c r="G239" s="28" t="s">
        <v>40</v>
      </c>
      <c r="H239" s="28" t="s">
        <v>46</v>
      </c>
      <c r="I239" s="28" t="s">
        <v>41</v>
      </c>
      <c r="J239" s="28" t="s">
        <v>47</v>
      </c>
      <c r="K239" s="28" t="s">
        <v>40</v>
      </c>
      <c r="L239" s="28" t="s">
        <v>41</v>
      </c>
      <c r="M239" s="28" t="s">
        <v>41</v>
      </c>
      <c r="N239" s="42"/>
      <c r="O239" s="42"/>
      <c r="P239" s="25"/>
      <c r="Q239" s="26">
        <f t="shared" si="83"/>
        <v>0.55000000000000004</v>
      </c>
      <c r="R239" s="27">
        <f t="shared" si="84"/>
        <v>0.77</v>
      </c>
      <c r="S239" s="28">
        <f t="shared" si="79"/>
        <v>0.27</v>
      </c>
      <c r="T239" s="28">
        <f t="shared" si="85"/>
        <v>0.62</v>
      </c>
      <c r="U239" s="28">
        <f t="shared" si="86"/>
        <v>0.27</v>
      </c>
      <c r="V239" s="28">
        <f t="shared" si="87"/>
        <v>0.85</v>
      </c>
      <c r="W239" s="28">
        <f t="shared" si="88"/>
        <v>6.42</v>
      </c>
      <c r="X239" s="28">
        <f t="shared" si="89"/>
        <v>0.22</v>
      </c>
      <c r="Y239" s="28">
        <f t="shared" si="90"/>
        <v>0</v>
      </c>
      <c r="Z239" s="28">
        <f t="shared" si="91"/>
        <v>0</v>
      </c>
      <c r="AA239" s="28">
        <f t="shared" si="92"/>
        <v>0.79892851500000017</v>
      </c>
      <c r="AB239" s="28">
        <f t="shared" si="93"/>
        <v>0.21999999999999997</v>
      </c>
      <c r="AC239" s="28">
        <f t="shared" si="80"/>
        <v>1.4123999999999999</v>
      </c>
      <c r="AD239" s="28">
        <f t="shared" si="81"/>
        <v>2.2113285149999999</v>
      </c>
      <c r="AE239" s="28">
        <f t="shared" si="94"/>
        <v>2.3000000000000003</v>
      </c>
      <c r="AF239" s="45"/>
      <c r="AG239" s="29"/>
    </row>
    <row r="240" spans="1:33" s="12" customFormat="1" x14ac:dyDescent="0.3">
      <c r="A240" s="30" t="s">
        <v>493</v>
      </c>
      <c r="B240" s="30" t="s">
        <v>172</v>
      </c>
      <c r="C240" s="30" t="s">
        <v>74</v>
      </c>
      <c r="D240" s="21">
        <f>MAX(MAX(VLOOKUP(C:C,Data!A$140:C$144, 2, FALSE)-E240, 0), MAX(E240-VLOOKUP(C:C,Data!A$140:C$144, 3, FALSE), 0))</f>
        <v>0</v>
      </c>
      <c r="E240" s="24">
        <f t="shared" si="96"/>
        <v>7.8</v>
      </c>
      <c r="F240" s="28" t="s">
        <v>145</v>
      </c>
      <c r="G240" s="28" t="s">
        <v>40</v>
      </c>
      <c r="H240" s="28" t="s">
        <v>40</v>
      </c>
      <c r="I240" s="28" t="s">
        <v>41</v>
      </c>
      <c r="J240" s="28" t="s">
        <v>47</v>
      </c>
      <c r="K240" s="28" t="s">
        <v>46</v>
      </c>
      <c r="L240" s="28" t="s">
        <v>46</v>
      </c>
      <c r="M240" s="28" t="s">
        <v>46</v>
      </c>
      <c r="N240" s="42"/>
      <c r="O240" s="42"/>
      <c r="P240" s="25"/>
      <c r="Q240" s="26">
        <f t="shared" si="83"/>
        <v>0.55000000000000004</v>
      </c>
      <c r="R240" s="27">
        <f t="shared" si="84"/>
        <v>0.77</v>
      </c>
      <c r="S240" s="28">
        <f t="shared" si="79"/>
        <v>0.62</v>
      </c>
      <c r="T240" s="28">
        <f t="shared" si="85"/>
        <v>0.62</v>
      </c>
      <c r="U240" s="28">
        <f t="shared" si="86"/>
        <v>0.27</v>
      </c>
      <c r="V240" s="28">
        <f t="shared" si="87"/>
        <v>0.85</v>
      </c>
      <c r="W240" s="28">
        <f t="shared" si="88"/>
        <v>6.42</v>
      </c>
      <c r="X240" s="28">
        <f t="shared" si="89"/>
        <v>0.56000000000000005</v>
      </c>
      <c r="Y240" s="28">
        <f t="shared" si="90"/>
        <v>0.56000000000000005</v>
      </c>
      <c r="Z240" s="28">
        <f t="shared" si="91"/>
        <v>0.56000000000000005</v>
      </c>
      <c r="AA240" s="28">
        <f t="shared" si="92"/>
        <v>1.8345765900000002</v>
      </c>
      <c r="AB240" s="28">
        <f t="shared" si="93"/>
        <v>0.91481600000000007</v>
      </c>
      <c r="AC240" s="28">
        <f t="shared" si="80"/>
        <v>5.8731187200000008</v>
      </c>
      <c r="AD240" s="28">
        <f t="shared" si="81"/>
        <v>7.707695310000001</v>
      </c>
      <c r="AE240" s="28">
        <f t="shared" si="94"/>
        <v>7.8</v>
      </c>
      <c r="AF240" s="45"/>
      <c r="AG240" s="29"/>
    </row>
    <row r="241" spans="1:33" s="12" customFormat="1" x14ac:dyDescent="0.3">
      <c r="A241" s="30" t="s">
        <v>494</v>
      </c>
      <c r="B241" s="30" t="s">
        <v>162</v>
      </c>
      <c r="C241" s="30" t="s">
        <v>59</v>
      </c>
      <c r="D241" s="21">
        <f>MAX(MAX(VLOOKUP(C:C,Data!A$140:C$144, 2, FALSE)-E241, 0), MAX(E241-VLOOKUP(C:C,Data!A$140:C$144, 3, FALSE), 0))</f>
        <v>1.4</v>
      </c>
      <c r="E241" s="24">
        <f t="shared" si="96"/>
        <v>5.3</v>
      </c>
      <c r="F241" s="28" t="s">
        <v>39</v>
      </c>
      <c r="G241" s="28" t="s">
        <v>40</v>
      </c>
      <c r="H241" s="28" t="s">
        <v>41</v>
      </c>
      <c r="I241" s="28" t="s">
        <v>41</v>
      </c>
      <c r="J241" s="28" t="s">
        <v>47</v>
      </c>
      <c r="K241" s="28" t="s">
        <v>40</v>
      </c>
      <c r="L241" s="28" t="s">
        <v>41</v>
      </c>
      <c r="M241" s="28" t="s">
        <v>41</v>
      </c>
      <c r="N241" s="42"/>
      <c r="O241" s="42"/>
      <c r="P241" s="25"/>
      <c r="Q241" s="26">
        <f t="shared" si="83"/>
        <v>0.85</v>
      </c>
      <c r="R241" s="27">
        <f t="shared" si="84"/>
        <v>0.77</v>
      </c>
      <c r="S241" s="28">
        <f t="shared" si="79"/>
        <v>0.85</v>
      </c>
      <c r="T241" s="28">
        <f t="shared" si="85"/>
        <v>0.62</v>
      </c>
      <c r="U241" s="28">
        <f t="shared" si="86"/>
        <v>0.27</v>
      </c>
      <c r="V241" s="28">
        <f t="shared" si="87"/>
        <v>0.85</v>
      </c>
      <c r="W241" s="28">
        <f t="shared" si="88"/>
        <v>6.42</v>
      </c>
      <c r="X241" s="28">
        <f t="shared" si="89"/>
        <v>0.22</v>
      </c>
      <c r="Y241" s="28">
        <f t="shared" si="90"/>
        <v>0</v>
      </c>
      <c r="Z241" s="28">
        <f t="shared" si="91"/>
        <v>0</v>
      </c>
      <c r="AA241" s="28">
        <f t="shared" si="92"/>
        <v>3.8870427750000003</v>
      </c>
      <c r="AB241" s="28">
        <f t="shared" si="93"/>
        <v>0.21999999999999997</v>
      </c>
      <c r="AC241" s="28">
        <f t="shared" si="80"/>
        <v>1.4123999999999999</v>
      </c>
      <c r="AD241" s="28">
        <f t="shared" si="81"/>
        <v>5.2994427750000002</v>
      </c>
      <c r="AE241" s="28">
        <f t="shared" si="94"/>
        <v>5.3</v>
      </c>
      <c r="AF241" s="45"/>
      <c r="AG241" s="29"/>
    </row>
    <row r="242" spans="1:33" s="12" customFormat="1" x14ac:dyDescent="0.3">
      <c r="A242" s="30" t="s">
        <v>495</v>
      </c>
      <c r="B242" s="30" t="s">
        <v>93</v>
      </c>
      <c r="C242" s="30" t="s">
        <v>59</v>
      </c>
      <c r="D242" s="21">
        <f>MAX(MAX(VLOOKUP(C:C,Data!A$140:C$144, 2, FALSE)-E242, 0), MAX(E242-VLOOKUP(C:C,Data!A$140:C$144, 3, FALSE), 0))</f>
        <v>0</v>
      </c>
      <c r="E242" s="24">
        <f t="shared" si="96"/>
        <v>3.7</v>
      </c>
      <c r="F242" s="28" t="s">
        <v>39</v>
      </c>
      <c r="G242" s="28" t="s">
        <v>46</v>
      </c>
      <c r="H242" s="28" t="s">
        <v>41</v>
      </c>
      <c r="I242" s="28" t="s">
        <v>41</v>
      </c>
      <c r="J242" s="28" t="s">
        <v>47</v>
      </c>
      <c r="K242" s="28" t="s">
        <v>40</v>
      </c>
      <c r="L242" s="28" t="s">
        <v>41</v>
      </c>
      <c r="M242" s="28" t="s">
        <v>41</v>
      </c>
      <c r="N242" s="42"/>
      <c r="O242" s="42"/>
      <c r="P242" s="25"/>
      <c r="Q242" s="26">
        <f t="shared" si="83"/>
        <v>0.85</v>
      </c>
      <c r="R242" s="27">
        <f t="shared" si="84"/>
        <v>0.44</v>
      </c>
      <c r="S242" s="28">
        <f t="shared" si="79"/>
        <v>0.85</v>
      </c>
      <c r="T242" s="28">
        <f t="shared" si="85"/>
        <v>0.62</v>
      </c>
      <c r="U242" s="28">
        <f t="shared" si="86"/>
        <v>0.27</v>
      </c>
      <c r="V242" s="28">
        <f t="shared" si="87"/>
        <v>0.85</v>
      </c>
      <c r="W242" s="28">
        <f t="shared" si="88"/>
        <v>6.42</v>
      </c>
      <c r="X242" s="28">
        <f t="shared" si="89"/>
        <v>0.22</v>
      </c>
      <c r="Y242" s="28">
        <f t="shared" si="90"/>
        <v>0</v>
      </c>
      <c r="Z242" s="28">
        <f t="shared" si="91"/>
        <v>0</v>
      </c>
      <c r="AA242" s="28">
        <f t="shared" si="92"/>
        <v>2.2211672999999998</v>
      </c>
      <c r="AB242" s="28">
        <f t="shared" si="93"/>
        <v>0.21999999999999997</v>
      </c>
      <c r="AC242" s="28">
        <f t="shared" si="80"/>
        <v>1.4123999999999999</v>
      </c>
      <c r="AD242" s="28">
        <f t="shared" si="81"/>
        <v>3.6335672999999997</v>
      </c>
      <c r="AE242" s="28">
        <f t="shared" si="94"/>
        <v>3.7</v>
      </c>
      <c r="AF242" s="45"/>
      <c r="AG242" s="29"/>
    </row>
    <row r="243" spans="1:33" s="12" customFormat="1" x14ac:dyDescent="0.3">
      <c r="A243" s="30" t="s">
        <v>496</v>
      </c>
      <c r="B243" s="30" t="s">
        <v>37</v>
      </c>
      <c r="C243" s="30" t="s">
        <v>230</v>
      </c>
      <c r="D243" s="21" t="e">
        <f>MAX(MAX(VLOOKUP(C:C,Data!A$140:C$144, 2, FALSE)-E243, 0), MAX(E243-VLOOKUP(C:C,Data!A$140:C$144, 3, FALSE), 0))</f>
        <v>#VALUE!</v>
      </c>
      <c r="E243" s="24" t="s">
        <v>83</v>
      </c>
      <c r="F243" s="24" t="s">
        <v>83</v>
      </c>
      <c r="G243" s="24" t="s">
        <v>83</v>
      </c>
      <c r="H243" s="24" t="s">
        <v>83</v>
      </c>
      <c r="I243" s="24" t="s">
        <v>83</v>
      </c>
      <c r="J243" s="24" t="s">
        <v>83</v>
      </c>
      <c r="K243" s="24" t="s">
        <v>83</v>
      </c>
      <c r="L243" s="24" t="s">
        <v>83</v>
      </c>
      <c r="M243" s="24" t="s">
        <v>83</v>
      </c>
      <c r="N243" s="42"/>
      <c r="O243" s="42"/>
      <c r="P243" s="25"/>
      <c r="Q243" s="26">
        <f t="shared" si="83"/>
        <v>1</v>
      </c>
      <c r="R243" s="27">
        <f t="shared" si="84"/>
        <v>1</v>
      </c>
      <c r="S243" s="28">
        <f t="shared" si="79"/>
        <v>1</v>
      </c>
      <c r="T243" s="28">
        <f t="shared" si="85"/>
        <v>0.68</v>
      </c>
      <c r="U243" s="28">
        <f t="shared" si="86"/>
        <v>0.5</v>
      </c>
      <c r="V243" s="28">
        <f t="shared" si="87"/>
        <v>1</v>
      </c>
      <c r="W243" s="28">
        <f t="shared" si="88"/>
        <v>1</v>
      </c>
      <c r="X243" s="28">
        <f t="shared" si="89"/>
        <v>1</v>
      </c>
      <c r="Y243" s="28">
        <f t="shared" si="90"/>
        <v>1</v>
      </c>
      <c r="Z243" s="28">
        <f t="shared" si="91"/>
        <v>1</v>
      </c>
      <c r="AA243" s="28">
        <f t="shared" si="92"/>
        <v>8.2200000000000006</v>
      </c>
      <c r="AB243" s="28">
        <f t="shared" si="93"/>
        <v>1</v>
      </c>
      <c r="AC243" s="28">
        <f t="shared" si="80"/>
        <v>-1.4293495835975616</v>
      </c>
      <c r="AD243" s="28">
        <f t="shared" si="81"/>
        <v>0</v>
      </c>
      <c r="AE243" s="28">
        <f t="shared" si="94"/>
        <v>0</v>
      </c>
      <c r="AF243" s="45"/>
      <c r="AG243" s="29"/>
    </row>
    <row r="244" spans="1:33" s="12" customFormat="1" x14ac:dyDescent="0.3">
      <c r="A244" s="30" t="s">
        <v>497</v>
      </c>
      <c r="B244" s="30" t="s">
        <v>172</v>
      </c>
      <c r="C244" s="30" t="s">
        <v>50</v>
      </c>
      <c r="D244" s="21" t="e">
        <f>MAX(MAX(VLOOKUP(C:C,Data!A$140:C$144, 2, FALSE)-E244, 0), MAX(E244-VLOOKUP(C:C,Data!A$140:C$144, 3, FALSE), 0))</f>
        <v>#VALUE!</v>
      </c>
      <c r="E244" s="24" t="str">
        <f>IF(COUNTIF(G244:M244,"TBC")&gt;0,"TBC",ROUNDUP(($AD244*10)/10, 1))</f>
        <v>TBC</v>
      </c>
      <c r="F244" s="28" t="s">
        <v>39</v>
      </c>
      <c r="G244" s="28" t="s">
        <v>40</v>
      </c>
      <c r="H244" s="28" t="s">
        <v>40</v>
      </c>
      <c r="I244" s="28" t="s">
        <v>41</v>
      </c>
      <c r="J244" s="28" t="s">
        <v>43</v>
      </c>
      <c r="K244" s="28" t="s">
        <v>46</v>
      </c>
      <c r="L244" s="28" t="s">
        <v>630</v>
      </c>
      <c r="M244" s="28" t="s">
        <v>630</v>
      </c>
      <c r="N244" s="42"/>
      <c r="O244" s="42"/>
      <c r="P244" s="25"/>
      <c r="Q244" s="26">
        <f t="shared" si="83"/>
        <v>0.85</v>
      </c>
      <c r="R244" s="27">
        <f t="shared" si="84"/>
        <v>0.77</v>
      </c>
      <c r="S244" s="28">
        <f t="shared" si="79"/>
        <v>0.68</v>
      </c>
      <c r="T244" s="28">
        <f t="shared" si="85"/>
        <v>0.68</v>
      </c>
      <c r="U244" s="28">
        <f t="shared" si="86"/>
        <v>0.5</v>
      </c>
      <c r="V244" s="28">
        <f t="shared" si="87"/>
        <v>0.85</v>
      </c>
      <c r="W244" s="28">
        <f t="shared" si="88"/>
        <v>7.52</v>
      </c>
      <c r="X244" s="28">
        <f t="shared" si="89"/>
        <v>0.56000000000000005</v>
      </c>
      <c r="Y244" s="28">
        <f t="shared" si="90"/>
        <v>1</v>
      </c>
      <c r="Z244" s="28">
        <f t="shared" si="91"/>
        <v>1</v>
      </c>
      <c r="AA244" s="28">
        <f t="shared" si="92"/>
        <v>3.1096342200000002</v>
      </c>
      <c r="AB244" s="28">
        <f t="shared" si="93"/>
        <v>1</v>
      </c>
      <c r="AC244" s="28">
        <f t="shared" si="80"/>
        <v>4.9015704164024374</v>
      </c>
      <c r="AD244" s="28">
        <f t="shared" si="81"/>
        <v>8.6521010073146325</v>
      </c>
      <c r="AE244" s="28">
        <f t="shared" si="94"/>
        <v>8.6999999999999993</v>
      </c>
      <c r="AF244" s="45" t="s">
        <v>648</v>
      </c>
      <c r="AG244" s="29"/>
    </row>
    <row r="245" spans="1:33" s="12" customFormat="1" x14ac:dyDescent="0.3">
      <c r="A245" s="30" t="s">
        <v>498</v>
      </c>
      <c r="B245" s="30" t="s">
        <v>93</v>
      </c>
      <c r="C245" s="30" t="s">
        <v>59</v>
      </c>
      <c r="D245" s="21">
        <f>MAX(MAX(VLOOKUP(C:C,Data!A$140:C$144, 2, FALSE)-E245, 0), MAX(E245-VLOOKUP(C:C,Data!A$140:C$144, 3, FALSE), 0))</f>
        <v>1.4</v>
      </c>
      <c r="E245" s="24">
        <f>IF(COUNTIF(G245:M245,"TBC")&gt;0,"TBC",ROUNDUP(($AD245*10)/10, 1))</f>
        <v>5.3</v>
      </c>
      <c r="F245" s="28" t="s">
        <v>39</v>
      </c>
      <c r="G245" s="28" t="s">
        <v>40</v>
      </c>
      <c r="H245" s="28" t="s">
        <v>41</v>
      </c>
      <c r="I245" s="28" t="s">
        <v>41</v>
      </c>
      <c r="J245" s="28" t="s">
        <v>47</v>
      </c>
      <c r="K245" s="28" t="s">
        <v>40</v>
      </c>
      <c r="L245" s="28" t="s">
        <v>41</v>
      </c>
      <c r="M245" s="28" t="s">
        <v>41</v>
      </c>
      <c r="N245" s="42"/>
      <c r="O245" s="42"/>
      <c r="P245" s="25"/>
      <c r="Q245" s="26">
        <f t="shared" si="83"/>
        <v>0.85</v>
      </c>
      <c r="R245" s="27">
        <f t="shared" si="84"/>
        <v>0.77</v>
      </c>
      <c r="S245" s="28">
        <f t="shared" si="79"/>
        <v>0.85</v>
      </c>
      <c r="T245" s="28">
        <f t="shared" si="85"/>
        <v>0.62</v>
      </c>
      <c r="U245" s="28">
        <f t="shared" si="86"/>
        <v>0.27</v>
      </c>
      <c r="V245" s="28">
        <f t="shared" si="87"/>
        <v>0.85</v>
      </c>
      <c r="W245" s="28">
        <f t="shared" si="88"/>
        <v>6.42</v>
      </c>
      <c r="X245" s="28">
        <f t="shared" si="89"/>
        <v>0.22</v>
      </c>
      <c r="Y245" s="28">
        <f t="shared" si="90"/>
        <v>0</v>
      </c>
      <c r="Z245" s="28">
        <f t="shared" si="91"/>
        <v>0</v>
      </c>
      <c r="AA245" s="28">
        <f t="shared" si="92"/>
        <v>3.8870427750000003</v>
      </c>
      <c r="AB245" s="28">
        <f t="shared" si="93"/>
        <v>0.21999999999999997</v>
      </c>
      <c r="AC245" s="28">
        <f t="shared" si="80"/>
        <v>1.4123999999999999</v>
      </c>
      <c r="AD245" s="28">
        <f t="shared" si="81"/>
        <v>5.2994427750000002</v>
      </c>
      <c r="AE245" s="28">
        <f t="shared" si="94"/>
        <v>5.3</v>
      </c>
      <c r="AF245" s="45"/>
      <c r="AG245" s="29"/>
    </row>
    <row r="246" spans="1:33" s="12" customFormat="1" x14ac:dyDescent="0.3">
      <c r="A246" s="30" t="s">
        <v>499</v>
      </c>
      <c r="B246" s="30" t="s">
        <v>93</v>
      </c>
      <c r="C246" s="30" t="s">
        <v>59</v>
      </c>
      <c r="D246" s="21">
        <f>MAX(MAX(VLOOKUP(C:C,Data!A$140:C$144, 2, FALSE)-E246, 0), MAX(E246-VLOOKUP(C:C,Data!A$140:C$144, 3, FALSE), 0))</f>
        <v>1.4</v>
      </c>
      <c r="E246" s="24">
        <f>IF(COUNTIF(G246:M246,"TBC")&gt;0,"TBC",ROUNDUP(($AD246*10)/10, 1))</f>
        <v>5.3</v>
      </c>
      <c r="F246" s="28" t="s">
        <v>39</v>
      </c>
      <c r="G246" s="28" t="s">
        <v>40</v>
      </c>
      <c r="H246" s="28" t="s">
        <v>41</v>
      </c>
      <c r="I246" s="28" t="s">
        <v>41</v>
      </c>
      <c r="J246" s="28" t="s">
        <v>47</v>
      </c>
      <c r="K246" s="28" t="s">
        <v>41</v>
      </c>
      <c r="L246" s="28" t="s">
        <v>41</v>
      </c>
      <c r="M246" s="28" t="s">
        <v>40</v>
      </c>
      <c r="N246" s="42"/>
      <c r="O246" s="42"/>
      <c r="P246" s="25"/>
      <c r="Q246" s="26">
        <f t="shared" si="83"/>
        <v>0.85</v>
      </c>
      <c r="R246" s="27">
        <f t="shared" si="84"/>
        <v>0.77</v>
      </c>
      <c r="S246" s="28">
        <f t="shared" si="79"/>
        <v>0.85</v>
      </c>
      <c r="T246" s="28">
        <f t="shared" si="85"/>
        <v>0.62</v>
      </c>
      <c r="U246" s="28">
        <f t="shared" si="86"/>
        <v>0.27</v>
      </c>
      <c r="V246" s="28">
        <f t="shared" si="87"/>
        <v>0.85</v>
      </c>
      <c r="W246" s="28">
        <f t="shared" si="88"/>
        <v>6.42</v>
      </c>
      <c r="X246" s="28">
        <f t="shared" si="89"/>
        <v>0</v>
      </c>
      <c r="Y246" s="28">
        <f t="shared" si="90"/>
        <v>0</v>
      </c>
      <c r="Z246" s="28">
        <f t="shared" si="91"/>
        <v>0.22</v>
      </c>
      <c r="AA246" s="28">
        <f t="shared" si="92"/>
        <v>3.8870427750000003</v>
      </c>
      <c r="AB246" s="28">
        <f t="shared" si="93"/>
        <v>0.21999999999999997</v>
      </c>
      <c r="AC246" s="28">
        <f t="shared" si="80"/>
        <v>1.4123999999999999</v>
      </c>
      <c r="AD246" s="28">
        <f t="shared" si="81"/>
        <v>5.2994427750000002</v>
      </c>
      <c r="AE246" s="28">
        <f t="shared" si="94"/>
        <v>5.3</v>
      </c>
      <c r="AF246" s="45"/>
      <c r="AG246" s="29"/>
    </row>
    <row r="247" spans="1:33" s="12" customFormat="1" x14ac:dyDescent="0.3">
      <c r="A247" s="30" t="s">
        <v>501</v>
      </c>
      <c r="B247" s="30" t="s">
        <v>93</v>
      </c>
      <c r="C247" s="30" t="s">
        <v>59</v>
      </c>
      <c r="D247" s="21">
        <f>MAX(MAX(VLOOKUP(C:C,Data!A$140:C$144, 2, FALSE)-E247, 0), MAX(E247-VLOOKUP(C:C,Data!A$140:C$144, 3, FALSE), 0))</f>
        <v>0</v>
      </c>
      <c r="E247" s="24">
        <f>IF(COUNTIF(G247:M247,"TBC")&gt;0,"TBC",ROUNDUP(($AD247*10)/10, 1))</f>
        <v>3.4</v>
      </c>
      <c r="F247" s="28" t="s">
        <v>60</v>
      </c>
      <c r="G247" s="28" t="s">
        <v>46</v>
      </c>
      <c r="H247" s="28" t="s">
        <v>41</v>
      </c>
      <c r="I247" s="28" t="s">
        <v>41</v>
      </c>
      <c r="J247" s="28" t="s">
        <v>43</v>
      </c>
      <c r="K247" s="28" t="s">
        <v>40</v>
      </c>
      <c r="L247" s="28" t="s">
        <v>41</v>
      </c>
      <c r="M247" s="28" t="s">
        <v>41</v>
      </c>
      <c r="N247" s="42"/>
      <c r="O247" s="42"/>
      <c r="P247" s="25"/>
      <c r="Q247" s="26">
        <f t="shared" si="83"/>
        <v>0.62</v>
      </c>
      <c r="R247" s="27">
        <f t="shared" si="84"/>
        <v>0.44</v>
      </c>
      <c r="S247" s="28">
        <f t="shared" si="79"/>
        <v>0.85</v>
      </c>
      <c r="T247" s="28">
        <f t="shared" si="85"/>
        <v>0.68</v>
      </c>
      <c r="U247" s="28">
        <f t="shared" si="86"/>
        <v>0.5</v>
      </c>
      <c r="V247" s="28">
        <f t="shared" si="87"/>
        <v>0.85</v>
      </c>
      <c r="W247" s="28">
        <f t="shared" si="88"/>
        <v>7.52</v>
      </c>
      <c r="X247" s="28">
        <f t="shared" si="89"/>
        <v>0.22</v>
      </c>
      <c r="Y247" s="28">
        <f t="shared" si="90"/>
        <v>0</v>
      </c>
      <c r="Z247" s="28">
        <f t="shared" si="91"/>
        <v>0</v>
      </c>
      <c r="AA247" s="28">
        <f t="shared" si="92"/>
        <v>1.6201455599999999</v>
      </c>
      <c r="AB247" s="28">
        <f t="shared" si="93"/>
        <v>0.21999999999999997</v>
      </c>
      <c r="AC247" s="28">
        <f t="shared" si="80"/>
        <v>1.4363199998935039</v>
      </c>
      <c r="AD247" s="28">
        <f t="shared" si="81"/>
        <v>3.3009828046849843</v>
      </c>
      <c r="AE247" s="28">
        <f t="shared" si="94"/>
        <v>3.4</v>
      </c>
      <c r="AF247" s="45"/>
      <c r="AG247" s="29"/>
    </row>
    <row r="248" spans="1:33" s="12" customFormat="1" x14ac:dyDescent="0.3">
      <c r="A248" s="30" t="s">
        <v>502</v>
      </c>
      <c r="B248" s="30" t="s">
        <v>93</v>
      </c>
      <c r="C248" s="30" t="s">
        <v>38</v>
      </c>
      <c r="D248" s="21" t="e">
        <f>MAX(MAX(VLOOKUP(C:C,Data!A$140:C$144, 2, FALSE)-E248, 0), MAX(E248-VLOOKUP(C:C,Data!A$140:C$144, 3, FALSE), 0))</f>
        <v>#VALUE!</v>
      </c>
      <c r="E248" s="24" t="s">
        <v>83</v>
      </c>
      <c r="F248" s="24" t="s">
        <v>83</v>
      </c>
      <c r="G248" s="24" t="s">
        <v>83</v>
      </c>
      <c r="H248" s="24" t="s">
        <v>83</v>
      </c>
      <c r="I248" s="24" t="s">
        <v>83</v>
      </c>
      <c r="J248" s="24" t="s">
        <v>83</v>
      </c>
      <c r="K248" s="24" t="s">
        <v>83</v>
      </c>
      <c r="L248" s="24" t="s">
        <v>83</v>
      </c>
      <c r="M248" s="24" t="s">
        <v>83</v>
      </c>
      <c r="N248" s="42"/>
      <c r="O248" s="42"/>
      <c r="P248" s="25"/>
      <c r="Q248" s="26">
        <f t="shared" si="83"/>
        <v>1</v>
      </c>
      <c r="R248" s="27">
        <f t="shared" si="84"/>
        <v>1</v>
      </c>
      <c r="S248" s="28">
        <f t="shared" si="79"/>
        <v>1</v>
      </c>
      <c r="T248" s="28">
        <f t="shared" si="85"/>
        <v>0.68</v>
      </c>
      <c r="U248" s="28">
        <f t="shared" si="86"/>
        <v>0.5</v>
      </c>
      <c r="V248" s="28">
        <f t="shared" si="87"/>
        <v>1</v>
      </c>
      <c r="W248" s="28">
        <f t="shared" si="88"/>
        <v>1</v>
      </c>
      <c r="X248" s="28">
        <f t="shared" si="89"/>
        <v>1</v>
      </c>
      <c r="Y248" s="28">
        <f t="shared" si="90"/>
        <v>1</v>
      </c>
      <c r="Z248" s="28">
        <f t="shared" si="91"/>
        <v>1</v>
      </c>
      <c r="AA248" s="28">
        <f t="shared" si="92"/>
        <v>8.2200000000000006</v>
      </c>
      <c r="AB248" s="28">
        <f t="shared" si="93"/>
        <v>1</v>
      </c>
      <c r="AC248" s="28">
        <f t="shared" si="80"/>
        <v>-1.4293495835975616</v>
      </c>
      <c r="AD248" s="28">
        <f t="shared" si="81"/>
        <v>0</v>
      </c>
      <c r="AE248" s="28">
        <f t="shared" si="94"/>
        <v>0</v>
      </c>
      <c r="AF248" s="45"/>
      <c r="AG248" s="29"/>
    </row>
    <row r="249" spans="1:33" s="12" customFormat="1" x14ac:dyDescent="0.3">
      <c r="A249" s="30" t="s">
        <v>503</v>
      </c>
      <c r="B249" s="30" t="s">
        <v>93</v>
      </c>
      <c r="C249" s="30" t="s">
        <v>59</v>
      </c>
      <c r="D249" s="21">
        <f>MAX(MAX(VLOOKUP(C:C,Data!A$140:C$144, 2, FALSE)-E249, 0), MAX(E249-VLOOKUP(C:C,Data!A$140:C$144, 3, FALSE), 0))</f>
        <v>1.4</v>
      </c>
      <c r="E249" s="24">
        <f t="shared" ref="E249:E258" si="97">IF(COUNTIF(G249:M249,"TBC")&gt;0,"TBC",ROUNDUP(($AD249*10)/10, 1))</f>
        <v>5.3</v>
      </c>
      <c r="F249" s="28" t="s">
        <v>39</v>
      </c>
      <c r="G249" s="28" t="s">
        <v>40</v>
      </c>
      <c r="H249" s="28" t="s">
        <v>41</v>
      </c>
      <c r="I249" s="28" t="s">
        <v>41</v>
      </c>
      <c r="J249" s="28" t="s">
        <v>47</v>
      </c>
      <c r="K249" s="28" t="s">
        <v>40</v>
      </c>
      <c r="L249" s="28" t="s">
        <v>41</v>
      </c>
      <c r="M249" s="28" t="s">
        <v>41</v>
      </c>
      <c r="N249" s="42"/>
      <c r="O249" s="42"/>
      <c r="P249" s="25"/>
      <c r="Q249" s="26">
        <f t="shared" si="83"/>
        <v>0.85</v>
      </c>
      <c r="R249" s="27">
        <f t="shared" si="84"/>
        <v>0.77</v>
      </c>
      <c r="S249" s="28">
        <f t="shared" si="79"/>
        <v>0.85</v>
      </c>
      <c r="T249" s="28">
        <f t="shared" si="85"/>
        <v>0.62</v>
      </c>
      <c r="U249" s="28">
        <f t="shared" si="86"/>
        <v>0.27</v>
      </c>
      <c r="V249" s="28">
        <f t="shared" si="87"/>
        <v>0.85</v>
      </c>
      <c r="W249" s="28">
        <f t="shared" si="88"/>
        <v>6.42</v>
      </c>
      <c r="X249" s="28">
        <f t="shared" si="89"/>
        <v>0.22</v>
      </c>
      <c r="Y249" s="28">
        <f t="shared" si="90"/>
        <v>0</v>
      </c>
      <c r="Z249" s="28">
        <f t="shared" si="91"/>
        <v>0</v>
      </c>
      <c r="AA249" s="28">
        <f t="shared" si="92"/>
        <v>3.8870427750000003</v>
      </c>
      <c r="AB249" s="28">
        <f t="shared" si="93"/>
        <v>0.21999999999999997</v>
      </c>
      <c r="AC249" s="28">
        <f t="shared" si="80"/>
        <v>1.4123999999999999</v>
      </c>
      <c r="AD249" s="28">
        <f t="shared" si="81"/>
        <v>5.2994427750000002</v>
      </c>
      <c r="AE249" s="28">
        <f t="shared" si="94"/>
        <v>5.3</v>
      </c>
      <c r="AF249" s="45"/>
      <c r="AG249" s="29"/>
    </row>
    <row r="250" spans="1:33" s="12" customFormat="1" x14ac:dyDescent="0.3">
      <c r="A250" s="30" t="s">
        <v>504</v>
      </c>
      <c r="B250" s="30" t="s">
        <v>143</v>
      </c>
      <c r="C250" s="30" t="s">
        <v>38</v>
      </c>
      <c r="D250" s="21">
        <f>MAX(MAX(VLOOKUP(C:C,Data!A$140:C$144, 2, FALSE)-E250, 0), MAX(E250-VLOOKUP(C:C,Data!A$140:C$144, 3, FALSE), 0))</f>
        <v>0</v>
      </c>
      <c r="E250" s="24">
        <f t="shared" si="97"/>
        <v>4.3</v>
      </c>
      <c r="F250" s="28" t="s">
        <v>60</v>
      </c>
      <c r="G250" s="28" t="s">
        <v>40</v>
      </c>
      <c r="H250" s="28" t="s">
        <v>41</v>
      </c>
      <c r="I250" s="28" t="s">
        <v>41</v>
      </c>
      <c r="J250" s="28" t="s">
        <v>47</v>
      </c>
      <c r="K250" s="28" t="s">
        <v>40</v>
      </c>
      <c r="L250" s="28" t="s">
        <v>41</v>
      </c>
      <c r="M250" s="28" t="s">
        <v>41</v>
      </c>
      <c r="N250" s="42"/>
      <c r="O250" s="42"/>
      <c r="P250" s="25"/>
      <c r="Q250" s="26">
        <f t="shared" si="83"/>
        <v>0.62</v>
      </c>
      <c r="R250" s="27">
        <f t="shared" si="84"/>
        <v>0.77</v>
      </c>
      <c r="S250" s="28">
        <f t="shared" si="79"/>
        <v>0.85</v>
      </c>
      <c r="T250" s="28">
        <f t="shared" si="85"/>
        <v>0.62</v>
      </c>
      <c r="U250" s="28">
        <f t="shared" si="86"/>
        <v>0.27</v>
      </c>
      <c r="V250" s="28">
        <f t="shared" si="87"/>
        <v>0.85</v>
      </c>
      <c r="W250" s="28">
        <f t="shared" si="88"/>
        <v>6.42</v>
      </c>
      <c r="X250" s="28">
        <f t="shared" si="89"/>
        <v>0.22</v>
      </c>
      <c r="Y250" s="28">
        <f t="shared" si="90"/>
        <v>0</v>
      </c>
      <c r="Z250" s="28">
        <f t="shared" si="91"/>
        <v>0</v>
      </c>
      <c r="AA250" s="28">
        <f t="shared" si="92"/>
        <v>2.8352547299999999</v>
      </c>
      <c r="AB250" s="28">
        <f t="shared" si="93"/>
        <v>0.21999999999999997</v>
      </c>
      <c r="AC250" s="28">
        <f t="shared" si="80"/>
        <v>1.4123999999999999</v>
      </c>
      <c r="AD250" s="28">
        <f t="shared" si="81"/>
        <v>4.2476547299999998</v>
      </c>
      <c r="AE250" s="28">
        <f t="shared" si="94"/>
        <v>4.3</v>
      </c>
      <c r="AF250" s="45"/>
      <c r="AG250" s="29"/>
    </row>
    <row r="251" spans="1:33" s="12" customFormat="1" x14ac:dyDescent="0.3">
      <c r="A251" s="30" t="s">
        <v>505</v>
      </c>
      <c r="B251" s="30" t="s">
        <v>93</v>
      </c>
      <c r="C251" s="30" t="s">
        <v>38</v>
      </c>
      <c r="D251" s="21">
        <f>MAX(MAX(VLOOKUP(C:C,Data!A$140:C$144, 2, FALSE)-E251, 0), MAX(E251-VLOOKUP(C:C,Data!A$140:C$144, 3, FALSE), 0))</f>
        <v>0</v>
      </c>
      <c r="E251" s="24">
        <f t="shared" si="97"/>
        <v>6.1</v>
      </c>
      <c r="F251" s="28" t="s">
        <v>184</v>
      </c>
      <c r="G251" s="28" t="s">
        <v>40</v>
      </c>
      <c r="H251" s="28" t="s">
        <v>41</v>
      </c>
      <c r="I251" s="28" t="s">
        <v>41</v>
      </c>
      <c r="J251" s="28" t="s">
        <v>47</v>
      </c>
      <c r="K251" s="28" t="s">
        <v>46</v>
      </c>
      <c r="L251" s="28" t="s">
        <v>46</v>
      </c>
      <c r="M251" s="28" t="s">
        <v>41</v>
      </c>
      <c r="N251" s="42"/>
      <c r="O251" s="42"/>
      <c r="P251" s="25"/>
      <c r="Q251" s="26">
        <f t="shared" si="83"/>
        <v>0.2</v>
      </c>
      <c r="R251" s="27">
        <f t="shared" si="84"/>
        <v>0.77</v>
      </c>
      <c r="S251" s="28">
        <f t="shared" si="79"/>
        <v>0.85</v>
      </c>
      <c r="T251" s="28">
        <f t="shared" si="85"/>
        <v>0.62</v>
      </c>
      <c r="U251" s="28">
        <f t="shared" si="86"/>
        <v>0.27</v>
      </c>
      <c r="V251" s="28">
        <f t="shared" si="87"/>
        <v>0.85</v>
      </c>
      <c r="W251" s="28">
        <f t="shared" si="88"/>
        <v>6.42</v>
      </c>
      <c r="X251" s="28">
        <f t="shared" si="89"/>
        <v>0.56000000000000005</v>
      </c>
      <c r="Y251" s="28">
        <f t="shared" si="90"/>
        <v>0.56000000000000005</v>
      </c>
      <c r="Z251" s="28">
        <f t="shared" si="91"/>
        <v>0</v>
      </c>
      <c r="AA251" s="28">
        <f t="shared" si="92"/>
        <v>0.91459829999999998</v>
      </c>
      <c r="AB251" s="28">
        <f t="shared" si="93"/>
        <v>0.80640000000000001</v>
      </c>
      <c r="AC251" s="28">
        <f t="shared" si="80"/>
        <v>5.1770880000000004</v>
      </c>
      <c r="AD251" s="28">
        <f t="shared" si="81"/>
        <v>6.0916863000000001</v>
      </c>
      <c r="AE251" s="28">
        <f t="shared" si="94"/>
        <v>6.1</v>
      </c>
      <c r="AF251" s="45"/>
      <c r="AG251" s="29"/>
    </row>
    <row r="252" spans="1:33" s="12" customFormat="1" x14ac:dyDescent="0.3">
      <c r="A252" s="30" t="s">
        <v>506</v>
      </c>
      <c r="B252" s="30" t="s">
        <v>93</v>
      </c>
      <c r="C252" s="30" t="s">
        <v>38</v>
      </c>
      <c r="D252" s="21">
        <f>MAX(MAX(VLOOKUP(C:C,Data!A$140:C$144, 2, FALSE)-E252, 0), MAX(E252-VLOOKUP(C:C,Data!A$140:C$144, 3, FALSE), 0))</f>
        <v>0</v>
      </c>
      <c r="E252" s="24">
        <f t="shared" si="97"/>
        <v>5.3</v>
      </c>
      <c r="F252" s="28" t="s">
        <v>39</v>
      </c>
      <c r="G252" s="28" t="s">
        <v>40</v>
      </c>
      <c r="H252" s="28" t="s">
        <v>41</v>
      </c>
      <c r="I252" s="28" t="s">
        <v>41</v>
      </c>
      <c r="J252" s="28" t="s">
        <v>47</v>
      </c>
      <c r="K252" s="28" t="s">
        <v>41</v>
      </c>
      <c r="L252" s="28" t="s">
        <v>40</v>
      </c>
      <c r="M252" s="28" t="s">
        <v>41</v>
      </c>
      <c r="N252" s="42"/>
      <c r="O252" s="42"/>
      <c r="P252" s="25"/>
      <c r="Q252" s="26">
        <f t="shared" si="83"/>
        <v>0.85</v>
      </c>
      <c r="R252" s="27">
        <f t="shared" si="84"/>
        <v>0.77</v>
      </c>
      <c r="S252" s="28">
        <f t="shared" si="79"/>
        <v>0.85</v>
      </c>
      <c r="T252" s="28">
        <f t="shared" si="85"/>
        <v>0.62</v>
      </c>
      <c r="U252" s="28">
        <f t="shared" si="86"/>
        <v>0.27</v>
      </c>
      <c r="V252" s="28">
        <f t="shared" si="87"/>
        <v>0.85</v>
      </c>
      <c r="W252" s="28">
        <f t="shared" si="88"/>
        <v>6.42</v>
      </c>
      <c r="X252" s="28">
        <f t="shared" si="89"/>
        <v>0</v>
      </c>
      <c r="Y252" s="28">
        <f t="shared" si="90"/>
        <v>0.22</v>
      </c>
      <c r="Z252" s="28">
        <f t="shared" si="91"/>
        <v>0</v>
      </c>
      <c r="AA252" s="28">
        <f t="shared" si="92"/>
        <v>3.8870427750000003</v>
      </c>
      <c r="AB252" s="28">
        <f t="shared" si="93"/>
        <v>0.21999999999999997</v>
      </c>
      <c r="AC252" s="28">
        <f t="shared" si="80"/>
        <v>1.4123999999999999</v>
      </c>
      <c r="AD252" s="28">
        <f t="shared" si="81"/>
        <v>5.2994427750000002</v>
      </c>
      <c r="AE252" s="28">
        <f t="shared" si="94"/>
        <v>5.3</v>
      </c>
      <c r="AF252" s="45"/>
      <c r="AG252" s="29"/>
    </row>
    <row r="253" spans="1:33" s="12" customFormat="1" x14ac:dyDescent="0.3">
      <c r="A253" s="30" t="s">
        <v>507</v>
      </c>
      <c r="B253" s="30" t="s">
        <v>93</v>
      </c>
      <c r="C253" s="30" t="s">
        <v>59</v>
      </c>
      <c r="D253" s="21">
        <f>MAX(MAX(VLOOKUP(C:C,Data!A$140:C$144, 2, FALSE)-E253, 0), MAX(E253-VLOOKUP(C:C,Data!A$140:C$144, 3, FALSE), 0))</f>
        <v>1.4</v>
      </c>
      <c r="E253" s="24">
        <f t="shared" si="97"/>
        <v>5.3</v>
      </c>
      <c r="F253" s="28" t="s">
        <v>39</v>
      </c>
      <c r="G253" s="28" t="s">
        <v>40</v>
      </c>
      <c r="H253" s="28" t="s">
        <v>41</v>
      </c>
      <c r="I253" s="28" t="s">
        <v>41</v>
      </c>
      <c r="J253" s="28" t="s">
        <v>47</v>
      </c>
      <c r="K253" s="28" t="s">
        <v>40</v>
      </c>
      <c r="L253" s="28" t="s">
        <v>41</v>
      </c>
      <c r="M253" s="28" t="s">
        <v>41</v>
      </c>
      <c r="N253" s="42"/>
      <c r="O253" s="42"/>
      <c r="P253" s="25"/>
      <c r="Q253" s="26">
        <f t="shared" si="83"/>
        <v>0.85</v>
      </c>
      <c r="R253" s="27">
        <f t="shared" si="84"/>
        <v>0.77</v>
      </c>
      <c r="S253" s="28">
        <f t="shared" si="79"/>
        <v>0.85</v>
      </c>
      <c r="T253" s="28">
        <f t="shared" si="85"/>
        <v>0.62</v>
      </c>
      <c r="U253" s="28">
        <f t="shared" si="86"/>
        <v>0.27</v>
      </c>
      <c r="V253" s="28">
        <f t="shared" si="87"/>
        <v>0.85</v>
      </c>
      <c r="W253" s="28">
        <f t="shared" si="88"/>
        <v>6.42</v>
      </c>
      <c r="X253" s="28">
        <f t="shared" si="89"/>
        <v>0.22</v>
      </c>
      <c r="Y253" s="28">
        <f t="shared" si="90"/>
        <v>0</v>
      </c>
      <c r="Z253" s="28">
        <f t="shared" si="91"/>
        <v>0</v>
      </c>
      <c r="AA253" s="28">
        <f t="shared" si="92"/>
        <v>3.8870427750000003</v>
      </c>
      <c r="AB253" s="28">
        <f t="shared" si="93"/>
        <v>0.21999999999999997</v>
      </c>
      <c r="AC253" s="28">
        <f t="shared" si="80"/>
        <v>1.4123999999999999</v>
      </c>
      <c r="AD253" s="28">
        <f t="shared" si="81"/>
        <v>5.2994427750000002</v>
      </c>
      <c r="AE253" s="28">
        <f t="shared" si="94"/>
        <v>5.3</v>
      </c>
      <c r="AF253" s="45"/>
      <c r="AG253" s="29"/>
    </row>
    <row r="254" spans="1:33" s="12" customFormat="1" x14ac:dyDescent="0.3">
      <c r="A254" s="30" t="s">
        <v>508</v>
      </c>
      <c r="B254" s="30" t="s">
        <v>37</v>
      </c>
      <c r="C254" s="30" t="s">
        <v>50</v>
      </c>
      <c r="D254" s="21">
        <f>MAX(MAX(VLOOKUP(C:C,Data!A$140:C$144, 2, FALSE)-E254, 0), MAX(E254-VLOOKUP(C:C,Data!A$140:C$144, 3, FALSE), 0))</f>
        <v>0</v>
      </c>
      <c r="E254" s="24">
        <f t="shared" si="97"/>
        <v>9.7999999999999989</v>
      </c>
      <c r="F254" s="28" t="s">
        <v>39</v>
      </c>
      <c r="G254" s="28" t="s">
        <v>40</v>
      </c>
      <c r="H254" s="28" t="s">
        <v>41</v>
      </c>
      <c r="I254" s="28" t="s">
        <v>41</v>
      </c>
      <c r="J254" s="28" t="s">
        <v>47</v>
      </c>
      <c r="K254" s="28" t="s">
        <v>46</v>
      </c>
      <c r="L254" s="28" t="s">
        <v>46</v>
      </c>
      <c r="M254" s="28" t="s">
        <v>46</v>
      </c>
      <c r="N254" s="42"/>
      <c r="O254" s="42"/>
      <c r="P254" s="25"/>
      <c r="Q254" s="26">
        <f t="shared" si="83"/>
        <v>0.85</v>
      </c>
      <c r="R254" s="27">
        <f t="shared" si="84"/>
        <v>0.77</v>
      </c>
      <c r="S254" s="28">
        <f t="shared" si="79"/>
        <v>0.85</v>
      </c>
      <c r="T254" s="28">
        <f t="shared" si="85"/>
        <v>0.62</v>
      </c>
      <c r="U254" s="28">
        <f t="shared" si="86"/>
        <v>0.27</v>
      </c>
      <c r="V254" s="28">
        <f t="shared" si="87"/>
        <v>0.85</v>
      </c>
      <c r="W254" s="28">
        <f t="shared" si="88"/>
        <v>6.42</v>
      </c>
      <c r="X254" s="28">
        <f t="shared" si="89"/>
        <v>0.56000000000000005</v>
      </c>
      <c r="Y254" s="28">
        <f t="shared" si="90"/>
        <v>0.56000000000000005</v>
      </c>
      <c r="Z254" s="28">
        <f t="shared" si="91"/>
        <v>0.56000000000000005</v>
      </c>
      <c r="AA254" s="28">
        <f t="shared" si="92"/>
        <v>3.8870427750000003</v>
      </c>
      <c r="AB254" s="28">
        <f t="shared" si="93"/>
        <v>0.91481600000000007</v>
      </c>
      <c r="AC254" s="28">
        <f t="shared" si="80"/>
        <v>5.8731187200000008</v>
      </c>
      <c r="AD254" s="28">
        <f t="shared" si="81"/>
        <v>9.760161495000002</v>
      </c>
      <c r="AE254" s="28">
        <f t="shared" si="94"/>
        <v>9.7999999999999989</v>
      </c>
      <c r="AF254" s="45"/>
      <c r="AG254" s="29"/>
    </row>
    <row r="255" spans="1:33" s="12" customFormat="1" x14ac:dyDescent="0.3">
      <c r="A255" s="30" t="s">
        <v>509</v>
      </c>
      <c r="B255" s="30" t="s">
        <v>93</v>
      </c>
      <c r="C255" s="30" t="s">
        <v>59</v>
      </c>
      <c r="D255" s="21">
        <f>MAX(MAX(VLOOKUP(C:C,Data!A$140:C$144, 2, FALSE)-E255, 0), MAX(E255-VLOOKUP(C:C,Data!A$140:C$144, 3, FALSE), 0))</f>
        <v>4.6999999999999993</v>
      </c>
      <c r="E255" s="24">
        <f t="shared" si="97"/>
        <v>8.6</v>
      </c>
      <c r="F255" s="28" t="s">
        <v>39</v>
      </c>
      <c r="G255" s="28" t="s">
        <v>40</v>
      </c>
      <c r="H255" s="28" t="s">
        <v>41</v>
      </c>
      <c r="I255" s="28" t="s">
        <v>41</v>
      </c>
      <c r="J255" s="28" t="s">
        <v>43</v>
      </c>
      <c r="K255" s="28" t="s">
        <v>41</v>
      </c>
      <c r="L255" s="28" t="s">
        <v>41</v>
      </c>
      <c r="M255" s="28" t="s">
        <v>46</v>
      </c>
      <c r="N255" s="42"/>
      <c r="O255" s="42"/>
      <c r="P255" s="25"/>
      <c r="Q255" s="26">
        <f t="shared" si="83"/>
        <v>0.85</v>
      </c>
      <c r="R255" s="27">
        <f t="shared" si="84"/>
        <v>0.77</v>
      </c>
      <c r="S255" s="28">
        <f t="shared" si="79"/>
        <v>0.85</v>
      </c>
      <c r="T255" s="28">
        <f t="shared" si="85"/>
        <v>0.68</v>
      </c>
      <c r="U255" s="28">
        <f t="shared" si="86"/>
        <v>0.5</v>
      </c>
      <c r="V255" s="28">
        <f t="shared" si="87"/>
        <v>0.85</v>
      </c>
      <c r="W255" s="28">
        <f t="shared" si="88"/>
        <v>7.52</v>
      </c>
      <c r="X255" s="28">
        <f t="shared" si="89"/>
        <v>0</v>
      </c>
      <c r="Y255" s="28">
        <f t="shared" si="90"/>
        <v>0</v>
      </c>
      <c r="Z255" s="28">
        <f t="shared" si="91"/>
        <v>0.56000000000000005</v>
      </c>
      <c r="AA255" s="28">
        <f t="shared" si="92"/>
        <v>3.8870427750000003</v>
      </c>
      <c r="AB255" s="28">
        <f t="shared" si="93"/>
        <v>0.56000000000000005</v>
      </c>
      <c r="AC255" s="28">
        <f t="shared" si="80"/>
        <v>3.9928053775140029</v>
      </c>
      <c r="AD255" s="28">
        <f t="shared" si="81"/>
        <v>8.5102360047151233</v>
      </c>
      <c r="AE255" s="28">
        <f t="shared" si="94"/>
        <v>8.6</v>
      </c>
      <c r="AF255" s="45"/>
      <c r="AG255" s="29"/>
    </row>
    <row r="256" spans="1:33" s="12" customFormat="1" x14ac:dyDescent="0.3">
      <c r="A256" s="30" t="s">
        <v>510</v>
      </c>
      <c r="B256" s="30" t="s">
        <v>93</v>
      </c>
      <c r="C256" s="30" t="s">
        <v>59</v>
      </c>
      <c r="D256" s="21">
        <f>MAX(MAX(VLOOKUP(C:C,Data!A$140:C$144, 2, FALSE)-E256, 0), MAX(E256-VLOOKUP(C:C,Data!A$140:C$144, 3, FALSE), 0))</f>
        <v>1.4</v>
      </c>
      <c r="E256" s="24">
        <f t="shared" si="97"/>
        <v>5.3</v>
      </c>
      <c r="F256" s="28" t="s">
        <v>39</v>
      </c>
      <c r="G256" s="28" t="s">
        <v>40</v>
      </c>
      <c r="H256" s="28" t="s">
        <v>41</v>
      </c>
      <c r="I256" s="28" t="s">
        <v>41</v>
      </c>
      <c r="J256" s="28" t="s">
        <v>47</v>
      </c>
      <c r="K256" s="28" t="s">
        <v>40</v>
      </c>
      <c r="L256" s="28" t="s">
        <v>41</v>
      </c>
      <c r="M256" s="28" t="s">
        <v>41</v>
      </c>
      <c r="N256" s="42"/>
      <c r="O256" s="42"/>
      <c r="P256" s="25"/>
      <c r="Q256" s="26">
        <f t="shared" si="83"/>
        <v>0.85</v>
      </c>
      <c r="R256" s="27">
        <f t="shared" si="84"/>
        <v>0.77</v>
      </c>
      <c r="S256" s="28">
        <f t="shared" si="79"/>
        <v>0.85</v>
      </c>
      <c r="T256" s="28">
        <f t="shared" si="85"/>
        <v>0.62</v>
      </c>
      <c r="U256" s="28">
        <f t="shared" si="86"/>
        <v>0.27</v>
      </c>
      <c r="V256" s="28">
        <f t="shared" si="87"/>
        <v>0.85</v>
      </c>
      <c r="W256" s="28">
        <f t="shared" si="88"/>
        <v>6.42</v>
      </c>
      <c r="X256" s="28">
        <f t="shared" si="89"/>
        <v>0.22</v>
      </c>
      <c r="Y256" s="28">
        <f t="shared" si="90"/>
        <v>0</v>
      </c>
      <c r="Z256" s="28">
        <f t="shared" si="91"/>
        <v>0</v>
      </c>
      <c r="AA256" s="28">
        <f t="shared" si="92"/>
        <v>3.8870427750000003</v>
      </c>
      <c r="AB256" s="28">
        <f t="shared" si="93"/>
        <v>0.21999999999999997</v>
      </c>
      <c r="AC256" s="28">
        <f t="shared" si="80"/>
        <v>1.4123999999999999</v>
      </c>
      <c r="AD256" s="28">
        <f t="shared" si="81"/>
        <v>5.2994427750000002</v>
      </c>
      <c r="AE256" s="28">
        <f t="shared" si="94"/>
        <v>5.3</v>
      </c>
      <c r="AF256" s="45"/>
      <c r="AG256" s="29"/>
    </row>
    <row r="257" spans="1:33" s="12" customFormat="1" x14ac:dyDescent="0.3">
      <c r="A257" s="30" t="s">
        <v>511</v>
      </c>
      <c r="B257" s="30" t="s">
        <v>93</v>
      </c>
      <c r="C257" s="30" t="s">
        <v>59</v>
      </c>
      <c r="D257" s="21">
        <f>MAX(MAX(VLOOKUP(C:C,Data!A$140:C$144, 2, FALSE)-E257, 0), MAX(E257-VLOOKUP(C:C,Data!A$140:C$144, 3, FALSE), 0))</f>
        <v>1.4</v>
      </c>
      <c r="E257" s="24">
        <f t="shared" si="97"/>
        <v>5.3</v>
      </c>
      <c r="F257" s="28" t="s">
        <v>39</v>
      </c>
      <c r="G257" s="28" t="s">
        <v>40</v>
      </c>
      <c r="H257" s="28" t="s">
        <v>41</v>
      </c>
      <c r="I257" s="28" t="s">
        <v>41</v>
      </c>
      <c r="J257" s="28" t="s">
        <v>47</v>
      </c>
      <c r="K257" s="28" t="s">
        <v>40</v>
      </c>
      <c r="L257" s="28" t="s">
        <v>41</v>
      </c>
      <c r="M257" s="28" t="s">
        <v>41</v>
      </c>
      <c r="N257" s="42"/>
      <c r="O257" s="42"/>
      <c r="P257" s="25"/>
      <c r="Q257" s="26">
        <f t="shared" si="83"/>
        <v>0.85</v>
      </c>
      <c r="R257" s="27">
        <f t="shared" si="84"/>
        <v>0.77</v>
      </c>
      <c r="S257" s="28">
        <f t="shared" si="79"/>
        <v>0.85</v>
      </c>
      <c r="T257" s="28">
        <f t="shared" si="85"/>
        <v>0.62</v>
      </c>
      <c r="U257" s="28">
        <f t="shared" si="86"/>
        <v>0.27</v>
      </c>
      <c r="V257" s="28">
        <f t="shared" si="87"/>
        <v>0.85</v>
      </c>
      <c r="W257" s="28">
        <f t="shared" si="88"/>
        <v>6.42</v>
      </c>
      <c r="X257" s="28">
        <f t="shared" si="89"/>
        <v>0.22</v>
      </c>
      <c r="Y257" s="28">
        <f t="shared" si="90"/>
        <v>0</v>
      </c>
      <c r="Z257" s="28">
        <f t="shared" si="91"/>
        <v>0</v>
      </c>
      <c r="AA257" s="28">
        <f t="shared" si="92"/>
        <v>3.8870427750000003</v>
      </c>
      <c r="AB257" s="28">
        <f t="shared" si="93"/>
        <v>0.21999999999999997</v>
      </c>
      <c r="AC257" s="28">
        <f t="shared" si="80"/>
        <v>1.4123999999999999</v>
      </c>
      <c r="AD257" s="28">
        <f t="shared" si="81"/>
        <v>5.2994427750000002</v>
      </c>
      <c r="AE257" s="28">
        <f t="shared" si="94"/>
        <v>5.3</v>
      </c>
      <c r="AF257" s="45"/>
      <c r="AG257" s="29"/>
    </row>
    <row r="258" spans="1:33" s="12" customFormat="1" ht="28.8" x14ac:dyDescent="0.3">
      <c r="A258" s="30" t="s">
        <v>512</v>
      </c>
      <c r="B258" s="30" t="s">
        <v>172</v>
      </c>
      <c r="C258" s="30" t="s">
        <v>38</v>
      </c>
      <c r="D258" s="21" t="e">
        <f>MAX(MAX(VLOOKUP(C:C,Data!A$140:C$144, 2, FALSE)-E258, 0), MAX(E258-VLOOKUP(C:C,Data!A$140:C$144, 3, FALSE), 0))</f>
        <v>#VALUE!</v>
      </c>
      <c r="E258" s="24" t="str">
        <f t="shared" si="97"/>
        <v>TBC</v>
      </c>
      <c r="F258" s="28" t="s">
        <v>39</v>
      </c>
      <c r="G258" s="28" t="s">
        <v>40</v>
      </c>
      <c r="H258" s="28" t="s">
        <v>41</v>
      </c>
      <c r="I258" s="28" t="s">
        <v>41</v>
      </c>
      <c r="J258" s="28" t="s">
        <v>47</v>
      </c>
      <c r="K258" s="28" t="s">
        <v>630</v>
      </c>
      <c r="L258" s="28" t="s">
        <v>630</v>
      </c>
      <c r="M258" s="28" t="s">
        <v>41</v>
      </c>
      <c r="N258" s="42"/>
      <c r="O258" s="42"/>
      <c r="P258" s="25"/>
      <c r="Q258" s="26">
        <f t="shared" si="83"/>
        <v>0.85</v>
      </c>
      <c r="R258" s="27">
        <f t="shared" si="84"/>
        <v>0.77</v>
      </c>
      <c r="S258" s="28">
        <f t="shared" ref="S258:S321" si="98">IF($H258="None (N)", 0.85, 1) *
 IF($H258="Low (L)", $T258, 1) *
 IF($H258="High (H)", $U258, 1)</f>
        <v>0.85</v>
      </c>
      <c r="T258" s="28">
        <f t="shared" si="85"/>
        <v>0.62</v>
      </c>
      <c r="U258" s="28">
        <f t="shared" si="86"/>
        <v>0.27</v>
      </c>
      <c r="V258" s="28">
        <f t="shared" si="87"/>
        <v>0.85</v>
      </c>
      <c r="W258" s="28">
        <f t="shared" si="88"/>
        <v>6.42</v>
      </c>
      <c r="X258" s="28">
        <f t="shared" si="89"/>
        <v>1</v>
      </c>
      <c r="Y258" s="28">
        <f t="shared" si="90"/>
        <v>1</v>
      </c>
      <c r="Z258" s="28">
        <f t="shared" si="91"/>
        <v>0</v>
      </c>
      <c r="AA258" s="28">
        <f t="shared" si="92"/>
        <v>3.8870427750000003</v>
      </c>
      <c r="AB258" s="28">
        <f t="shared" si="93"/>
        <v>1</v>
      </c>
      <c r="AC258" s="28">
        <f t="shared" ref="AC258:AC321" si="99">IF($J258="Unchanged (U)",
  $W258 * $AB258,
  $W258 * ($AB258 - 0.029) -
   3.25 * POWER($AB258 - 0.02, 15))</f>
        <v>6.42</v>
      </c>
      <c r="AD258" s="28">
        <f t="shared" ref="AD258:AD321" si="100">IF($AC258&lt;=0, 0,
  IF($J258="Unchanged (U)",
    MIN($AA258 + $AC258, 10),
    MIN(($AA258 + $AC258) * 1.08, 10)))</f>
        <v>10</v>
      </c>
      <c r="AE258" s="28">
        <f t="shared" si="94"/>
        <v>10</v>
      </c>
      <c r="AF258" s="45" t="s">
        <v>647</v>
      </c>
      <c r="AG258" s="29"/>
    </row>
    <row r="259" spans="1:33" s="12" customFormat="1" x14ac:dyDescent="0.3">
      <c r="A259" s="30" t="s">
        <v>513</v>
      </c>
      <c r="B259" s="30" t="s">
        <v>162</v>
      </c>
      <c r="C259" s="30" t="s">
        <v>59</v>
      </c>
      <c r="D259" s="21" t="e">
        <f>MAX(MAX(VLOOKUP(C:C,Data!A$140:C$144, 2, FALSE)-E259, 0), MAX(E259-VLOOKUP(C:C,Data!A$140:C$144, 3, FALSE), 0))</f>
        <v>#VALUE!</v>
      </c>
      <c r="E259" s="24" t="s">
        <v>83</v>
      </c>
      <c r="F259" s="24" t="s">
        <v>83</v>
      </c>
      <c r="G259" s="24" t="s">
        <v>83</v>
      </c>
      <c r="H259" s="24" t="s">
        <v>83</v>
      </c>
      <c r="I259" s="24" t="s">
        <v>83</v>
      </c>
      <c r="J259" s="24" t="s">
        <v>83</v>
      </c>
      <c r="K259" s="24" t="s">
        <v>83</v>
      </c>
      <c r="L259" s="24" t="s">
        <v>83</v>
      </c>
      <c r="M259" s="24" t="s">
        <v>83</v>
      </c>
      <c r="N259" s="42"/>
      <c r="O259" s="42"/>
      <c r="P259" s="25"/>
      <c r="Q259" s="26">
        <f t="shared" si="83"/>
        <v>1</v>
      </c>
      <c r="R259" s="27">
        <f t="shared" si="84"/>
        <v>1</v>
      </c>
      <c r="S259" s="28">
        <f t="shared" si="98"/>
        <v>1</v>
      </c>
      <c r="T259" s="28">
        <f t="shared" si="85"/>
        <v>0.68</v>
      </c>
      <c r="U259" s="28">
        <f t="shared" si="86"/>
        <v>0.5</v>
      </c>
      <c r="V259" s="28">
        <f t="shared" si="87"/>
        <v>1</v>
      </c>
      <c r="W259" s="28">
        <f t="shared" si="88"/>
        <v>1</v>
      </c>
      <c r="X259" s="28">
        <f t="shared" si="89"/>
        <v>1</v>
      </c>
      <c r="Y259" s="28">
        <f t="shared" si="90"/>
        <v>1</v>
      </c>
      <c r="Z259" s="28">
        <f t="shared" si="91"/>
        <v>1</v>
      </c>
      <c r="AA259" s="28">
        <f t="shared" si="92"/>
        <v>8.2200000000000006</v>
      </c>
      <c r="AB259" s="28">
        <f t="shared" si="93"/>
        <v>1</v>
      </c>
      <c r="AC259" s="28">
        <f t="shared" si="99"/>
        <v>-1.4293495835975616</v>
      </c>
      <c r="AD259" s="28">
        <f t="shared" si="100"/>
        <v>0</v>
      </c>
      <c r="AE259" s="28">
        <f t="shared" si="94"/>
        <v>0</v>
      </c>
      <c r="AF259" s="45"/>
      <c r="AG259" s="29"/>
    </row>
    <row r="260" spans="1:33" s="12" customFormat="1" x14ac:dyDescent="0.3">
      <c r="A260" s="30" t="s">
        <v>514</v>
      </c>
      <c r="B260" s="30" t="s">
        <v>172</v>
      </c>
      <c r="C260" s="30" t="s">
        <v>38</v>
      </c>
      <c r="D260" s="21" t="e">
        <f>MAX(MAX(VLOOKUP(C:C,Data!A$140:C$144, 2, FALSE)-E260, 0), MAX(E260-VLOOKUP(C:C,Data!A$140:C$144, 3, FALSE), 0))</f>
        <v>#VALUE!</v>
      </c>
      <c r="E260" s="24" t="s">
        <v>83</v>
      </c>
      <c r="F260" s="24" t="s">
        <v>83</v>
      </c>
      <c r="G260" s="24" t="s">
        <v>83</v>
      </c>
      <c r="H260" s="24" t="s">
        <v>83</v>
      </c>
      <c r="I260" s="24" t="s">
        <v>83</v>
      </c>
      <c r="J260" s="24" t="s">
        <v>83</v>
      </c>
      <c r="K260" s="24" t="s">
        <v>83</v>
      </c>
      <c r="L260" s="24" t="s">
        <v>83</v>
      </c>
      <c r="M260" s="24" t="s">
        <v>83</v>
      </c>
      <c r="N260" s="42"/>
      <c r="O260" s="42"/>
      <c r="P260" s="25"/>
      <c r="Q260" s="26">
        <f t="shared" si="83"/>
        <v>1</v>
      </c>
      <c r="R260" s="27">
        <f t="shared" si="84"/>
        <v>1</v>
      </c>
      <c r="S260" s="28">
        <f t="shared" si="98"/>
        <v>1</v>
      </c>
      <c r="T260" s="28">
        <f t="shared" si="85"/>
        <v>0.68</v>
      </c>
      <c r="U260" s="28">
        <f t="shared" si="86"/>
        <v>0.5</v>
      </c>
      <c r="V260" s="28">
        <f t="shared" si="87"/>
        <v>1</v>
      </c>
      <c r="W260" s="28">
        <f t="shared" si="88"/>
        <v>1</v>
      </c>
      <c r="X260" s="28">
        <f t="shared" si="89"/>
        <v>1</v>
      </c>
      <c r="Y260" s="28">
        <f t="shared" si="90"/>
        <v>1</v>
      </c>
      <c r="Z260" s="28">
        <f t="shared" si="91"/>
        <v>1</v>
      </c>
      <c r="AA260" s="28">
        <f t="shared" si="92"/>
        <v>8.2200000000000006</v>
      </c>
      <c r="AB260" s="28">
        <f t="shared" si="93"/>
        <v>1</v>
      </c>
      <c r="AC260" s="28">
        <f t="shared" si="99"/>
        <v>-1.4293495835975616</v>
      </c>
      <c r="AD260" s="28">
        <f t="shared" si="100"/>
        <v>0</v>
      </c>
      <c r="AE260" s="28">
        <f t="shared" si="94"/>
        <v>0</v>
      </c>
      <c r="AF260" s="45"/>
      <c r="AG260" s="29"/>
    </row>
    <row r="261" spans="1:33" s="12" customFormat="1" x14ac:dyDescent="0.3">
      <c r="A261" s="30" t="s">
        <v>515</v>
      </c>
      <c r="B261" s="30" t="s">
        <v>93</v>
      </c>
      <c r="C261" s="30" t="s">
        <v>38</v>
      </c>
      <c r="D261" s="21" t="e">
        <f>MAX(MAX(VLOOKUP(C:C,Data!A$140:C$144, 2, FALSE)-E261, 0), MAX(E261-VLOOKUP(C:C,Data!A$140:C$144, 3, FALSE), 0))</f>
        <v>#VALUE!</v>
      </c>
      <c r="E261" s="24" t="s">
        <v>83</v>
      </c>
      <c r="F261" s="24" t="s">
        <v>83</v>
      </c>
      <c r="G261" s="24" t="s">
        <v>83</v>
      </c>
      <c r="H261" s="24" t="s">
        <v>83</v>
      </c>
      <c r="I261" s="24" t="s">
        <v>83</v>
      </c>
      <c r="J261" s="24" t="s">
        <v>83</v>
      </c>
      <c r="K261" s="24" t="s">
        <v>83</v>
      </c>
      <c r="L261" s="24" t="s">
        <v>83</v>
      </c>
      <c r="M261" s="24" t="s">
        <v>83</v>
      </c>
      <c r="N261" s="42"/>
      <c r="O261" s="42"/>
      <c r="P261" s="25"/>
      <c r="Q261" s="26">
        <f t="shared" si="83"/>
        <v>1</v>
      </c>
      <c r="R261" s="27">
        <f t="shared" si="84"/>
        <v>1</v>
      </c>
      <c r="S261" s="28">
        <f t="shared" si="98"/>
        <v>1</v>
      </c>
      <c r="T261" s="28">
        <f t="shared" si="85"/>
        <v>0.68</v>
      </c>
      <c r="U261" s="28">
        <f t="shared" si="86"/>
        <v>0.5</v>
      </c>
      <c r="V261" s="28">
        <f t="shared" si="87"/>
        <v>1</v>
      </c>
      <c r="W261" s="28">
        <f t="shared" si="88"/>
        <v>1</v>
      </c>
      <c r="X261" s="28">
        <f t="shared" si="89"/>
        <v>1</v>
      </c>
      <c r="Y261" s="28">
        <f t="shared" si="90"/>
        <v>1</v>
      </c>
      <c r="Z261" s="28">
        <f t="shared" si="91"/>
        <v>1</v>
      </c>
      <c r="AA261" s="28">
        <f t="shared" si="92"/>
        <v>8.2200000000000006</v>
      </c>
      <c r="AB261" s="28">
        <f t="shared" si="93"/>
        <v>1</v>
      </c>
      <c r="AC261" s="28">
        <f t="shared" si="99"/>
        <v>-1.4293495835975616</v>
      </c>
      <c r="AD261" s="28">
        <f t="shared" si="100"/>
        <v>0</v>
      </c>
      <c r="AE261" s="28">
        <f t="shared" si="94"/>
        <v>0</v>
      </c>
      <c r="AF261" s="45"/>
      <c r="AG261" s="29"/>
    </row>
    <row r="262" spans="1:33" s="12" customFormat="1" x14ac:dyDescent="0.3">
      <c r="A262" s="30" t="s">
        <v>249</v>
      </c>
      <c r="B262" s="30" t="s">
        <v>218</v>
      </c>
      <c r="C262" s="30" t="s">
        <v>38</v>
      </c>
      <c r="D262" s="21">
        <f>MAX(MAX(VLOOKUP(C:C,Data!A$140:C$144, 2, FALSE)-E262, 0), MAX(E262-VLOOKUP(C:C,Data!A$140:C$144, 3, FALSE), 0))</f>
        <v>0</v>
      </c>
      <c r="E262" s="24">
        <f>IF(COUNTIF(G262:M262,"TBC")&gt;0,"TBC",ROUNDUP(($AD262*10)/10, 1))</f>
        <v>5.3</v>
      </c>
      <c r="F262" s="28" t="s">
        <v>39</v>
      </c>
      <c r="G262" s="28" t="s">
        <v>40</v>
      </c>
      <c r="H262" s="28" t="s">
        <v>41</v>
      </c>
      <c r="I262" s="28" t="s">
        <v>41</v>
      </c>
      <c r="J262" s="28" t="s">
        <v>47</v>
      </c>
      <c r="K262" s="28" t="s">
        <v>40</v>
      </c>
      <c r="L262" s="28" t="s">
        <v>41</v>
      </c>
      <c r="M262" s="28" t="s">
        <v>41</v>
      </c>
      <c r="N262" s="42"/>
      <c r="O262" s="42"/>
      <c r="P262" s="25" t="s">
        <v>148</v>
      </c>
      <c r="Q262" s="26">
        <f t="shared" si="83"/>
        <v>0.85</v>
      </c>
      <c r="R262" s="27">
        <f t="shared" si="84"/>
        <v>0.77</v>
      </c>
      <c r="S262" s="28">
        <f t="shared" si="98"/>
        <v>0.85</v>
      </c>
      <c r="T262" s="28">
        <f t="shared" si="85"/>
        <v>0.62</v>
      </c>
      <c r="U262" s="28">
        <f t="shared" si="86"/>
        <v>0.27</v>
      </c>
      <c r="V262" s="28">
        <f t="shared" si="87"/>
        <v>0.85</v>
      </c>
      <c r="W262" s="28">
        <f t="shared" si="88"/>
        <v>6.42</v>
      </c>
      <c r="X262" s="28">
        <f t="shared" si="89"/>
        <v>0.22</v>
      </c>
      <c r="Y262" s="28">
        <f t="shared" si="90"/>
        <v>0</v>
      </c>
      <c r="Z262" s="28">
        <f t="shared" si="91"/>
        <v>0</v>
      </c>
      <c r="AA262" s="28">
        <f t="shared" si="92"/>
        <v>3.8870427750000003</v>
      </c>
      <c r="AB262" s="28">
        <f t="shared" si="93"/>
        <v>0.21999999999999997</v>
      </c>
      <c r="AC262" s="28">
        <f t="shared" si="99"/>
        <v>1.4123999999999999</v>
      </c>
      <c r="AD262" s="28">
        <f t="shared" si="100"/>
        <v>5.2994427750000002</v>
      </c>
      <c r="AE262" s="28">
        <f t="shared" si="94"/>
        <v>5.3</v>
      </c>
      <c r="AF262" s="28"/>
      <c r="AG262" s="29"/>
    </row>
    <row r="263" spans="1:33" s="12" customFormat="1" x14ac:dyDescent="0.3">
      <c r="A263" s="30" t="s">
        <v>517</v>
      </c>
      <c r="B263" s="30" t="s">
        <v>93</v>
      </c>
      <c r="C263" s="30" t="s">
        <v>38</v>
      </c>
      <c r="D263" s="21" t="e">
        <f>MAX(MAX(VLOOKUP(C:C,Data!A$140:C$144, 2, FALSE)-E263, 0), MAX(E263-VLOOKUP(C:C,Data!A$140:C$144, 3, FALSE), 0))</f>
        <v>#VALUE!</v>
      </c>
      <c r="E263" s="24" t="s">
        <v>83</v>
      </c>
      <c r="F263" s="24" t="s">
        <v>83</v>
      </c>
      <c r="G263" s="24" t="s">
        <v>83</v>
      </c>
      <c r="H263" s="24" t="s">
        <v>83</v>
      </c>
      <c r="I263" s="24" t="s">
        <v>83</v>
      </c>
      <c r="J263" s="24" t="s">
        <v>83</v>
      </c>
      <c r="K263" s="24" t="s">
        <v>83</v>
      </c>
      <c r="L263" s="24" t="s">
        <v>83</v>
      </c>
      <c r="M263" s="24" t="s">
        <v>83</v>
      </c>
      <c r="N263" s="42"/>
      <c r="O263" s="42"/>
      <c r="P263" s="25"/>
      <c r="Q263" s="26">
        <f t="shared" si="83"/>
        <v>1</v>
      </c>
      <c r="R263" s="27">
        <f t="shared" si="84"/>
        <v>1</v>
      </c>
      <c r="S263" s="28">
        <f t="shared" si="98"/>
        <v>1</v>
      </c>
      <c r="T263" s="28">
        <f t="shared" si="85"/>
        <v>0.68</v>
      </c>
      <c r="U263" s="28">
        <f t="shared" si="86"/>
        <v>0.5</v>
      </c>
      <c r="V263" s="28">
        <f t="shared" si="87"/>
        <v>1</v>
      </c>
      <c r="W263" s="28">
        <f t="shared" si="88"/>
        <v>1</v>
      </c>
      <c r="X263" s="28">
        <f t="shared" si="89"/>
        <v>1</v>
      </c>
      <c r="Y263" s="28">
        <f t="shared" si="90"/>
        <v>1</v>
      </c>
      <c r="Z263" s="28">
        <f t="shared" si="91"/>
        <v>1</v>
      </c>
      <c r="AA263" s="28">
        <f t="shared" si="92"/>
        <v>8.2200000000000006</v>
      </c>
      <c r="AB263" s="28">
        <f t="shared" si="93"/>
        <v>1</v>
      </c>
      <c r="AC263" s="28">
        <f t="shared" si="99"/>
        <v>-1.4293495835975616</v>
      </c>
      <c r="AD263" s="28">
        <f t="shared" si="100"/>
        <v>0</v>
      </c>
      <c r="AE263" s="28">
        <f t="shared" si="94"/>
        <v>0</v>
      </c>
      <c r="AF263" s="45"/>
      <c r="AG263" s="29"/>
    </row>
    <row r="264" spans="1:33" s="12" customFormat="1" x14ac:dyDescent="0.3">
      <c r="A264" s="30" t="s">
        <v>518</v>
      </c>
      <c r="B264" s="30" t="s">
        <v>162</v>
      </c>
      <c r="C264" s="30" t="s">
        <v>38</v>
      </c>
      <c r="D264" s="21">
        <f>MAX(MAX(VLOOKUP(C:C,Data!A$140:C$144, 2, FALSE)-E264, 0), MAX(E264-VLOOKUP(C:C,Data!A$140:C$144, 3, FALSE), 0))</f>
        <v>0</v>
      </c>
      <c r="E264" s="24">
        <f>IF(COUNTIF(G264:M264,"TBC")&gt;0,"TBC",ROUNDUP(($AD264*10)/10, 1))</f>
        <v>5.3</v>
      </c>
      <c r="F264" s="28" t="s">
        <v>39</v>
      </c>
      <c r="G264" s="28" t="s">
        <v>40</v>
      </c>
      <c r="H264" s="28" t="s">
        <v>41</v>
      </c>
      <c r="I264" s="28" t="s">
        <v>41</v>
      </c>
      <c r="J264" s="28" t="s">
        <v>47</v>
      </c>
      <c r="K264" s="28" t="s">
        <v>40</v>
      </c>
      <c r="L264" s="28" t="s">
        <v>41</v>
      </c>
      <c r="M264" s="28" t="s">
        <v>41</v>
      </c>
      <c r="N264" s="42"/>
      <c r="O264" s="42"/>
      <c r="P264" s="25"/>
      <c r="Q264" s="26">
        <f t="shared" si="83"/>
        <v>0.85</v>
      </c>
      <c r="R264" s="27">
        <f t="shared" si="84"/>
        <v>0.77</v>
      </c>
      <c r="S264" s="28">
        <f t="shared" si="98"/>
        <v>0.85</v>
      </c>
      <c r="T264" s="28">
        <f t="shared" si="85"/>
        <v>0.62</v>
      </c>
      <c r="U264" s="28">
        <f t="shared" si="86"/>
        <v>0.27</v>
      </c>
      <c r="V264" s="28">
        <f t="shared" si="87"/>
        <v>0.85</v>
      </c>
      <c r="W264" s="28">
        <f t="shared" si="88"/>
        <v>6.42</v>
      </c>
      <c r="X264" s="28">
        <f t="shared" si="89"/>
        <v>0.22</v>
      </c>
      <c r="Y264" s="28">
        <f t="shared" si="90"/>
        <v>0</v>
      </c>
      <c r="Z264" s="28">
        <f t="shared" si="91"/>
        <v>0</v>
      </c>
      <c r="AA264" s="28">
        <f t="shared" si="92"/>
        <v>3.8870427750000003</v>
      </c>
      <c r="AB264" s="28">
        <f t="shared" si="93"/>
        <v>0.21999999999999997</v>
      </c>
      <c r="AC264" s="28">
        <f t="shared" si="99"/>
        <v>1.4123999999999999</v>
      </c>
      <c r="AD264" s="28">
        <f t="shared" si="100"/>
        <v>5.2994427750000002</v>
      </c>
      <c r="AE264" s="28">
        <f t="shared" si="94"/>
        <v>5.3</v>
      </c>
      <c r="AF264" s="43"/>
      <c r="AG264" s="29"/>
    </row>
    <row r="265" spans="1:33" s="12" customFormat="1" x14ac:dyDescent="0.3">
      <c r="A265" s="30" t="s">
        <v>519</v>
      </c>
      <c r="B265" s="30" t="s">
        <v>162</v>
      </c>
      <c r="C265" s="30" t="s">
        <v>59</v>
      </c>
      <c r="D265" s="21">
        <f>MAX(MAX(VLOOKUP(C:C,Data!A$140:C$144, 2, FALSE)-E265, 0), MAX(E265-VLOOKUP(C:C,Data!A$140:C$144, 3, FALSE), 0))</f>
        <v>0</v>
      </c>
      <c r="E265" s="24">
        <f>IF(COUNTIF(G265:M265,"TBC")&gt;0,"TBC",ROUNDUP(($AD265*10)/10, 1))</f>
        <v>2.4</v>
      </c>
      <c r="F265" s="28" t="s">
        <v>184</v>
      </c>
      <c r="G265" s="28" t="s">
        <v>40</v>
      </c>
      <c r="H265" s="28" t="s">
        <v>41</v>
      </c>
      <c r="I265" s="28" t="s">
        <v>41</v>
      </c>
      <c r="J265" s="28" t="s">
        <v>47</v>
      </c>
      <c r="K265" s="28" t="s">
        <v>40</v>
      </c>
      <c r="L265" s="28" t="s">
        <v>41</v>
      </c>
      <c r="M265" s="28" t="s">
        <v>41</v>
      </c>
      <c r="N265" s="42"/>
      <c r="O265" s="42"/>
      <c r="P265" s="25"/>
      <c r="Q265" s="26">
        <f t="shared" si="83"/>
        <v>0.2</v>
      </c>
      <c r="R265" s="27">
        <f t="shared" si="84"/>
        <v>0.77</v>
      </c>
      <c r="S265" s="28">
        <f t="shared" si="98"/>
        <v>0.85</v>
      </c>
      <c r="T265" s="28">
        <f t="shared" si="85"/>
        <v>0.62</v>
      </c>
      <c r="U265" s="28">
        <f t="shared" si="86"/>
        <v>0.27</v>
      </c>
      <c r="V265" s="28">
        <f t="shared" si="87"/>
        <v>0.85</v>
      </c>
      <c r="W265" s="28">
        <f t="shared" si="88"/>
        <v>6.42</v>
      </c>
      <c r="X265" s="28">
        <f t="shared" si="89"/>
        <v>0.22</v>
      </c>
      <c r="Y265" s="28">
        <f t="shared" si="90"/>
        <v>0</v>
      </c>
      <c r="Z265" s="28">
        <f t="shared" si="91"/>
        <v>0</v>
      </c>
      <c r="AA265" s="28">
        <f t="shared" si="92"/>
        <v>0.91459829999999998</v>
      </c>
      <c r="AB265" s="28">
        <f t="shared" si="93"/>
        <v>0.21999999999999997</v>
      </c>
      <c r="AC265" s="28">
        <f t="shared" si="99"/>
        <v>1.4123999999999999</v>
      </c>
      <c r="AD265" s="28">
        <f t="shared" si="100"/>
        <v>2.3269982999999996</v>
      </c>
      <c r="AE265" s="28">
        <f t="shared" si="94"/>
        <v>2.4</v>
      </c>
      <c r="AF265" s="43"/>
      <c r="AG265" s="29"/>
    </row>
    <row r="266" spans="1:33" s="12" customFormat="1" x14ac:dyDescent="0.3">
      <c r="A266" s="30" t="s">
        <v>520</v>
      </c>
      <c r="B266" s="30" t="s">
        <v>37</v>
      </c>
      <c r="C266" s="30" t="s">
        <v>59</v>
      </c>
      <c r="D266" s="21" t="e">
        <f>MAX(MAX(VLOOKUP(C:C,Data!A$140:C$144, 2, FALSE)-E266, 0), MAX(E266-VLOOKUP(C:C,Data!A$140:C$144, 3, FALSE), 0))</f>
        <v>#VALUE!</v>
      </c>
      <c r="E266" s="24" t="str">
        <f>IF(COUNTIF(G266:M266,"TBC")&gt;0,"TBC",ROUNDUP(($AD266*10)/10, 1))</f>
        <v>TBC</v>
      </c>
      <c r="F266" s="28" t="s">
        <v>60</v>
      </c>
      <c r="G266" s="28" t="s">
        <v>630</v>
      </c>
      <c r="H266" s="28" t="s">
        <v>630</v>
      </c>
      <c r="I266" s="28" t="s">
        <v>630</v>
      </c>
      <c r="J266" s="28" t="s">
        <v>47</v>
      </c>
      <c r="K266" s="28" t="s">
        <v>630</v>
      </c>
      <c r="L266" s="28" t="s">
        <v>630</v>
      </c>
      <c r="M266" s="28" t="s">
        <v>630</v>
      </c>
      <c r="N266" s="42"/>
      <c r="O266" s="42"/>
      <c r="P266" s="25"/>
      <c r="Q266" s="26">
        <f t="shared" si="83"/>
        <v>0.62</v>
      </c>
      <c r="R266" s="27">
        <f t="shared" si="84"/>
        <v>1</v>
      </c>
      <c r="S266" s="28">
        <f t="shared" si="98"/>
        <v>1</v>
      </c>
      <c r="T266" s="28">
        <f t="shared" si="85"/>
        <v>0.62</v>
      </c>
      <c r="U266" s="28">
        <f t="shared" si="86"/>
        <v>0.27</v>
      </c>
      <c r="V266" s="28">
        <f t="shared" si="87"/>
        <v>1</v>
      </c>
      <c r="W266" s="28">
        <f t="shared" si="88"/>
        <v>6.42</v>
      </c>
      <c r="X266" s="28">
        <f t="shared" si="89"/>
        <v>1</v>
      </c>
      <c r="Y266" s="28">
        <f t="shared" si="90"/>
        <v>1</v>
      </c>
      <c r="Z266" s="28">
        <f t="shared" si="91"/>
        <v>1</v>
      </c>
      <c r="AA266" s="28">
        <f t="shared" si="92"/>
        <v>5.0964</v>
      </c>
      <c r="AB266" s="28">
        <f t="shared" si="93"/>
        <v>1</v>
      </c>
      <c r="AC266" s="28">
        <f t="shared" si="99"/>
        <v>6.42</v>
      </c>
      <c r="AD266" s="28">
        <f t="shared" si="100"/>
        <v>10</v>
      </c>
      <c r="AE266" s="28">
        <f t="shared" si="94"/>
        <v>10</v>
      </c>
      <c r="AF266" s="43" t="s">
        <v>55</v>
      </c>
      <c r="AG266" s="29"/>
    </row>
    <row r="267" spans="1:33" s="12" customFormat="1" x14ac:dyDescent="0.3">
      <c r="A267" s="30" t="s">
        <v>521</v>
      </c>
      <c r="B267" s="30" t="s">
        <v>143</v>
      </c>
      <c r="C267" s="30" t="s">
        <v>59</v>
      </c>
      <c r="D267" s="21" t="e">
        <f>MAX(MAX(VLOOKUP(C:C,Data!A$140:C$144, 2, FALSE)-E267, 0), MAX(E267-VLOOKUP(C:C,Data!A$140:C$144, 3, FALSE), 0))</f>
        <v>#VALUE!</v>
      </c>
      <c r="E267" s="24" t="s">
        <v>83</v>
      </c>
      <c r="F267" s="24" t="s">
        <v>83</v>
      </c>
      <c r="G267" s="24" t="s">
        <v>83</v>
      </c>
      <c r="H267" s="24" t="s">
        <v>83</v>
      </c>
      <c r="I267" s="24" t="s">
        <v>83</v>
      </c>
      <c r="J267" s="24" t="s">
        <v>83</v>
      </c>
      <c r="K267" s="24" t="s">
        <v>83</v>
      </c>
      <c r="L267" s="24" t="s">
        <v>83</v>
      </c>
      <c r="M267" s="24" t="s">
        <v>83</v>
      </c>
      <c r="N267" s="42"/>
      <c r="O267" s="42"/>
      <c r="P267" s="25"/>
      <c r="Q267" s="26">
        <f t="shared" si="83"/>
        <v>1</v>
      </c>
      <c r="R267" s="27">
        <f t="shared" si="84"/>
        <v>1</v>
      </c>
      <c r="S267" s="28">
        <f t="shared" si="98"/>
        <v>1</v>
      </c>
      <c r="T267" s="28">
        <f t="shared" si="85"/>
        <v>0.68</v>
      </c>
      <c r="U267" s="28">
        <f t="shared" si="86"/>
        <v>0.5</v>
      </c>
      <c r="V267" s="28">
        <f t="shared" si="87"/>
        <v>1</v>
      </c>
      <c r="W267" s="28">
        <f t="shared" si="88"/>
        <v>1</v>
      </c>
      <c r="X267" s="28">
        <f t="shared" si="89"/>
        <v>1</v>
      </c>
      <c r="Y267" s="28">
        <f t="shared" si="90"/>
        <v>1</v>
      </c>
      <c r="Z267" s="28">
        <f t="shared" si="91"/>
        <v>1</v>
      </c>
      <c r="AA267" s="28">
        <f t="shared" si="92"/>
        <v>8.2200000000000006</v>
      </c>
      <c r="AB267" s="28">
        <f t="shared" si="93"/>
        <v>1</v>
      </c>
      <c r="AC267" s="28">
        <f t="shared" si="99"/>
        <v>-1.4293495835975616</v>
      </c>
      <c r="AD267" s="28">
        <f t="shared" si="100"/>
        <v>0</v>
      </c>
      <c r="AE267" s="28">
        <f t="shared" si="94"/>
        <v>0</v>
      </c>
      <c r="AF267" s="43"/>
      <c r="AG267" s="29"/>
    </row>
    <row r="268" spans="1:33" s="12" customFormat="1" x14ac:dyDescent="0.3">
      <c r="A268" s="30" t="s">
        <v>522</v>
      </c>
      <c r="B268" s="30" t="s">
        <v>143</v>
      </c>
      <c r="C268" s="30" t="s">
        <v>38</v>
      </c>
      <c r="D268" s="21">
        <f>MAX(MAX(VLOOKUP(C:C,Data!A$140:C$144, 2, FALSE)-E268, 0), MAX(E268-VLOOKUP(C:C,Data!A$140:C$144, 3, FALSE), 0))</f>
        <v>0</v>
      </c>
      <c r="E268" s="24">
        <f>IF(COUNTIF(G268:M268,"TBC")&gt;0,"TBC",ROUNDUP(($AD268*10)/10, 1))</f>
        <v>4.3</v>
      </c>
      <c r="F268" s="28" t="s">
        <v>60</v>
      </c>
      <c r="G268" s="28" t="s">
        <v>40</v>
      </c>
      <c r="H268" s="28" t="s">
        <v>41</v>
      </c>
      <c r="I268" s="28" t="s">
        <v>41</v>
      </c>
      <c r="J268" s="28" t="s">
        <v>47</v>
      </c>
      <c r="K268" s="28" t="s">
        <v>40</v>
      </c>
      <c r="L268" s="28" t="s">
        <v>41</v>
      </c>
      <c r="M268" s="28" t="s">
        <v>41</v>
      </c>
      <c r="N268" s="42"/>
      <c r="O268" s="42"/>
      <c r="P268" s="25"/>
      <c r="Q268" s="26">
        <f t="shared" si="83"/>
        <v>0.62</v>
      </c>
      <c r="R268" s="27">
        <f t="shared" si="84"/>
        <v>0.77</v>
      </c>
      <c r="S268" s="28">
        <f t="shared" si="98"/>
        <v>0.85</v>
      </c>
      <c r="T268" s="28">
        <f t="shared" si="85"/>
        <v>0.62</v>
      </c>
      <c r="U268" s="28">
        <f t="shared" si="86"/>
        <v>0.27</v>
      </c>
      <c r="V268" s="28">
        <f t="shared" si="87"/>
        <v>0.85</v>
      </c>
      <c r="W268" s="28">
        <f t="shared" si="88"/>
        <v>6.42</v>
      </c>
      <c r="X268" s="28">
        <f t="shared" si="89"/>
        <v>0.22</v>
      </c>
      <c r="Y268" s="28">
        <f t="shared" si="90"/>
        <v>0</v>
      </c>
      <c r="Z268" s="28">
        <f t="shared" si="91"/>
        <v>0</v>
      </c>
      <c r="AA268" s="28">
        <f t="shared" si="92"/>
        <v>2.8352547299999999</v>
      </c>
      <c r="AB268" s="28">
        <f t="shared" si="93"/>
        <v>0.21999999999999997</v>
      </c>
      <c r="AC268" s="28">
        <f t="shared" si="99"/>
        <v>1.4123999999999999</v>
      </c>
      <c r="AD268" s="28">
        <f t="shared" si="100"/>
        <v>4.2476547299999998</v>
      </c>
      <c r="AE268" s="28">
        <f t="shared" si="94"/>
        <v>4.3</v>
      </c>
      <c r="AF268" s="43"/>
      <c r="AG268" s="29"/>
    </row>
    <row r="269" spans="1:33" s="12" customFormat="1" x14ac:dyDescent="0.3">
      <c r="A269" s="30" t="s">
        <v>523</v>
      </c>
      <c r="B269" s="30" t="s">
        <v>133</v>
      </c>
      <c r="C269" s="30" t="s">
        <v>38</v>
      </c>
      <c r="D269" s="21" t="e">
        <f>MAX(MAX(VLOOKUP(C:C,Data!A$140:C$144, 2, FALSE)-E269, 0), MAX(E269-VLOOKUP(C:C,Data!A$140:C$144, 3, FALSE), 0))</f>
        <v>#VALUE!</v>
      </c>
      <c r="E269" s="24" t="s">
        <v>83</v>
      </c>
      <c r="F269" s="24" t="s">
        <v>83</v>
      </c>
      <c r="G269" s="24" t="s">
        <v>83</v>
      </c>
      <c r="H269" s="24" t="s">
        <v>83</v>
      </c>
      <c r="I269" s="24" t="s">
        <v>83</v>
      </c>
      <c r="J269" s="24" t="s">
        <v>83</v>
      </c>
      <c r="K269" s="24" t="s">
        <v>83</v>
      </c>
      <c r="L269" s="24" t="s">
        <v>83</v>
      </c>
      <c r="M269" s="24" t="s">
        <v>83</v>
      </c>
      <c r="N269" s="42"/>
      <c r="O269" s="42"/>
      <c r="P269" s="25"/>
      <c r="Q269" s="26">
        <f t="shared" si="83"/>
        <v>1</v>
      </c>
      <c r="R269" s="27">
        <f t="shared" si="84"/>
        <v>1</v>
      </c>
      <c r="S269" s="28">
        <f t="shared" si="98"/>
        <v>1</v>
      </c>
      <c r="T269" s="28">
        <f t="shared" si="85"/>
        <v>0.68</v>
      </c>
      <c r="U269" s="28">
        <f t="shared" si="86"/>
        <v>0.5</v>
      </c>
      <c r="V269" s="28">
        <f t="shared" si="87"/>
        <v>1</v>
      </c>
      <c r="W269" s="28">
        <f t="shared" si="88"/>
        <v>1</v>
      </c>
      <c r="X269" s="28">
        <f t="shared" si="89"/>
        <v>1</v>
      </c>
      <c r="Y269" s="28">
        <f t="shared" si="90"/>
        <v>1</v>
      </c>
      <c r="Z269" s="28">
        <f t="shared" si="91"/>
        <v>1</v>
      </c>
      <c r="AA269" s="28">
        <f t="shared" si="92"/>
        <v>8.2200000000000006</v>
      </c>
      <c r="AB269" s="28">
        <f t="shared" si="93"/>
        <v>1</v>
      </c>
      <c r="AC269" s="28">
        <f t="shared" si="99"/>
        <v>-1.4293495835975616</v>
      </c>
      <c r="AD269" s="28">
        <f t="shared" si="100"/>
        <v>0</v>
      </c>
      <c r="AE269" s="28">
        <f t="shared" si="94"/>
        <v>0</v>
      </c>
      <c r="AF269" s="43"/>
      <c r="AG269" s="29"/>
    </row>
    <row r="270" spans="1:33" s="12" customFormat="1" x14ac:dyDescent="0.3">
      <c r="A270" s="30" t="s">
        <v>524</v>
      </c>
      <c r="B270" s="30" t="s">
        <v>627</v>
      </c>
      <c r="C270" s="30" t="s">
        <v>59</v>
      </c>
      <c r="D270" s="21" t="e">
        <f>MAX(MAX(VLOOKUP(C:C,Data!A$140:C$144, 2, FALSE)-E270, 0), MAX(E270-VLOOKUP(C:C,Data!A$140:C$144, 3, FALSE), 0))</f>
        <v>#VALUE!</v>
      </c>
      <c r="E270" s="24" t="s">
        <v>83</v>
      </c>
      <c r="F270" s="24" t="s">
        <v>83</v>
      </c>
      <c r="G270" s="24" t="s">
        <v>83</v>
      </c>
      <c r="H270" s="24" t="s">
        <v>83</v>
      </c>
      <c r="I270" s="24" t="s">
        <v>83</v>
      </c>
      <c r="J270" s="24" t="s">
        <v>83</v>
      </c>
      <c r="K270" s="24" t="s">
        <v>83</v>
      </c>
      <c r="L270" s="24" t="s">
        <v>83</v>
      </c>
      <c r="M270" s="24" t="s">
        <v>83</v>
      </c>
      <c r="N270" s="42"/>
      <c r="O270" s="42"/>
      <c r="P270" s="25"/>
      <c r="Q270" s="26">
        <f t="shared" si="83"/>
        <v>1</v>
      </c>
      <c r="R270" s="27">
        <f t="shared" si="84"/>
        <v>1</v>
      </c>
      <c r="S270" s="28">
        <f t="shared" si="98"/>
        <v>1</v>
      </c>
      <c r="T270" s="28">
        <f t="shared" si="85"/>
        <v>0.68</v>
      </c>
      <c r="U270" s="28">
        <f t="shared" si="86"/>
        <v>0.5</v>
      </c>
      <c r="V270" s="28">
        <f t="shared" si="87"/>
        <v>1</v>
      </c>
      <c r="W270" s="28">
        <f t="shared" si="88"/>
        <v>1</v>
      </c>
      <c r="X270" s="28">
        <f t="shared" si="89"/>
        <v>1</v>
      </c>
      <c r="Y270" s="28">
        <f t="shared" si="90"/>
        <v>1</v>
      </c>
      <c r="Z270" s="28">
        <f t="shared" si="91"/>
        <v>1</v>
      </c>
      <c r="AA270" s="28">
        <f t="shared" si="92"/>
        <v>8.2200000000000006</v>
      </c>
      <c r="AB270" s="28">
        <f t="shared" si="93"/>
        <v>1</v>
      </c>
      <c r="AC270" s="28">
        <f t="shared" si="99"/>
        <v>-1.4293495835975616</v>
      </c>
      <c r="AD270" s="28">
        <f t="shared" si="100"/>
        <v>0</v>
      </c>
      <c r="AE270" s="28">
        <f t="shared" si="94"/>
        <v>0</v>
      </c>
      <c r="AF270" s="43"/>
      <c r="AG270" s="29"/>
    </row>
    <row r="271" spans="1:33" s="12" customFormat="1" x14ac:dyDescent="0.3">
      <c r="A271" s="30" t="s">
        <v>525</v>
      </c>
      <c r="B271" s="30" t="s">
        <v>143</v>
      </c>
      <c r="C271" s="30" t="s">
        <v>38</v>
      </c>
      <c r="D271" s="21">
        <f>MAX(MAX(VLOOKUP(C:C,Data!A$140:C$144, 2, FALSE)-E271, 0), MAX(E271-VLOOKUP(C:C,Data!A$140:C$144, 3, FALSE), 0))</f>
        <v>0</v>
      </c>
      <c r="E271" s="24">
        <f t="shared" ref="E271:E281" si="101">IF(COUNTIF(G271:M271,"TBC")&gt;0,"TBC",ROUNDUP(($AD271*10)/10, 1))</f>
        <v>4.6999999999999993</v>
      </c>
      <c r="F271" s="28" t="s">
        <v>60</v>
      </c>
      <c r="G271" s="28" t="s">
        <v>40</v>
      </c>
      <c r="H271" s="28" t="s">
        <v>41</v>
      </c>
      <c r="I271" s="28" t="s">
        <v>41</v>
      </c>
      <c r="J271" s="28" t="s">
        <v>43</v>
      </c>
      <c r="K271" s="28" t="s">
        <v>40</v>
      </c>
      <c r="L271" s="28" t="s">
        <v>41</v>
      </c>
      <c r="M271" s="28" t="s">
        <v>41</v>
      </c>
      <c r="N271" s="42"/>
      <c r="O271" s="42"/>
      <c r="P271" s="25"/>
      <c r="Q271" s="26">
        <f t="shared" si="83"/>
        <v>0.62</v>
      </c>
      <c r="R271" s="27">
        <f t="shared" si="84"/>
        <v>0.77</v>
      </c>
      <c r="S271" s="28">
        <f t="shared" si="98"/>
        <v>0.85</v>
      </c>
      <c r="T271" s="28">
        <f t="shared" si="85"/>
        <v>0.68</v>
      </c>
      <c r="U271" s="28">
        <f t="shared" si="86"/>
        <v>0.5</v>
      </c>
      <c r="V271" s="28">
        <f t="shared" si="87"/>
        <v>0.85</v>
      </c>
      <c r="W271" s="28">
        <f t="shared" si="88"/>
        <v>7.52</v>
      </c>
      <c r="X271" s="28">
        <f t="shared" si="89"/>
        <v>0.22</v>
      </c>
      <c r="Y271" s="28">
        <f t="shared" si="90"/>
        <v>0</v>
      </c>
      <c r="Z271" s="28">
        <f t="shared" si="91"/>
        <v>0</v>
      </c>
      <c r="AA271" s="28">
        <f t="shared" si="92"/>
        <v>2.8352547299999999</v>
      </c>
      <c r="AB271" s="28">
        <f t="shared" si="93"/>
        <v>0.21999999999999997</v>
      </c>
      <c r="AC271" s="28">
        <f t="shared" si="99"/>
        <v>1.4363199998935039</v>
      </c>
      <c r="AD271" s="28">
        <f t="shared" si="100"/>
        <v>4.6133007082849851</v>
      </c>
      <c r="AE271" s="28">
        <f t="shared" si="94"/>
        <v>4.6999999999999993</v>
      </c>
      <c r="AF271" s="43"/>
      <c r="AG271" s="29"/>
    </row>
    <row r="272" spans="1:33" s="12" customFormat="1" x14ac:dyDescent="0.3">
      <c r="A272" s="30" t="s">
        <v>526</v>
      </c>
      <c r="B272" s="30" t="s">
        <v>143</v>
      </c>
      <c r="C272" s="30" t="s">
        <v>59</v>
      </c>
      <c r="D272" s="21">
        <f>MAX(MAX(VLOOKUP(C:C,Data!A$140:C$144, 2, FALSE)-E272, 0), MAX(E272-VLOOKUP(C:C,Data!A$140:C$144, 3, FALSE), 0))</f>
        <v>1.2999999999999994</v>
      </c>
      <c r="E272" s="24">
        <f t="shared" si="101"/>
        <v>5.1999999999999993</v>
      </c>
      <c r="F272" s="28" t="s">
        <v>60</v>
      </c>
      <c r="G272" s="28" t="s">
        <v>40</v>
      </c>
      <c r="H272" s="28" t="s">
        <v>41</v>
      </c>
      <c r="I272" s="28" t="s">
        <v>42</v>
      </c>
      <c r="J272" s="28" t="s">
        <v>43</v>
      </c>
      <c r="K272" s="28" t="s">
        <v>40</v>
      </c>
      <c r="L272" s="28" t="s">
        <v>40</v>
      </c>
      <c r="M272" s="28" t="s">
        <v>41</v>
      </c>
      <c r="N272" s="42"/>
      <c r="O272" s="42"/>
      <c r="P272" s="25"/>
      <c r="Q272" s="26">
        <f t="shared" si="83"/>
        <v>0.62</v>
      </c>
      <c r="R272" s="27">
        <f t="shared" si="84"/>
        <v>0.77</v>
      </c>
      <c r="S272" s="28">
        <f t="shared" si="98"/>
        <v>0.85</v>
      </c>
      <c r="T272" s="28">
        <f t="shared" si="85"/>
        <v>0.68</v>
      </c>
      <c r="U272" s="28">
        <f t="shared" si="86"/>
        <v>0.5</v>
      </c>
      <c r="V272" s="28">
        <f t="shared" si="87"/>
        <v>0.62</v>
      </c>
      <c r="W272" s="28">
        <f t="shared" si="88"/>
        <v>7.52</v>
      </c>
      <c r="X272" s="28">
        <f t="shared" si="89"/>
        <v>0.22</v>
      </c>
      <c r="Y272" s="28">
        <f t="shared" si="90"/>
        <v>0.22</v>
      </c>
      <c r="Z272" s="28">
        <f t="shared" si="91"/>
        <v>0</v>
      </c>
      <c r="AA272" s="28">
        <f t="shared" si="92"/>
        <v>2.0680681560000003</v>
      </c>
      <c r="AB272" s="28">
        <f t="shared" si="93"/>
        <v>0.39159999999999995</v>
      </c>
      <c r="AC272" s="28">
        <f t="shared" si="99"/>
        <v>2.7267508438373347</v>
      </c>
      <c r="AD272" s="28">
        <f t="shared" si="100"/>
        <v>5.1784045198243218</v>
      </c>
      <c r="AE272" s="28">
        <f t="shared" si="94"/>
        <v>5.1999999999999993</v>
      </c>
      <c r="AF272" s="43"/>
      <c r="AG272" s="29"/>
    </row>
    <row r="273" spans="1:33" s="12" customFormat="1" x14ac:dyDescent="0.3">
      <c r="A273" s="30" t="s">
        <v>527</v>
      </c>
      <c r="B273" s="30" t="s">
        <v>93</v>
      </c>
      <c r="C273" s="30" t="s">
        <v>38</v>
      </c>
      <c r="D273" s="21">
        <f>MAX(MAX(VLOOKUP(C:C,Data!A$140:C$144, 2, FALSE)-E273, 0), MAX(E273-VLOOKUP(C:C,Data!A$140:C$144, 3, FALSE), 0))</f>
        <v>0.29999999999999982</v>
      </c>
      <c r="E273" s="24">
        <f t="shared" si="101"/>
        <v>3.7</v>
      </c>
      <c r="F273" s="28" t="s">
        <v>60</v>
      </c>
      <c r="G273" s="28" t="s">
        <v>46</v>
      </c>
      <c r="H273" s="28" t="s">
        <v>41</v>
      </c>
      <c r="I273" s="28" t="s">
        <v>42</v>
      </c>
      <c r="J273" s="28" t="s">
        <v>47</v>
      </c>
      <c r="K273" s="28" t="s">
        <v>40</v>
      </c>
      <c r="L273" s="28" t="s">
        <v>40</v>
      </c>
      <c r="M273" s="28" t="s">
        <v>41</v>
      </c>
      <c r="N273" s="42"/>
      <c r="O273" s="42"/>
      <c r="P273" s="25"/>
      <c r="Q273" s="26">
        <f t="shared" si="83"/>
        <v>0.62</v>
      </c>
      <c r="R273" s="27">
        <f t="shared" si="84"/>
        <v>0.44</v>
      </c>
      <c r="S273" s="28">
        <f t="shared" si="98"/>
        <v>0.85</v>
      </c>
      <c r="T273" s="28">
        <f t="shared" si="85"/>
        <v>0.62</v>
      </c>
      <c r="U273" s="28">
        <f t="shared" si="86"/>
        <v>0.27</v>
      </c>
      <c r="V273" s="28">
        <f t="shared" si="87"/>
        <v>0.62</v>
      </c>
      <c r="W273" s="28">
        <f t="shared" si="88"/>
        <v>6.42</v>
      </c>
      <c r="X273" s="28">
        <f t="shared" si="89"/>
        <v>0.22</v>
      </c>
      <c r="Y273" s="28">
        <f t="shared" si="90"/>
        <v>0.22</v>
      </c>
      <c r="Z273" s="28">
        <f t="shared" si="91"/>
        <v>0</v>
      </c>
      <c r="AA273" s="28">
        <f t="shared" si="92"/>
        <v>1.1817532319999999</v>
      </c>
      <c r="AB273" s="28">
        <f t="shared" si="93"/>
        <v>0.39159999999999995</v>
      </c>
      <c r="AC273" s="28">
        <f t="shared" si="99"/>
        <v>2.5140719999999996</v>
      </c>
      <c r="AD273" s="28">
        <f t="shared" si="100"/>
        <v>3.6958252319999998</v>
      </c>
      <c r="AE273" s="28">
        <f t="shared" si="94"/>
        <v>3.7</v>
      </c>
      <c r="AF273" s="43"/>
      <c r="AG273" s="29"/>
    </row>
    <row r="274" spans="1:33" s="12" customFormat="1" x14ac:dyDescent="0.3">
      <c r="A274" s="30" t="s">
        <v>616</v>
      </c>
      <c r="B274" s="36" t="s">
        <v>162</v>
      </c>
      <c r="C274" s="30" t="s">
        <v>59</v>
      </c>
      <c r="D274" s="21">
        <f>MAX(MAX(VLOOKUP(C:C,Data!A$140:C$144, 2, FALSE)-E274, 0), MAX(E274-VLOOKUP(C:C,Data!A$140:C$144, 3, FALSE), 0))</f>
        <v>1.4999999999999996</v>
      </c>
      <c r="E274" s="24">
        <f t="shared" si="101"/>
        <v>5.3999999999999995</v>
      </c>
      <c r="F274" s="28" t="s">
        <v>60</v>
      </c>
      <c r="G274" s="28" t="s">
        <v>40</v>
      </c>
      <c r="H274" s="28" t="s">
        <v>41</v>
      </c>
      <c r="I274" s="28" t="s">
        <v>41</v>
      </c>
      <c r="J274" s="28" t="s">
        <v>47</v>
      </c>
      <c r="K274" s="28" t="s">
        <v>40</v>
      </c>
      <c r="L274" s="28" t="s">
        <v>40</v>
      </c>
      <c r="M274" s="28" t="s">
        <v>41</v>
      </c>
      <c r="N274" s="42"/>
      <c r="O274" s="42"/>
      <c r="P274" s="25"/>
      <c r="Q274" s="26">
        <f t="shared" ref="Q274:Q337" si="102">IF($F274="Network (N)", 0.85, 1) *
 IF($F274="Adjacent (A)", 0.62, 1) *
 IF($F274="Local (L)", 0.55, 1) *
 IF($F274="Physical (P)", 0.2, 1)</f>
        <v>0.62</v>
      </c>
      <c r="R274" s="27">
        <f t="shared" ref="R274:R337" si="103">IF($G274="High (H)", 0.44, 1) *
 IF($G274="Low (L)", 0.77, 1)</f>
        <v>0.77</v>
      </c>
      <c r="S274" s="28">
        <f t="shared" si="98"/>
        <v>0.85</v>
      </c>
      <c r="T274" s="28">
        <f t="shared" ref="T274:T337" si="104">IF($J274="Unchanged (U)", 0.62, 0.68)</f>
        <v>0.62</v>
      </c>
      <c r="U274" s="28">
        <f t="shared" ref="U274:U337" si="105">IF($J274="Unchanged (U)", 0.27, 0.5)</f>
        <v>0.27</v>
      </c>
      <c r="V274" s="28">
        <f t="shared" ref="V274:V337" si="106">IF($I274="None (N)", 0.85, 1) *
 IF($I274="Required (R)", 0.62, 1)</f>
        <v>0.85</v>
      </c>
      <c r="W274" s="28">
        <f t="shared" ref="W274:W337" si="107">IF($J274="Unchanged (U)", 6.42, 1) *
 IF($J274="Changed ( C )", 7.52, 1)</f>
        <v>6.42</v>
      </c>
      <c r="X274" s="28">
        <f t="shared" ref="X274:X337" si="108">IF($K274="None (N)", 0, 1) *
 IF($K274="Low (L)", 0.22, 1) *
 IF($K274="High (H)", 0.56, 1)</f>
        <v>0.22</v>
      </c>
      <c r="Y274" s="28">
        <f t="shared" ref="Y274:Y337" si="109">IF($L274="None (N)", 0, 1) *
 IF($L274="Low (L)", 0.22, 1) *
 IF($L274="High (H)", 0.56, 1)</f>
        <v>0.22</v>
      </c>
      <c r="Z274" s="28">
        <f t="shared" ref="Z274:Z337" si="110">IF($M274="None (N)", 0, 1) *
 IF($M274="Low (L)", 0.22, 1) *
 IF($M274="High (H)", 0.56, 1)</f>
        <v>0</v>
      </c>
      <c r="AA274" s="28">
        <f t="shared" ref="AA274:AA337" si="111">8.22 * $Q274 * $R274 * $S274 * $V274</f>
        <v>2.8352547299999999</v>
      </c>
      <c r="AB274" s="28">
        <f t="shared" ref="AB274:AB337" si="112">(1 - ((1 - $X274) * (1 - $Y274) * (1 - $Z274)))</f>
        <v>0.39159999999999995</v>
      </c>
      <c r="AC274" s="28">
        <f t="shared" si="99"/>
        <v>2.5140719999999996</v>
      </c>
      <c r="AD274" s="28">
        <f t="shared" si="100"/>
        <v>5.3493267299999996</v>
      </c>
      <c r="AE274" s="28">
        <f t="shared" ref="AE274:AE337" si="113">ROUNDUP(($AD274*10)/10, 1)</f>
        <v>5.3999999999999995</v>
      </c>
      <c r="AF274" s="43"/>
      <c r="AG274" s="29"/>
    </row>
    <row r="275" spans="1:33" s="12" customFormat="1" x14ac:dyDescent="0.3">
      <c r="A275" s="30" t="s">
        <v>529</v>
      </c>
      <c r="B275" s="30" t="s">
        <v>93</v>
      </c>
      <c r="C275" s="30" t="s">
        <v>74</v>
      </c>
      <c r="D275" s="21">
        <f>MAX(MAX(VLOOKUP(C:C,Data!A$140:C$144, 2, FALSE)-E275, 0), MAX(E275-VLOOKUP(C:C,Data!A$140:C$144, 3, FALSE), 0))</f>
        <v>2.4000000000000004</v>
      </c>
      <c r="E275" s="24">
        <f t="shared" si="101"/>
        <v>4.5999999999999996</v>
      </c>
      <c r="F275" s="28" t="s">
        <v>60</v>
      </c>
      <c r="G275" s="28" t="s">
        <v>40</v>
      </c>
      <c r="H275" s="28" t="s">
        <v>41</v>
      </c>
      <c r="I275" s="28" t="s">
        <v>42</v>
      </c>
      <c r="J275" s="28" t="s">
        <v>47</v>
      </c>
      <c r="K275" s="28" t="s">
        <v>40</v>
      </c>
      <c r="L275" s="28" t="s">
        <v>40</v>
      </c>
      <c r="M275" s="28" t="s">
        <v>41</v>
      </c>
      <c r="N275" s="42"/>
      <c r="O275" s="42"/>
      <c r="P275" s="25"/>
      <c r="Q275" s="26">
        <f t="shared" si="102"/>
        <v>0.62</v>
      </c>
      <c r="R275" s="27">
        <f t="shared" si="103"/>
        <v>0.77</v>
      </c>
      <c r="S275" s="28">
        <f t="shared" si="98"/>
        <v>0.85</v>
      </c>
      <c r="T275" s="28">
        <f t="shared" si="104"/>
        <v>0.62</v>
      </c>
      <c r="U275" s="28">
        <f t="shared" si="105"/>
        <v>0.27</v>
      </c>
      <c r="V275" s="28">
        <f t="shared" si="106"/>
        <v>0.62</v>
      </c>
      <c r="W275" s="28">
        <f t="shared" si="107"/>
        <v>6.42</v>
      </c>
      <c r="X275" s="28">
        <f t="shared" si="108"/>
        <v>0.22</v>
      </c>
      <c r="Y275" s="28">
        <f t="shared" si="109"/>
        <v>0.22</v>
      </c>
      <c r="Z275" s="28">
        <f t="shared" si="110"/>
        <v>0</v>
      </c>
      <c r="AA275" s="28">
        <f t="shared" si="111"/>
        <v>2.0680681560000003</v>
      </c>
      <c r="AB275" s="28">
        <f t="shared" si="112"/>
        <v>0.39159999999999995</v>
      </c>
      <c r="AC275" s="28">
        <f t="shared" si="99"/>
        <v>2.5140719999999996</v>
      </c>
      <c r="AD275" s="28">
        <f t="shared" si="100"/>
        <v>4.5821401559999995</v>
      </c>
      <c r="AE275" s="28">
        <f t="shared" si="113"/>
        <v>4.5999999999999996</v>
      </c>
      <c r="AF275" s="43"/>
      <c r="AG275" s="29"/>
    </row>
    <row r="276" spans="1:33" s="12" customFormat="1" x14ac:dyDescent="0.3">
      <c r="A276" s="30" t="s">
        <v>530</v>
      </c>
      <c r="B276" s="30" t="s">
        <v>143</v>
      </c>
      <c r="C276" s="30" t="s">
        <v>59</v>
      </c>
      <c r="D276" s="21">
        <f>MAX(MAX(VLOOKUP(C:C,Data!A$140:C$144, 2, FALSE)-E276, 0), MAX(E276-VLOOKUP(C:C,Data!A$140:C$144, 3, FALSE), 0))</f>
        <v>0</v>
      </c>
      <c r="E276" s="24">
        <f t="shared" si="101"/>
        <v>3.4</v>
      </c>
      <c r="F276" s="28" t="s">
        <v>60</v>
      </c>
      <c r="G276" s="28" t="s">
        <v>46</v>
      </c>
      <c r="H276" s="28" t="s">
        <v>41</v>
      </c>
      <c r="I276" s="28" t="s">
        <v>41</v>
      </c>
      <c r="J276" s="28" t="s">
        <v>43</v>
      </c>
      <c r="K276" s="28" t="s">
        <v>40</v>
      </c>
      <c r="L276" s="28" t="s">
        <v>41</v>
      </c>
      <c r="M276" s="28" t="s">
        <v>41</v>
      </c>
      <c r="N276" s="42"/>
      <c r="O276" s="42"/>
      <c r="P276" s="25"/>
      <c r="Q276" s="26">
        <f t="shared" si="102"/>
        <v>0.62</v>
      </c>
      <c r="R276" s="27">
        <f t="shared" si="103"/>
        <v>0.44</v>
      </c>
      <c r="S276" s="28">
        <f t="shared" si="98"/>
        <v>0.85</v>
      </c>
      <c r="T276" s="28">
        <f t="shared" si="104"/>
        <v>0.68</v>
      </c>
      <c r="U276" s="28">
        <f t="shared" si="105"/>
        <v>0.5</v>
      </c>
      <c r="V276" s="28">
        <f t="shared" si="106"/>
        <v>0.85</v>
      </c>
      <c r="W276" s="28">
        <f t="shared" si="107"/>
        <v>7.52</v>
      </c>
      <c r="X276" s="28">
        <f t="shared" si="108"/>
        <v>0.22</v>
      </c>
      <c r="Y276" s="28">
        <f t="shared" si="109"/>
        <v>0</v>
      </c>
      <c r="Z276" s="28">
        <f t="shared" si="110"/>
        <v>0</v>
      </c>
      <c r="AA276" s="28">
        <f t="shared" si="111"/>
        <v>1.6201455599999999</v>
      </c>
      <c r="AB276" s="28">
        <f t="shared" si="112"/>
        <v>0.21999999999999997</v>
      </c>
      <c r="AC276" s="28">
        <f t="shared" si="99"/>
        <v>1.4363199998935039</v>
      </c>
      <c r="AD276" s="28">
        <f t="shared" si="100"/>
        <v>3.3009828046849843</v>
      </c>
      <c r="AE276" s="28">
        <f t="shared" si="113"/>
        <v>3.4</v>
      </c>
      <c r="AF276" s="43"/>
      <c r="AG276" s="29"/>
    </row>
    <row r="277" spans="1:33" s="12" customFormat="1" x14ac:dyDescent="0.3">
      <c r="A277" s="30" t="s">
        <v>531</v>
      </c>
      <c r="B277" s="36" t="s">
        <v>93</v>
      </c>
      <c r="C277" s="30" t="s">
        <v>38</v>
      </c>
      <c r="D277" s="21">
        <f>MAX(MAX(VLOOKUP(C:C,Data!A$140:C$144, 2, FALSE)-E277, 0), MAX(E277-VLOOKUP(C:C,Data!A$140:C$144, 3, FALSE), 0))</f>
        <v>0.29999999999999982</v>
      </c>
      <c r="E277" s="24">
        <f t="shared" si="101"/>
        <v>3.7</v>
      </c>
      <c r="F277" s="28" t="s">
        <v>60</v>
      </c>
      <c r="G277" s="28" t="s">
        <v>46</v>
      </c>
      <c r="H277" s="28" t="s">
        <v>41</v>
      </c>
      <c r="I277" s="28" t="s">
        <v>42</v>
      </c>
      <c r="J277" s="28" t="s">
        <v>47</v>
      </c>
      <c r="K277" s="28" t="s">
        <v>40</v>
      </c>
      <c r="L277" s="28" t="s">
        <v>40</v>
      </c>
      <c r="M277" s="28" t="s">
        <v>41</v>
      </c>
      <c r="N277" s="42"/>
      <c r="O277" s="42"/>
      <c r="P277" s="25"/>
      <c r="Q277" s="26">
        <f t="shared" si="102"/>
        <v>0.62</v>
      </c>
      <c r="R277" s="27">
        <f t="shared" si="103"/>
        <v>0.44</v>
      </c>
      <c r="S277" s="28">
        <f t="shared" si="98"/>
        <v>0.85</v>
      </c>
      <c r="T277" s="28">
        <f t="shared" si="104"/>
        <v>0.62</v>
      </c>
      <c r="U277" s="28">
        <f t="shared" si="105"/>
        <v>0.27</v>
      </c>
      <c r="V277" s="28">
        <f t="shared" si="106"/>
        <v>0.62</v>
      </c>
      <c r="W277" s="28">
        <f t="shared" si="107"/>
        <v>6.42</v>
      </c>
      <c r="X277" s="28">
        <f t="shared" si="108"/>
        <v>0.22</v>
      </c>
      <c r="Y277" s="28">
        <f t="shared" si="109"/>
        <v>0.22</v>
      </c>
      <c r="Z277" s="28">
        <f t="shared" si="110"/>
        <v>0</v>
      </c>
      <c r="AA277" s="28">
        <f t="shared" si="111"/>
        <v>1.1817532319999999</v>
      </c>
      <c r="AB277" s="28">
        <f t="shared" si="112"/>
        <v>0.39159999999999995</v>
      </c>
      <c r="AC277" s="28">
        <f t="shared" si="99"/>
        <v>2.5140719999999996</v>
      </c>
      <c r="AD277" s="28">
        <f t="shared" si="100"/>
        <v>3.6958252319999998</v>
      </c>
      <c r="AE277" s="28">
        <f t="shared" si="113"/>
        <v>3.7</v>
      </c>
      <c r="AF277" s="43"/>
      <c r="AG277" s="29"/>
    </row>
    <row r="278" spans="1:33" s="12" customFormat="1" x14ac:dyDescent="0.3">
      <c r="A278" s="30" t="s">
        <v>532</v>
      </c>
      <c r="B278" s="36" t="s">
        <v>143</v>
      </c>
      <c r="C278" s="30" t="s">
        <v>74</v>
      </c>
      <c r="D278" s="21">
        <f>MAX(MAX(VLOOKUP(C:C,Data!A$140:C$144, 2, FALSE)-E278, 0), MAX(E278-VLOOKUP(C:C,Data!A$140:C$144, 3, FALSE), 0))</f>
        <v>2.6000000000000005</v>
      </c>
      <c r="E278" s="24">
        <f t="shared" si="101"/>
        <v>4.3999999999999995</v>
      </c>
      <c r="F278" s="28" t="s">
        <v>60</v>
      </c>
      <c r="G278" s="28" t="s">
        <v>46</v>
      </c>
      <c r="H278" s="28" t="s">
        <v>40</v>
      </c>
      <c r="I278" s="28" t="s">
        <v>41</v>
      </c>
      <c r="J278" s="28" t="s">
        <v>43</v>
      </c>
      <c r="K278" s="28" t="s">
        <v>40</v>
      </c>
      <c r="L278" s="28" t="s">
        <v>40</v>
      </c>
      <c r="M278" s="28" t="s">
        <v>41</v>
      </c>
      <c r="N278" s="42"/>
      <c r="O278" s="42"/>
      <c r="P278" s="25"/>
      <c r="Q278" s="26">
        <f t="shared" si="102"/>
        <v>0.62</v>
      </c>
      <c r="R278" s="27">
        <f t="shared" si="103"/>
        <v>0.44</v>
      </c>
      <c r="S278" s="28">
        <f t="shared" si="98"/>
        <v>0.68</v>
      </c>
      <c r="T278" s="28">
        <f t="shared" si="104"/>
        <v>0.68</v>
      </c>
      <c r="U278" s="28">
        <f t="shared" si="105"/>
        <v>0.5</v>
      </c>
      <c r="V278" s="28">
        <f t="shared" si="106"/>
        <v>0.85</v>
      </c>
      <c r="W278" s="28">
        <f t="shared" si="107"/>
        <v>7.52</v>
      </c>
      <c r="X278" s="28">
        <f t="shared" si="108"/>
        <v>0.22</v>
      </c>
      <c r="Y278" s="28">
        <f t="shared" si="109"/>
        <v>0.22</v>
      </c>
      <c r="Z278" s="28">
        <f t="shared" si="110"/>
        <v>0</v>
      </c>
      <c r="AA278" s="28">
        <f t="shared" si="111"/>
        <v>1.296116448</v>
      </c>
      <c r="AB278" s="28">
        <f t="shared" si="112"/>
        <v>0.39159999999999995</v>
      </c>
      <c r="AC278" s="28">
        <f t="shared" si="99"/>
        <v>2.7267508438373347</v>
      </c>
      <c r="AD278" s="28">
        <f t="shared" si="100"/>
        <v>4.3446966751843217</v>
      </c>
      <c r="AE278" s="28">
        <f t="shared" si="113"/>
        <v>4.3999999999999995</v>
      </c>
      <c r="AF278" s="43"/>
      <c r="AG278" s="29"/>
    </row>
    <row r="279" spans="1:33" s="12" customFormat="1" x14ac:dyDescent="0.3">
      <c r="A279" s="30" t="s">
        <v>533</v>
      </c>
      <c r="B279" s="36" t="s">
        <v>189</v>
      </c>
      <c r="C279" s="30" t="s">
        <v>50</v>
      </c>
      <c r="D279" s="21">
        <f>MAX(MAX(VLOOKUP(C:C,Data!A$140:C$144, 2, FALSE)-E279, 0), MAX(E279-VLOOKUP(C:C,Data!A$140:C$144, 3, FALSE), 0))</f>
        <v>5.9</v>
      </c>
      <c r="E279" s="24">
        <f t="shared" si="101"/>
        <v>3.1</v>
      </c>
      <c r="F279" s="28" t="s">
        <v>60</v>
      </c>
      <c r="G279" s="28" t="s">
        <v>46</v>
      </c>
      <c r="H279" s="28" t="s">
        <v>41</v>
      </c>
      <c r="I279" s="28" t="s">
        <v>41</v>
      </c>
      <c r="J279" s="28" t="s">
        <v>47</v>
      </c>
      <c r="K279" s="28" t="s">
        <v>40</v>
      </c>
      <c r="L279" s="28" t="s">
        <v>41</v>
      </c>
      <c r="M279" s="28" t="s">
        <v>41</v>
      </c>
      <c r="N279" s="42"/>
      <c r="O279" s="42"/>
      <c r="P279" s="25"/>
      <c r="Q279" s="26">
        <f t="shared" si="102"/>
        <v>0.62</v>
      </c>
      <c r="R279" s="27">
        <f t="shared" si="103"/>
        <v>0.44</v>
      </c>
      <c r="S279" s="28">
        <f t="shared" si="98"/>
        <v>0.85</v>
      </c>
      <c r="T279" s="28">
        <f t="shared" si="104"/>
        <v>0.62</v>
      </c>
      <c r="U279" s="28">
        <f t="shared" si="105"/>
        <v>0.27</v>
      </c>
      <c r="V279" s="28">
        <f t="shared" si="106"/>
        <v>0.85</v>
      </c>
      <c r="W279" s="28">
        <f t="shared" si="107"/>
        <v>6.42</v>
      </c>
      <c r="X279" s="28">
        <f t="shared" si="108"/>
        <v>0.22</v>
      </c>
      <c r="Y279" s="28">
        <f t="shared" si="109"/>
        <v>0</v>
      </c>
      <c r="Z279" s="28">
        <f t="shared" si="110"/>
        <v>0</v>
      </c>
      <c r="AA279" s="28">
        <f t="shared" si="111"/>
        <v>1.6201455599999999</v>
      </c>
      <c r="AB279" s="28">
        <f t="shared" si="112"/>
        <v>0.21999999999999997</v>
      </c>
      <c r="AC279" s="28">
        <f t="shared" si="99"/>
        <v>1.4123999999999999</v>
      </c>
      <c r="AD279" s="28">
        <f t="shared" si="100"/>
        <v>3.03254556</v>
      </c>
      <c r="AE279" s="28">
        <f t="shared" si="113"/>
        <v>3.1</v>
      </c>
      <c r="AF279" s="43"/>
      <c r="AG279" s="29"/>
    </row>
    <row r="280" spans="1:33" s="12" customFormat="1" x14ac:dyDescent="0.3">
      <c r="A280" s="30" t="s">
        <v>534</v>
      </c>
      <c r="B280" s="36" t="s">
        <v>143</v>
      </c>
      <c r="C280" s="30" t="s">
        <v>50</v>
      </c>
      <c r="D280" s="21">
        <f>MAX(MAX(VLOOKUP(C:C,Data!A$140:C$144, 2, FALSE)-E280, 0), MAX(E280-VLOOKUP(C:C,Data!A$140:C$144, 3, FALSE), 0))</f>
        <v>3.6000000000000005</v>
      </c>
      <c r="E280" s="24">
        <f t="shared" si="101"/>
        <v>5.3999999999999995</v>
      </c>
      <c r="F280" s="28" t="s">
        <v>60</v>
      </c>
      <c r="G280" s="28" t="s">
        <v>40</v>
      </c>
      <c r="H280" s="28" t="s">
        <v>41</v>
      </c>
      <c r="I280" s="28" t="s">
        <v>41</v>
      </c>
      <c r="J280" s="28" t="s">
        <v>47</v>
      </c>
      <c r="K280" s="28" t="s">
        <v>40</v>
      </c>
      <c r="L280" s="28" t="s">
        <v>40</v>
      </c>
      <c r="M280" s="28" t="s">
        <v>41</v>
      </c>
      <c r="N280" s="42"/>
      <c r="O280" s="42"/>
      <c r="P280" s="25"/>
      <c r="Q280" s="26">
        <f t="shared" si="102"/>
        <v>0.62</v>
      </c>
      <c r="R280" s="27">
        <f t="shared" si="103"/>
        <v>0.77</v>
      </c>
      <c r="S280" s="28">
        <f t="shared" si="98"/>
        <v>0.85</v>
      </c>
      <c r="T280" s="28">
        <f t="shared" si="104"/>
        <v>0.62</v>
      </c>
      <c r="U280" s="28">
        <f t="shared" si="105"/>
        <v>0.27</v>
      </c>
      <c r="V280" s="28">
        <f t="shared" si="106"/>
        <v>0.85</v>
      </c>
      <c r="W280" s="28">
        <f t="shared" si="107"/>
        <v>6.42</v>
      </c>
      <c r="X280" s="28">
        <f t="shared" si="108"/>
        <v>0.22</v>
      </c>
      <c r="Y280" s="28">
        <f t="shared" si="109"/>
        <v>0.22</v>
      </c>
      <c r="Z280" s="28">
        <f t="shared" si="110"/>
        <v>0</v>
      </c>
      <c r="AA280" s="28">
        <f t="shared" si="111"/>
        <v>2.8352547299999999</v>
      </c>
      <c r="AB280" s="28">
        <f t="shared" si="112"/>
        <v>0.39159999999999995</v>
      </c>
      <c r="AC280" s="28">
        <f t="shared" si="99"/>
        <v>2.5140719999999996</v>
      </c>
      <c r="AD280" s="28">
        <f t="shared" si="100"/>
        <v>5.3493267299999996</v>
      </c>
      <c r="AE280" s="28">
        <f t="shared" si="113"/>
        <v>5.3999999999999995</v>
      </c>
      <c r="AF280" s="43"/>
      <c r="AG280" s="29"/>
    </row>
    <row r="281" spans="1:33" s="12" customFormat="1" x14ac:dyDescent="0.3">
      <c r="A281" s="30" t="s">
        <v>535</v>
      </c>
      <c r="B281" s="36" t="s">
        <v>654</v>
      </c>
      <c r="C281" s="30" t="s">
        <v>74</v>
      </c>
      <c r="D281" s="21">
        <f>MAX(MAX(VLOOKUP(C:C,Data!A$140:C$144, 2, FALSE)-E281, 0), MAX(E281-VLOOKUP(C:C,Data!A$140:C$144, 3, FALSE), 0))</f>
        <v>0.89999999999999858</v>
      </c>
      <c r="E281" s="24">
        <f t="shared" si="101"/>
        <v>9.7999999999999989</v>
      </c>
      <c r="F281" s="28" t="s">
        <v>39</v>
      </c>
      <c r="G281" s="28" t="s">
        <v>40</v>
      </c>
      <c r="H281" s="28" t="s">
        <v>41</v>
      </c>
      <c r="I281" s="28" t="s">
        <v>41</v>
      </c>
      <c r="J281" s="28" t="s">
        <v>47</v>
      </c>
      <c r="K281" s="28" t="s">
        <v>46</v>
      </c>
      <c r="L281" s="28" t="s">
        <v>46</v>
      </c>
      <c r="M281" s="28" t="s">
        <v>46</v>
      </c>
      <c r="N281" s="42"/>
      <c r="O281" s="42"/>
      <c r="P281" s="25"/>
      <c r="Q281" s="26">
        <f t="shared" si="102"/>
        <v>0.85</v>
      </c>
      <c r="R281" s="27">
        <f t="shared" si="103"/>
        <v>0.77</v>
      </c>
      <c r="S281" s="28">
        <f t="shared" si="98"/>
        <v>0.85</v>
      </c>
      <c r="T281" s="28">
        <f t="shared" si="104"/>
        <v>0.62</v>
      </c>
      <c r="U281" s="28">
        <f t="shared" si="105"/>
        <v>0.27</v>
      </c>
      <c r="V281" s="28">
        <f t="shared" si="106"/>
        <v>0.85</v>
      </c>
      <c r="W281" s="28">
        <f t="shared" si="107"/>
        <v>6.42</v>
      </c>
      <c r="X281" s="28">
        <f t="shared" si="108"/>
        <v>0.56000000000000005</v>
      </c>
      <c r="Y281" s="28">
        <f t="shared" si="109"/>
        <v>0.56000000000000005</v>
      </c>
      <c r="Z281" s="28">
        <f t="shared" si="110"/>
        <v>0.56000000000000005</v>
      </c>
      <c r="AA281" s="28">
        <f t="shared" si="111"/>
        <v>3.8870427750000003</v>
      </c>
      <c r="AB281" s="28">
        <f t="shared" si="112"/>
        <v>0.91481600000000007</v>
      </c>
      <c r="AC281" s="28">
        <f t="shared" si="99"/>
        <v>5.8731187200000008</v>
      </c>
      <c r="AD281" s="28">
        <f t="shared" si="100"/>
        <v>9.760161495000002</v>
      </c>
      <c r="AE281" s="28">
        <f t="shared" si="113"/>
        <v>9.7999999999999989</v>
      </c>
      <c r="AF281" s="43" t="s">
        <v>649</v>
      </c>
      <c r="AG281" s="29"/>
    </row>
    <row r="282" spans="1:33" s="12" customFormat="1" x14ac:dyDescent="0.3">
      <c r="A282" s="30" t="s">
        <v>536</v>
      </c>
      <c r="B282" s="36" t="s">
        <v>655</v>
      </c>
      <c r="C282" s="30" t="s">
        <v>59</v>
      </c>
      <c r="D282" s="21" t="e">
        <f>MAX(MAX(VLOOKUP(C:C,Data!A$140:C$144, 2, FALSE)-E282, 0), MAX(E282-VLOOKUP(C:C,Data!A$140:C$144, 3, FALSE), 0))</f>
        <v>#VALUE!</v>
      </c>
      <c r="E282" s="24" t="s">
        <v>83</v>
      </c>
      <c r="F282" s="24" t="s">
        <v>83</v>
      </c>
      <c r="G282" s="24" t="s">
        <v>83</v>
      </c>
      <c r="H282" s="24" t="s">
        <v>83</v>
      </c>
      <c r="I282" s="24" t="s">
        <v>83</v>
      </c>
      <c r="J282" s="24" t="s">
        <v>83</v>
      </c>
      <c r="K282" s="24" t="s">
        <v>83</v>
      </c>
      <c r="L282" s="24" t="s">
        <v>83</v>
      </c>
      <c r="M282" s="24" t="s">
        <v>83</v>
      </c>
      <c r="N282" s="42"/>
      <c r="O282" s="42"/>
      <c r="P282" s="25"/>
      <c r="Q282" s="26">
        <f t="shared" si="102"/>
        <v>1</v>
      </c>
      <c r="R282" s="27">
        <f t="shared" si="103"/>
        <v>1</v>
      </c>
      <c r="S282" s="28">
        <f t="shared" si="98"/>
        <v>1</v>
      </c>
      <c r="T282" s="28">
        <f t="shared" si="104"/>
        <v>0.68</v>
      </c>
      <c r="U282" s="28">
        <f t="shared" si="105"/>
        <v>0.5</v>
      </c>
      <c r="V282" s="28">
        <f t="shared" si="106"/>
        <v>1</v>
      </c>
      <c r="W282" s="28">
        <f t="shared" si="107"/>
        <v>1</v>
      </c>
      <c r="X282" s="28">
        <f t="shared" si="108"/>
        <v>1</v>
      </c>
      <c r="Y282" s="28">
        <f t="shared" si="109"/>
        <v>1</v>
      </c>
      <c r="Z282" s="28">
        <f t="shared" si="110"/>
        <v>1</v>
      </c>
      <c r="AA282" s="28">
        <f t="shared" si="111"/>
        <v>8.2200000000000006</v>
      </c>
      <c r="AB282" s="28">
        <f t="shared" si="112"/>
        <v>1</v>
      </c>
      <c r="AC282" s="28">
        <f t="shared" si="99"/>
        <v>-1.4293495835975616</v>
      </c>
      <c r="AD282" s="28">
        <f t="shared" si="100"/>
        <v>0</v>
      </c>
      <c r="AE282" s="28">
        <f t="shared" si="113"/>
        <v>0</v>
      </c>
      <c r="AF282" s="43"/>
      <c r="AG282" s="29"/>
    </row>
    <row r="283" spans="1:33" s="12" customFormat="1" x14ac:dyDescent="0.3">
      <c r="A283" s="30" t="s">
        <v>537</v>
      </c>
      <c r="B283" s="36" t="s">
        <v>656</v>
      </c>
      <c r="C283" s="30" t="s">
        <v>59</v>
      </c>
      <c r="D283" s="21">
        <f>MAX(MAX(VLOOKUP(C:C,Data!A$140:C$144, 2, FALSE)-E283, 0), MAX(E283-VLOOKUP(C:C,Data!A$140:C$144, 3, FALSE), 0))</f>
        <v>0</v>
      </c>
      <c r="E283" s="24">
        <f>IF(COUNTIF(G283:M283,"TBC")&gt;0,"TBC",ROUNDUP(($AD283*10)/10, 1))</f>
        <v>3.2</v>
      </c>
      <c r="F283" s="28" t="s">
        <v>184</v>
      </c>
      <c r="G283" s="28" t="s">
        <v>40</v>
      </c>
      <c r="H283" s="28" t="s">
        <v>41</v>
      </c>
      <c r="I283" s="28" t="s">
        <v>42</v>
      </c>
      <c r="J283" s="28" t="s">
        <v>47</v>
      </c>
      <c r="K283" s="28" t="s">
        <v>40</v>
      </c>
      <c r="L283" s="28" t="s">
        <v>40</v>
      </c>
      <c r="M283" s="28" t="s">
        <v>41</v>
      </c>
      <c r="N283" s="42"/>
      <c r="O283" s="42"/>
      <c r="P283" s="25"/>
      <c r="Q283" s="26">
        <f t="shared" si="102"/>
        <v>0.2</v>
      </c>
      <c r="R283" s="27">
        <f t="shared" si="103"/>
        <v>0.77</v>
      </c>
      <c r="S283" s="28">
        <f t="shared" si="98"/>
        <v>0.85</v>
      </c>
      <c r="T283" s="28">
        <f t="shared" si="104"/>
        <v>0.62</v>
      </c>
      <c r="U283" s="28">
        <f t="shared" si="105"/>
        <v>0.27</v>
      </c>
      <c r="V283" s="28">
        <f t="shared" si="106"/>
        <v>0.62</v>
      </c>
      <c r="W283" s="28">
        <f t="shared" si="107"/>
        <v>6.42</v>
      </c>
      <c r="X283" s="28">
        <f t="shared" si="108"/>
        <v>0.22</v>
      </c>
      <c r="Y283" s="28">
        <f t="shared" si="109"/>
        <v>0.22</v>
      </c>
      <c r="Z283" s="28">
        <f t="shared" si="110"/>
        <v>0</v>
      </c>
      <c r="AA283" s="28">
        <f t="shared" si="111"/>
        <v>0.66711876000000003</v>
      </c>
      <c r="AB283" s="28">
        <f t="shared" si="112"/>
        <v>0.39159999999999995</v>
      </c>
      <c r="AC283" s="28">
        <f t="shared" si="99"/>
        <v>2.5140719999999996</v>
      </c>
      <c r="AD283" s="28">
        <f t="shared" si="100"/>
        <v>3.1811907599999998</v>
      </c>
      <c r="AE283" s="28">
        <f t="shared" si="113"/>
        <v>3.2</v>
      </c>
      <c r="AF283" s="43"/>
      <c r="AG283" s="29"/>
    </row>
    <row r="284" spans="1:33" s="12" customFormat="1" x14ac:dyDescent="0.3">
      <c r="A284" s="30" t="s">
        <v>538</v>
      </c>
      <c r="B284" s="36" t="s">
        <v>654</v>
      </c>
      <c r="C284" s="30" t="s">
        <v>38</v>
      </c>
      <c r="D284" s="21">
        <f>MAX(MAX(VLOOKUP(C:C,Data!A$140:C$144, 2, FALSE)-E284, 0), MAX(E284-VLOOKUP(C:C,Data!A$140:C$144, 3, FALSE), 0))</f>
        <v>0.69999999999999973</v>
      </c>
      <c r="E284" s="24">
        <f>IF(COUNTIF(G284:M284,"TBC")&gt;0,"TBC",ROUNDUP(($AD284*10)/10, 1))</f>
        <v>3.3000000000000003</v>
      </c>
      <c r="F284" s="28" t="s">
        <v>145</v>
      </c>
      <c r="G284" s="28" t="s">
        <v>40</v>
      </c>
      <c r="H284" s="28" t="s">
        <v>40</v>
      </c>
      <c r="I284" s="28" t="s">
        <v>41</v>
      </c>
      <c r="J284" s="28" t="s">
        <v>47</v>
      </c>
      <c r="K284" s="28" t="s">
        <v>40</v>
      </c>
      <c r="L284" s="28" t="s">
        <v>41</v>
      </c>
      <c r="M284" s="28" t="s">
        <v>41</v>
      </c>
      <c r="N284" s="42"/>
      <c r="O284" s="42"/>
      <c r="P284" s="25"/>
      <c r="Q284" s="26">
        <f t="shared" si="102"/>
        <v>0.55000000000000004</v>
      </c>
      <c r="R284" s="27">
        <f t="shared" si="103"/>
        <v>0.77</v>
      </c>
      <c r="S284" s="28">
        <f t="shared" si="98"/>
        <v>0.62</v>
      </c>
      <c r="T284" s="28">
        <f t="shared" si="104"/>
        <v>0.62</v>
      </c>
      <c r="U284" s="28">
        <f t="shared" si="105"/>
        <v>0.27</v>
      </c>
      <c r="V284" s="28">
        <f t="shared" si="106"/>
        <v>0.85</v>
      </c>
      <c r="W284" s="28">
        <f t="shared" si="107"/>
        <v>6.42</v>
      </c>
      <c r="X284" s="28">
        <f t="shared" si="108"/>
        <v>0.22</v>
      </c>
      <c r="Y284" s="28">
        <f t="shared" si="109"/>
        <v>0</v>
      </c>
      <c r="Z284" s="28">
        <f t="shared" si="110"/>
        <v>0</v>
      </c>
      <c r="AA284" s="28">
        <f t="shared" si="111"/>
        <v>1.8345765900000002</v>
      </c>
      <c r="AB284" s="28">
        <f t="shared" si="112"/>
        <v>0.21999999999999997</v>
      </c>
      <c r="AC284" s="28">
        <f t="shared" si="99"/>
        <v>1.4123999999999999</v>
      </c>
      <c r="AD284" s="28">
        <f t="shared" si="100"/>
        <v>3.2469765900000001</v>
      </c>
      <c r="AE284" s="28">
        <f t="shared" si="113"/>
        <v>3.3000000000000003</v>
      </c>
      <c r="AF284" s="43"/>
      <c r="AG284" s="29"/>
    </row>
    <row r="285" spans="1:33" s="12" customFormat="1" x14ac:dyDescent="0.3">
      <c r="A285" s="30" t="s">
        <v>539</v>
      </c>
      <c r="B285" s="36" t="s">
        <v>658</v>
      </c>
      <c r="C285" s="30" t="s">
        <v>59</v>
      </c>
      <c r="D285" s="21">
        <f>MAX(MAX(VLOOKUP(C:C,Data!A$140:C$144, 2, FALSE)-E285, 0), MAX(E285-VLOOKUP(C:C,Data!A$140:C$144, 3, FALSE), 0))</f>
        <v>0</v>
      </c>
      <c r="E285" s="24">
        <f>IF(COUNTIF(G285:M285,"TBC")&gt;0,"TBC",ROUNDUP(($AD285*10)/10, 1))</f>
        <v>2.9</v>
      </c>
      <c r="F285" s="28" t="s">
        <v>145</v>
      </c>
      <c r="G285" s="28" t="s">
        <v>46</v>
      </c>
      <c r="H285" s="28" t="s">
        <v>41</v>
      </c>
      <c r="I285" s="28" t="s">
        <v>41</v>
      </c>
      <c r="J285" s="28" t="s">
        <v>47</v>
      </c>
      <c r="K285" s="28" t="s">
        <v>40</v>
      </c>
      <c r="L285" s="28" t="s">
        <v>41</v>
      </c>
      <c r="M285" s="28" t="s">
        <v>41</v>
      </c>
      <c r="N285" s="42"/>
      <c r="O285" s="42"/>
      <c r="P285" s="25"/>
      <c r="Q285" s="26">
        <f t="shared" si="102"/>
        <v>0.55000000000000004</v>
      </c>
      <c r="R285" s="27">
        <f t="shared" si="103"/>
        <v>0.44</v>
      </c>
      <c r="S285" s="28">
        <f t="shared" si="98"/>
        <v>0.85</v>
      </c>
      <c r="T285" s="28">
        <f t="shared" si="104"/>
        <v>0.62</v>
      </c>
      <c r="U285" s="28">
        <f t="shared" si="105"/>
        <v>0.27</v>
      </c>
      <c r="V285" s="28">
        <f t="shared" si="106"/>
        <v>0.85</v>
      </c>
      <c r="W285" s="28">
        <f t="shared" si="107"/>
        <v>6.42</v>
      </c>
      <c r="X285" s="28">
        <f t="shared" si="108"/>
        <v>0.22</v>
      </c>
      <c r="Y285" s="28">
        <f t="shared" si="109"/>
        <v>0</v>
      </c>
      <c r="Z285" s="28">
        <f t="shared" si="110"/>
        <v>0</v>
      </c>
      <c r="AA285" s="28">
        <f t="shared" si="111"/>
        <v>1.4372259000000003</v>
      </c>
      <c r="AB285" s="28">
        <f t="shared" si="112"/>
        <v>0.21999999999999997</v>
      </c>
      <c r="AC285" s="28">
        <f t="shared" si="99"/>
        <v>1.4123999999999999</v>
      </c>
      <c r="AD285" s="28">
        <f t="shared" si="100"/>
        <v>2.8496259000000004</v>
      </c>
      <c r="AE285" s="28">
        <f t="shared" si="113"/>
        <v>2.9</v>
      </c>
      <c r="AF285" s="43"/>
      <c r="AG285" s="29"/>
    </row>
    <row r="286" spans="1:33" s="12" customFormat="1" x14ac:dyDescent="0.3">
      <c r="A286" s="30" t="s">
        <v>540</v>
      </c>
      <c r="B286" s="36" t="s">
        <v>660</v>
      </c>
      <c r="C286" s="30" t="s">
        <v>38</v>
      </c>
      <c r="D286" s="21">
        <f>MAX(MAX(VLOOKUP(C:C,Data!A$140:C$144, 2, FALSE)-E286, 0), MAX(E286-VLOOKUP(C:C,Data!A$140:C$144, 3, FALSE), 0))</f>
        <v>0.19999999999999973</v>
      </c>
      <c r="E286" s="24">
        <f>IF(COUNTIF(G286:M286,"TBC")&gt;0,"TBC",ROUNDUP(($AD286*10)/10, 1))</f>
        <v>3.8000000000000003</v>
      </c>
      <c r="F286" s="28" t="s">
        <v>184</v>
      </c>
      <c r="G286" s="28" t="s">
        <v>46</v>
      </c>
      <c r="H286" s="28" t="s">
        <v>46</v>
      </c>
      <c r="I286" s="28" t="s">
        <v>41</v>
      </c>
      <c r="J286" s="28" t="s">
        <v>47</v>
      </c>
      <c r="K286" s="28" t="s">
        <v>46</v>
      </c>
      <c r="L286" s="28" t="s">
        <v>41</v>
      </c>
      <c r="M286" s="28" t="s">
        <v>41</v>
      </c>
      <c r="N286" s="42"/>
      <c r="O286" s="42"/>
      <c r="P286" s="25"/>
      <c r="Q286" s="26">
        <f t="shared" si="102"/>
        <v>0.2</v>
      </c>
      <c r="R286" s="27">
        <f t="shared" si="103"/>
        <v>0.44</v>
      </c>
      <c r="S286" s="28">
        <f t="shared" si="98"/>
        <v>0.27</v>
      </c>
      <c r="T286" s="28">
        <f t="shared" si="104"/>
        <v>0.62</v>
      </c>
      <c r="U286" s="28">
        <f t="shared" si="105"/>
        <v>0.27</v>
      </c>
      <c r="V286" s="28">
        <f t="shared" si="106"/>
        <v>0.85</v>
      </c>
      <c r="W286" s="28">
        <f t="shared" si="107"/>
        <v>6.42</v>
      </c>
      <c r="X286" s="28">
        <f t="shared" si="108"/>
        <v>0.56000000000000005</v>
      </c>
      <c r="Y286" s="28">
        <f t="shared" si="109"/>
        <v>0</v>
      </c>
      <c r="Z286" s="28">
        <f t="shared" si="110"/>
        <v>0</v>
      </c>
      <c r="AA286" s="28">
        <f t="shared" si="111"/>
        <v>0.16601112000000004</v>
      </c>
      <c r="AB286" s="28">
        <f t="shared" si="112"/>
        <v>0.56000000000000005</v>
      </c>
      <c r="AC286" s="28">
        <f t="shared" si="99"/>
        <v>3.5952000000000002</v>
      </c>
      <c r="AD286" s="28">
        <f t="shared" si="100"/>
        <v>3.76121112</v>
      </c>
      <c r="AE286" s="28">
        <f t="shared" si="113"/>
        <v>3.8000000000000003</v>
      </c>
      <c r="AF286" s="43"/>
      <c r="AG286" s="29"/>
    </row>
    <row r="287" spans="1:33" s="12" customFormat="1" x14ac:dyDescent="0.3">
      <c r="A287" s="30" t="s">
        <v>541</v>
      </c>
      <c r="B287" s="36" t="s">
        <v>657</v>
      </c>
      <c r="C287" s="30" t="s">
        <v>230</v>
      </c>
      <c r="D287" s="21" t="e">
        <f>MAX(MAX(VLOOKUP(C:C,Data!A$140:C$144, 2, FALSE)-E287, 0), MAX(E287-VLOOKUP(C:C,Data!A$140:C$144, 3, FALSE), 0))</f>
        <v>#VALUE!</v>
      </c>
      <c r="E287" s="24" t="s">
        <v>83</v>
      </c>
      <c r="F287" s="24" t="s">
        <v>83</v>
      </c>
      <c r="G287" s="24" t="s">
        <v>83</v>
      </c>
      <c r="H287" s="24" t="s">
        <v>83</v>
      </c>
      <c r="I287" s="24" t="s">
        <v>83</v>
      </c>
      <c r="J287" s="24" t="s">
        <v>83</v>
      </c>
      <c r="K287" s="24" t="s">
        <v>83</v>
      </c>
      <c r="L287" s="24" t="s">
        <v>83</v>
      </c>
      <c r="M287" s="24" t="s">
        <v>83</v>
      </c>
      <c r="N287" s="42"/>
      <c r="O287" s="42"/>
      <c r="P287" s="25"/>
      <c r="Q287" s="26">
        <f t="shared" si="102"/>
        <v>1</v>
      </c>
      <c r="R287" s="27">
        <f t="shared" si="103"/>
        <v>1</v>
      </c>
      <c r="S287" s="28">
        <f t="shared" si="98"/>
        <v>1</v>
      </c>
      <c r="T287" s="28">
        <f t="shared" si="104"/>
        <v>0.68</v>
      </c>
      <c r="U287" s="28">
        <f t="shared" si="105"/>
        <v>0.5</v>
      </c>
      <c r="V287" s="28">
        <f t="shared" si="106"/>
        <v>1</v>
      </c>
      <c r="W287" s="28">
        <f t="shared" si="107"/>
        <v>1</v>
      </c>
      <c r="X287" s="28">
        <f t="shared" si="108"/>
        <v>1</v>
      </c>
      <c r="Y287" s="28">
        <f t="shared" si="109"/>
        <v>1</v>
      </c>
      <c r="Z287" s="28">
        <f t="shared" si="110"/>
        <v>1</v>
      </c>
      <c r="AA287" s="28">
        <f t="shared" si="111"/>
        <v>8.2200000000000006</v>
      </c>
      <c r="AB287" s="28">
        <f t="shared" si="112"/>
        <v>1</v>
      </c>
      <c r="AC287" s="28">
        <f t="shared" si="99"/>
        <v>-1.4293495835975616</v>
      </c>
      <c r="AD287" s="28">
        <f t="shared" si="100"/>
        <v>0</v>
      </c>
      <c r="AE287" s="28">
        <f t="shared" si="113"/>
        <v>0</v>
      </c>
      <c r="AF287" s="43"/>
      <c r="AG287" s="29"/>
    </row>
    <row r="288" spans="1:33" s="12" customFormat="1" x14ac:dyDescent="0.3">
      <c r="A288" s="30" t="s">
        <v>542</v>
      </c>
      <c r="B288" s="36" t="s">
        <v>658</v>
      </c>
      <c r="C288" s="30" t="s">
        <v>38</v>
      </c>
      <c r="D288" s="21">
        <f>MAX(MAX(VLOOKUP(C:C,Data!A$140:C$144, 2, FALSE)-E288, 0), MAX(E288-VLOOKUP(C:C,Data!A$140:C$144, 3, FALSE), 0))</f>
        <v>2.2000000000000002</v>
      </c>
      <c r="E288" s="24">
        <f>IF(COUNTIF(G288:M288,"TBC")&gt;0,"TBC",ROUNDUP(($AD288*10)/10, 1))</f>
        <v>1.8</v>
      </c>
      <c r="F288" s="28" t="s">
        <v>184</v>
      </c>
      <c r="G288" s="28" t="s">
        <v>46</v>
      </c>
      <c r="H288" s="28" t="s">
        <v>41</v>
      </c>
      <c r="I288" s="28" t="s">
        <v>42</v>
      </c>
      <c r="J288" s="28" t="s">
        <v>47</v>
      </c>
      <c r="K288" s="28" t="s">
        <v>40</v>
      </c>
      <c r="L288" s="28" t="s">
        <v>41</v>
      </c>
      <c r="M288" s="28" t="s">
        <v>41</v>
      </c>
      <c r="N288" s="42"/>
      <c r="O288" s="42"/>
      <c r="P288" s="25"/>
      <c r="Q288" s="26">
        <f t="shared" si="102"/>
        <v>0.2</v>
      </c>
      <c r="R288" s="27">
        <f t="shared" si="103"/>
        <v>0.44</v>
      </c>
      <c r="S288" s="28">
        <f t="shared" si="98"/>
        <v>0.85</v>
      </c>
      <c r="T288" s="28">
        <f t="shared" si="104"/>
        <v>0.62</v>
      </c>
      <c r="U288" s="28">
        <f t="shared" si="105"/>
        <v>0.27</v>
      </c>
      <c r="V288" s="28">
        <f t="shared" si="106"/>
        <v>0.62</v>
      </c>
      <c r="W288" s="28">
        <f t="shared" si="107"/>
        <v>6.42</v>
      </c>
      <c r="X288" s="28">
        <f t="shared" si="108"/>
        <v>0.22</v>
      </c>
      <c r="Y288" s="28">
        <f t="shared" si="109"/>
        <v>0</v>
      </c>
      <c r="Z288" s="28">
        <f t="shared" si="110"/>
        <v>0</v>
      </c>
      <c r="AA288" s="28">
        <f t="shared" si="111"/>
        <v>0.38121072000000006</v>
      </c>
      <c r="AB288" s="28">
        <f t="shared" si="112"/>
        <v>0.21999999999999997</v>
      </c>
      <c r="AC288" s="28">
        <f t="shared" si="99"/>
        <v>1.4123999999999999</v>
      </c>
      <c r="AD288" s="28">
        <f t="shared" si="100"/>
        <v>1.79361072</v>
      </c>
      <c r="AE288" s="28">
        <f t="shared" si="113"/>
        <v>1.8</v>
      </c>
      <c r="AF288" s="43"/>
      <c r="AG288" s="29"/>
    </row>
    <row r="289" spans="1:33" s="12" customFormat="1" x14ac:dyDescent="0.3">
      <c r="A289" s="30" t="s">
        <v>543</v>
      </c>
      <c r="B289" s="36" t="s">
        <v>659</v>
      </c>
      <c r="C289" s="30" t="s">
        <v>38</v>
      </c>
      <c r="D289" s="21" t="e">
        <f>MAX(MAX(VLOOKUP(C:C,Data!A$140:C$144, 2, FALSE)-E289, 0), MAX(E289-VLOOKUP(C:C,Data!A$140:C$144, 3, FALSE), 0))</f>
        <v>#VALUE!</v>
      </c>
      <c r="E289" s="24" t="str">
        <f>IF(COUNTIF(G289:M289,"TBC")&gt;0,"TBC",ROUNDUP(($AD289*10)/10, 1))</f>
        <v>TBC</v>
      </c>
      <c r="F289" s="28" t="s">
        <v>184</v>
      </c>
      <c r="G289" s="28" t="s">
        <v>630</v>
      </c>
      <c r="H289" s="28" t="s">
        <v>630</v>
      </c>
      <c r="I289" s="28" t="s">
        <v>630</v>
      </c>
      <c r="J289" s="28" t="s">
        <v>43</v>
      </c>
      <c r="K289" s="28" t="s">
        <v>630</v>
      </c>
      <c r="L289" s="28" t="s">
        <v>630</v>
      </c>
      <c r="M289" s="28" t="s">
        <v>630</v>
      </c>
      <c r="N289" s="42"/>
      <c r="O289" s="42"/>
      <c r="P289" s="25"/>
      <c r="Q289" s="26">
        <f t="shared" si="102"/>
        <v>0.2</v>
      </c>
      <c r="R289" s="27">
        <f t="shared" si="103"/>
        <v>1</v>
      </c>
      <c r="S289" s="28">
        <f t="shared" si="98"/>
        <v>1</v>
      </c>
      <c r="T289" s="28">
        <f t="shared" si="104"/>
        <v>0.68</v>
      </c>
      <c r="U289" s="28">
        <f t="shared" si="105"/>
        <v>0.5</v>
      </c>
      <c r="V289" s="28">
        <f t="shared" si="106"/>
        <v>1</v>
      </c>
      <c r="W289" s="28">
        <f t="shared" si="107"/>
        <v>7.52</v>
      </c>
      <c r="X289" s="28">
        <f t="shared" si="108"/>
        <v>1</v>
      </c>
      <c r="Y289" s="28">
        <f t="shared" si="109"/>
        <v>1</v>
      </c>
      <c r="Z289" s="28">
        <f t="shared" si="110"/>
        <v>1</v>
      </c>
      <c r="AA289" s="28">
        <f t="shared" si="111"/>
        <v>1.6440000000000001</v>
      </c>
      <c r="AB289" s="28">
        <f t="shared" si="112"/>
        <v>1</v>
      </c>
      <c r="AC289" s="28">
        <f t="shared" si="99"/>
        <v>4.9015704164024374</v>
      </c>
      <c r="AD289" s="28">
        <f t="shared" si="100"/>
        <v>7.0692160497146332</v>
      </c>
      <c r="AE289" s="28">
        <f t="shared" si="113"/>
        <v>7.1</v>
      </c>
      <c r="AF289" s="43" t="s">
        <v>650</v>
      </c>
      <c r="AG289" s="29"/>
    </row>
    <row r="290" spans="1:33" s="12" customFormat="1" x14ac:dyDescent="0.3">
      <c r="A290" s="30" t="s">
        <v>544</v>
      </c>
      <c r="B290" s="36" t="s">
        <v>655</v>
      </c>
      <c r="C290" s="30" t="s">
        <v>59</v>
      </c>
      <c r="D290" s="21">
        <f>MAX(MAX(VLOOKUP(C:C,Data!A$140:C$144, 2, FALSE)-E290, 0), MAX(E290-VLOOKUP(C:C,Data!A$140:C$144, 3, FALSE), 0))</f>
        <v>0</v>
      </c>
      <c r="E290" s="24">
        <f>IF(COUNTIF(G290:M290,"TBC")&gt;0,"TBC",ROUNDUP(($AD290*10)/10, 1))</f>
        <v>1.7000000000000002</v>
      </c>
      <c r="F290" s="28" t="s">
        <v>184</v>
      </c>
      <c r="G290" s="28" t="s">
        <v>46</v>
      </c>
      <c r="H290" s="28" t="s">
        <v>40</v>
      </c>
      <c r="I290" s="28" t="s">
        <v>42</v>
      </c>
      <c r="J290" s="28" t="s">
        <v>47</v>
      </c>
      <c r="K290" s="28" t="s">
        <v>40</v>
      </c>
      <c r="L290" s="28" t="s">
        <v>41</v>
      </c>
      <c r="M290" s="28" t="s">
        <v>41</v>
      </c>
      <c r="N290" s="42"/>
      <c r="O290" s="42"/>
      <c r="P290" s="25"/>
      <c r="Q290" s="26">
        <f t="shared" si="102"/>
        <v>0.2</v>
      </c>
      <c r="R290" s="27">
        <f t="shared" si="103"/>
        <v>0.44</v>
      </c>
      <c r="S290" s="28">
        <f t="shared" si="98"/>
        <v>0.62</v>
      </c>
      <c r="T290" s="28">
        <f t="shared" si="104"/>
        <v>0.62</v>
      </c>
      <c r="U290" s="28">
        <f t="shared" si="105"/>
        <v>0.27</v>
      </c>
      <c r="V290" s="28">
        <f t="shared" si="106"/>
        <v>0.62</v>
      </c>
      <c r="W290" s="28">
        <f t="shared" si="107"/>
        <v>6.42</v>
      </c>
      <c r="X290" s="28">
        <f t="shared" si="108"/>
        <v>0.22</v>
      </c>
      <c r="Y290" s="28">
        <f t="shared" si="109"/>
        <v>0</v>
      </c>
      <c r="Z290" s="28">
        <f t="shared" si="110"/>
        <v>0</v>
      </c>
      <c r="AA290" s="28">
        <f t="shared" si="111"/>
        <v>0.27805958400000003</v>
      </c>
      <c r="AB290" s="28">
        <f t="shared" si="112"/>
        <v>0.21999999999999997</v>
      </c>
      <c r="AC290" s="28">
        <f t="shared" si="99"/>
        <v>1.4123999999999999</v>
      </c>
      <c r="AD290" s="28">
        <f t="shared" si="100"/>
        <v>1.6904595839999998</v>
      </c>
      <c r="AE290" s="28">
        <f t="shared" si="113"/>
        <v>1.7000000000000002</v>
      </c>
      <c r="AF290" s="43"/>
      <c r="AG290" s="29"/>
    </row>
    <row r="291" spans="1:33" s="12" customFormat="1" x14ac:dyDescent="0.3">
      <c r="A291" s="30" t="s">
        <v>545</v>
      </c>
      <c r="B291" s="36" t="s">
        <v>658</v>
      </c>
      <c r="C291" s="30" t="s">
        <v>59</v>
      </c>
      <c r="D291" s="21">
        <f>MAX(MAX(VLOOKUP(C:C,Data!A$140:C$144, 2, FALSE)-E291, 0), MAX(E291-VLOOKUP(C:C,Data!A$140:C$144, 3, FALSE), 0))</f>
        <v>0</v>
      </c>
      <c r="E291" s="24">
        <f>IF(COUNTIF(G291:M291,"TBC")&gt;0,"TBC",ROUNDUP(($AD291*10)/10, 1))</f>
        <v>3</v>
      </c>
      <c r="F291" s="28" t="s">
        <v>145</v>
      </c>
      <c r="G291" s="28" t="s">
        <v>46</v>
      </c>
      <c r="H291" s="28" t="s">
        <v>46</v>
      </c>
      <c r="I291" s="28" t="s">
        <v>41</v>
      </c>
      <c r="J291" s="28" t="s">
        <v>47</v>
      </c>
      <c r="K291" s="28" t="s">
        <v>40</v>
      </c>
      <c r="L291" s="28" t="s">
        <v>40</v>
      </c>
      <c r="M291" s="28" t="s">
        <v>41</v>
      </c>
      <c r="N291" s="42"/>
      <c r="O291" s="42"/>
      <c r="P291" s="25"/>
      <c r="Q291" s="26">
        <f t="shared" si="102"/>
        <v>0.55000000000000004</v>
      </c>
      <c r="R291" s="27">
        <f t="shared" si="103"/>
        <v>0.44</v>
      </c>
      <c r="S291" s="28">
        <f t="shared" si="98"/>
        <v>0.27</v>
      </c>
      <c r="T291" s="28">
        <f t="shared" si="104"/>
        <v>0.62</v>
      </c>
      <c r="U291" s="28">
        <f t="shared" si="105"/>
        <v>0.27</v>
      </c>
      <c r="V291" s="28">
        <f t="shared" si="106"/>
        <v>0.85</v>
      </c>
      <c r="W291" s="28">
        <f t="shared" si="107"/>
        <v>6.42</v>
      </c>
      <c r="X291" s="28">
        <f t="shared" si="108"/>
        <v>0.22</v>
      </c>
      <c r="Y291" s="28">
        <f t="shared" si="109"/>
        <v>0.22</v>
      </c>
      <c r="Z291" s="28">
        <f t="shared" si="110"/>
        <v>0</v>
      </c>
      <c r="AA291" s="28">
        <f t="shared" si="111"/>
        <v>0.45653058000000007</v>
      </c>
      <c r="AB291" s="28">
        <f t="shared" si="112"/>
        <v>0.39159999999999995</v>
      </c>
      <c r="AC291" s="28">
        <f t="shared" si="99"/>
        <v>2.5140719999999996</v>
      </c>
      <c r="AD291" s="28">
        <f t="shared" si="100"/>
        <v>2.9706025799999995</v>
      </c>
      <c r="AE291" s="28">
        <f t="shared" si="113"/>
        <v>3</v>
      </c>
      <c r="AF291" s="43"/>
      <c r="AG291" s="29"/>
    </row>
    <row r="292" spans="1:33" s="12" customFormat="1" x14ac:dyDescent="0.3">
      <c r="A292" s="30" t="s">
        <v>546</v>
      </c>
      <c r="B292" s="36" t="s">
        <v>655</v>
      </c>
      <c r="C292" s="30" t="s">
        <v>230</v>
      </c>
      <c r="D292" s="21" t="e">
        <f>MAX(MAX(VLOOKUP(C:C,Data!A$140:C$144, 2, FALSE)-E292, 0), MAX(E292-VLOOKUP(C:C,Data!A$140:C$144, 3, FALSE), 0))</f>
        <v>#VALUE!</v>
      </c>
      <c r="E292" s="24" t="s">
        <v>83</v>
      </c>
      <c r="F292" s="24" t="s">
        <v>83</v>
      </c>
      <c r="G292" s="24" t="s">
        <v>83</v>
      </c>
      <c r="H292" s="24" t="s">
        <v>83</v>
      </c>
      <c r="I292" s="24" t="s">
        <v>83</v>
      </c>
      <c r="J292" s="24" t="s">
        <v>83</v>
      </c>
      <c r="K292" s="24" t="s">
        <v>83</v>
      </c>
      <c r="L292" s="24" t="s">
        <v>83</v>
      </c>
      <c r="M292" s="24" t="s">
        <v>83</v>
      </c>
      <c r="N292" s="42"/>
      <c r="O292" s="42"/>
      <c r="P292" s="25"/>
      <c r="Q292" s="26">
        <f t="shared" si="102"/>
        <v>1</v>
      </c>
      <c r="R292" s="27">
        <f t="shared" si="103"/>
        <v>1</v>
      </c>
      <c r="S292" s="28">
        <f t="shared" si="98"/>
        <v>1</v>
      </c>
      <c r="T292" s="28">
        <f t="shared" si="104"/>
        <v>0.68</v>
      </c>
      <c r="U292" s="28">
        <f t="shared" si="105"/>
        <v>0.5</v>
      </c>
      <c r="V292" s="28">
        <f t="shared" si="106"/>
        <v>1</v>
      </c>
      <c r="W292" s="28">
        <f t="shared" si="107"/>
        <v>1</v>
      </c>
      <c r="X292" s="28">
        <f t="shared" si="108"/>
        <v>1</v>
      </c>
      <c r="Y292" s="28">
        <f t="shared" si="109"/>
        <v>1</v>
      </c>
      <c r="Z292" s="28">
        <f t="shared" si="110"/>
        <v>1</v>
      </c>
      <c r="AA292" s="28">
        <f t="shared" si="111"/>
        <v>8.2200000000000006</v>
      </c>
      <c r="AB292" s="28">
        <f t="shared" si="112"/>
        <v>1</v>
      </c>
      <c r="AC292" s="28">
        <f t="shared" si="99"/>
        <v>-1.4293495835975616</v>
      </c>
      <c r="AD292" s="28">
        <f t="shared" si="100"/>
        <v>0</v>
      </c>
      <c r="AE292" s="28">
        <f t="shared" si="113"/>
        <v>0</v>
      </c>
      <c r="AF292" s="43"/>
      <c r="AG292" s="29"/>
    </row>
    <row r="293" spans="1:33" s="12" customFormat="1" x14ac:dyDescent="0.3">
      <c r="A293" s="30" t="s">
        <v>547</v>
      </c>
      <c r="B293" s="36" t="s">
        <v>655</v>
      </c>
      <c r="C293" s="30" t="s">
        <v>59</v>
      </c>
      <c r="D293" s="21">
        <f>MAX(MAX(VLOOKUP(C:C,Data!A$140:C$144, 2, FALSE)-E293, 0), MAX(E293-VLOOKUP(C:C,Data!A$140:C$144, 3, FALSE), 0))</f>
        <v>0</v>
      </c>
      <c r="E293" s="24">
        <f>IF(COUNTIF(G293:M293,"TBC")&gt;0,"TBC",ROUNDUP(($AD293*10)/10, 1))</f>
        <v>2.9</v>
      </c>
      <c r="F293" s="28" t="s">
        <v>184</v>
      </c>
      <c r="G293" s="28" t="s">
        <v>46</v>
      </c>
      <c r="H293" s="28" t="s">
        <v>40</v>
      </c>
      <c r="I293" s="28" t="s">
        <v>41</v>
      </c>
      <c r="J293" s="28" t="s">
        <v>47</v>
      </c>
      <c r="K293" s="28" t="s">
        <v>40</v>
      </c>
      <c r="L293" s="28" t="s">
        <v>40</v>
      </c>
      <c r="M293" s="28" t="s">
        <v>41</v>
      </c>
      <c r="N293" s="42"/>
      <c r="O293" s="42"/>
      <c r="P293" s="25"/>
      <c r="Q293" s="26">
        <f t="shared" si="102"/>
        <v>0.2</v>
      </c>
      <c r="R293" s="27">
        <f t="shared" si="103"/>
        <v>0.44</v>
      </c>
      <c r="S293" s="28">
        <f t="shared" si="98"/>
        <v>0.62</v>
      </c>
      <c r="T293" s="28">
        <f t="shared" si="104"/>
        <v>0.62</v>
      </c>
      <c r="U293" s="28">
        <f t="shared" si="105"/>
        <v>0.27</v>
      </c>
      <c r="V293" s="28">
        <f t="shared" si="106"/>
        <v>0.85</v>
      </c>
      <c r="W293" s="28">
        <f t="shared" si="107"/>
        <v>6.42</v>
      </c>
      <c r="X293" s="28">
        <f t="shared" si="108"/>
        <v>0.22</v>
      </c>
      <c r="Y293" s="28">
        <f t="shared" si="109"/>
        <v>0.22</v>
      </c>
      <c r="Z293" s="28">
        <f t="shared" si="110"/>
        <v>0</v>
      </c>
      <c r="AA293" s="28">
        <f t="shared" si="111"/>
        <v>0.38121072000000006</v>
      </c>
      <c r="AB293" s="28">
        <f t="shared" si="112"/>
        <v>0.39159999999999995</v>
      </c>
      <c r="AC293" s="28">
        <f t="shared" si="99"/>
        <v>2.5140719999999996</v>
      </c>
      <c r="AD293" s="28">
        <f t="shared" si="100"/>
        <v>2.8952827199999995</v>
      </c>
      <c r="AE293" s="28">
        <f t="shared" si="113"/>
        <v>2.9</v>
      </c>
      <c r="AF293" s="43"/>
      <c r="AG293" s="29"/>
    </row>
    <row r="294" spans="1:33" s="12" customFormat="1" x14ac:dyDescent="0.3">
      <c r="A294" s="30" t="s">
        <v>548</v>
      </c>
      <c r="B294" s="36" t="s">
        <v>654</v>
      </c>
      <c r="C294" s="30" t="s">
        <v>59</v>
      </c>
      <c r="D294" s="21">
        <f>MAX(MAX(VLOOKUP(C:C,Data!A$140:C$144, 2, FALSE)-E294, 0), MAX(E294-VLOOKUP(C:C,Data!A$140:C$144, 3, FALSE), 0))</f>
        <v>0</v>
      </c>
      <c r="E294" s="24">
        <f>IF(COUNTIF(G294:M294,"TBC")&gt;0,"TBC",ROUNDUP(($AD294*10)/10, 1))</f>
        <v>2.9</v>
      </c>
      <c r="F294" s="28" t="s">
        <v>184</v>
      </c>
      <c r="G294" s="28" t="s">
        <v>40</v>
      </c>
      <c r="H294" s="28" t="s">
        <v>46</v>
      </c>
      <c r="I294" s="28" t="s">
        <v>41</v>
      </c>
      <c r="J294" s="28" t="s">
        <v>47</v>
      </c>
      <c r="K294" s="28" t="s">
        <v>40</v>
      </c>
      <c r="L294" s="28" t="s">
        <v>40</v>
      </c>
      <c r="M294" s="28" t="s">
        <v>41</v>
      </c>
      <c r="N294" s="42"/>
      <c r="O294" s="42"/>
      <c r="P294" s="25"/>
      <c r="Q294" s="26">
        <f t="shared" si="102"/>
        <v>0.2</v>
      </c>
      <c r="R294" s="27">
        <f t="shared" si="103"/>
        <v>0.77</v>
      </c>
      <c r="S294" s="28">
        <f t="shared" si="98"/>
        <v>0.27</v>
      </c>
      <c r="T294" s="28">
        <f t="shared" si="104"/>
        <v>0.62</v>
      </c>
      <c r="U294" s="28">
        <f t="shared" si="105"/>
        <v>0.27</v>
      </c>
      <c r="V294" s="28">
        <f t="shared" si="106"/>
        <v>0.85</v>
      </c>
      <c r="W294" s="28">
        <f t="shared" si="107"/>
        <v>6.42</v>
      </c>
      <c r="X294" s="28">
        <f t="shared" si="108"/>
        <v>0.22</v>
      </c>
      <c r="Y294" s="28">
        <f t="shared" si="109"/>
        <v>0.22</v>
      </c>
      <c r="Z294" s="28">
        <f t="shared" si="110"/>
        <v>0</v>
      </c>
      <c r="AA294" s="28">
        <f t="shared" si="111"/>
        <v>0.29051946000000006</v>
      </c>
      <c r="AB294" s="28">
        <f t="shared" si="112"/>
        <v>0.39159999999999995</v>
      </c>
      <c r="AC294" s="28">
        <f t="shared" si="99"/>
        <v>2.5140719999999996</v>
      </c>
      <c r="AD294" s="28">
        <f t="shared" si="100"/>
        <v>2.8045914599999997</v>
      </c>
      <c r="AE294" s="28">
        <f t="shared" si="113"/>
        <v>2.9</v>
      </c>
      <c r="AF294" s="43"/>
      <c r="AG294" s="29"/>
    </row>
    <row r="295" spans="1:33" s="12" customFormat="1" x14ac:dyDescent="0.3">
      <c r="A295" s="30" t="s">
        <v>549</v>
      </c>
      <c r="B295" s="36" t="s">
        <v>661</v>
      </c>
      <c r="C295" s="30" t="s">
        <v>59</v>
      </c>
      <c r="D295" s="21">
        <f>MAX(MAX(VLOOKUP(C:C,Data!A$140:C$144, 2, FALSE)-E295, 0), MAX(E295-VLOOKUP(C:C,Data!A$140:C$144, 3, FALSE), 0))</f>
        <v>0</v>
      </c>
      <c r="E295" s="24">
        <f>IF(COUNTIF(G295:M295,"TBC")&gt;0,"TBC",ROUNDUP(($AD295*10)/10, 1))</f>
        <v>2.4</v>
      </c>
      <c r="F295" s="28" t="s">
        <v>184</v>
      </c>
      <c r="G295" s="28" t="s">
        <v>40</v>
      </c>
      <c r="H295" s="28" t="s">
        <v>41</v>
      </c>
      <c r="I295" s="28" t="s">
        <v>41</v>
      </c>
      <c r="J295" s="28" t="s">
        <v>47</v>
      </c>
      <c r="K295" s="28" t="s">
        <v>40</v>
      </c>
      <c r="L295" s="28" t="s">
        <v>41</v>
      </c>
      <c r="M295" s="28" t="s">
        <v>41</v>
      </c>
      <c r="N295" s="42"/>
      <c r="O295" s="42"/>
      <c r="P295" s="25"/>
      <c r="Q295" s="26">
        <f t="shared" si="102"/>
        <v>0.2</v>
      </c>
      <c r="R295" s="27">
        <f t="shared" si="103"/>
        <v>0.77</v>
      </c>
      <c r="S295" s="28">
        <f t="shared" si="98"/>
        <v>0.85</v>
      </c>
      <c r="T295" s="28">
        <f t="shared" si="104"/>
        <v>0.62</v>
      </c>
      <c r="U295" s="28">
        <f t="shared" si="105"/>
        <v>0.27</v>
      </c>
      <c r="V295" s="28">
        <f t="shared" si="106"/>
        <v>0.85</v>
      </c>
      <c r="W295" s="28">
        <f t="shared" si="107"/>
        <v>6.42</v>
      </c>
      <c r="X295" s="28">
        <f t="shared" si="108"/>
        <v>0.22</v>
      </c>
      <c r="Y295" s="28">
        <f t="shared" si="109"/>
        <v>0</v>
      </c>
      <c r="Z295" s="28">
        <f t="shared" si="110"/>
        <v>0</v>
      </c>
      <c r="AA295" s="28">
        <f t="shared" si="111"/>
        <v>0.91459829999999998</v>
      </c>
      <c r="AB295" s="28">
        <f t="shared" si="112"/>
        <v>0.21999999999999997</v>
      </c>
      <c r="AC295" s="28">
        <f t="shared" si="99"/>
        <v>1.4123999999999999</v>
      </c>
      <c r="AD295" s="28">
        <f t="shared" si="100"/>
        <v>2.3269982999999996</v>
      </c>
      <c r="AE295" s="28">
        <f t="shared" si="113"/>
        <v>2.4</v>
      </c>
      <c r="AF295" s="43"/>
      <c r="AG295" s="29"/>
    </row>
    <row r="296" spans="1:33" s="12" customFormat="1" x14ac:dyDescent="0.3">
      <c r="A296" s="30" t="s">
        <v>550</v>
      </c>
      <c r="B296" s="36" t="s">
        <v>662</v>
      </c>
      <c r="C296" s="30" t="s">
        <v>38</v>
      </c>
      <c r="D296" s="21">
        <f>MAX(MAX(VLOOKUP(C:C,Data!A$140:C$144, 2, FALSE)-E296, 0), MAX(E296-VLOOKUP(C:C,Data!A$140:C$144, 3, FALSE), 0))</f>
        <v>0.89999999999999991</v>
      </c>
      <c r="E296" s="24">
        <f>IF(COUNTIF(G296:M296,"TBC")&gt;0,"TBC",ROUNDUP(($AD296*10)/10, 1))</f>
        <v>3.1</v>
      </c>
      <c r="F296" s="28" t="s">
        <v>184</v>
      </c>
      <c r="G296" s="28" t="s">
        <v>46</v>
      </c>
      <c r="H296" s="28" t="s">
        <v>41</v>
      </c>
      <c r="I296" s="28" t="s">
        <v>41</v>
      </c>
      <c r="J296" s="28" t="s">
        <v>47</v>
      </c>
      <c r="K296" s="28" t="s">
        <v>40</v>
      </c>
      <c r="L296" s="28" t="s">
        <v>40</v>
      </c>
      <c r="M296" s="28" t="s">
        <v>41</v>
      </c>
      <c r="N296" s="42"/>
      <c r="O296" s="42"/>
      <c r="P296" s="25"/>
      <c r="Q296" s="26">
        <f t="shared" si="102"/>
        <v>0.2</v>
      </c>
      <c r="R296" s="27">
        <f t="shared" si="103"/>
        <v>0.44</v>
      </c>
      <c r="S296" s="28">
        <f t="shared" si="98"/>
        <v>0.85</v>
      </c>
      <c r="T296" s="28">
        <f t="shared" si="104"/>
        <v>0.62</v>
      </c>
      <c r="U296" s="28">
        <f t="shared" si="105"/>
        <v>0.27</v>
      </c>
      <c r="V296" s="28">
        <f t="shared" si="106"/>
        <v>0.85</v>
      </c>
      <c r="W296" s="28">
        <f t="shared" si="107"/>
        <v>6.42</v>
      </c>
      <c r="X296" s="28">
        <f t="shared" si="108"/>
        <v>0.22</v>
      </c>
      <c r="Y296" s="28">
        <f t="shared" si="109"/>
        <v>0.22</v>
      </c>
      <c r="Z296" s="28">
        <f t="shared" si="110"/>
        <v>0</v>
      </c>
      <c r="AA296" s="28">
        <f t="shared" si="111"/>
        <v>0.52262760000000008</v>
      </c>
      <c r="AB296" s="28">
        <f t="shared" si="112"/>
        <v>0.39159999999999995</v>
      </c>
      <c r="AC296" s="28">
        <f t="shared" si="99"/>
        <v>2.5140719999999996</v>
      </c>
      <c r="AD296" s="28">
        <f t="shared" si="100"/>
        <v>3.0366995999999995</v>
      </c>
      <c r="AE296" s="28">
        <f t="shared" si="113"/>
        <v>3.1</v>
      </c>
      <c r="AF296" s="43"/>
      <c r="AG296" s="29"/>
    </row>
    <row r="297" spans="1:33" s="12" customFormat="1" x14ac:dyDescent="0.3">
      <c r="A297" s="30" t="s">
        <v>551</v>
      </c>
      <c r="B297" s="36" t="s">
        <v>662</v>
      </c>
      <c r="C297" s="30" t="s">
        <v>59</v>
      </c>
      <c r="D297" s="21">
        <f>MAX(MAX(VLOOKUP(C:C,Data!A$140:C$144, 2, FALSE)-E297, 0), MAX(E297-VLOOKUP(C:C,Data!A$140:C$144, 3, FALSE), 0))</f>
        <v>0</v>
      </c>
      <c r="E297" s="24">
        <f>IF(COUNTIF(G297:M297,"TBC")&gt;0,"TBC",ROUNDUP(($AD297*10)/10, 1))</f>
        <v>2</v>
      </c>
      <c r="F297" s="28" t="s">
        <v>184</v>
      </c>
      <c r="G297" s="28" t="s">
        <v>46</v>
      </c>
      <c r="H297" s="28" t="s">
        <v>41</v>
      </c>
      <c r="I297" s="28" t="s">
        <v>41</v>
      </c>
      <c r="J297" s="28" t="s">
        <v>47</v>
      </c>
      <c r="K297" s="28" t="s">
        <v>41</v>
      </c>
      <c r="L297" s="28" t="s">
        <v>40</v>
      </c>
      <c r="M297" s="28" t="s">
        <v>41</v>
      </c>
      <c r="N297" s="42"/>
      <c r="O297" s="42"/>
      <c r="P297" s="25"/>
      <c r="Q297" s="26">
        <f t="shared" si="102"/>
        <v>0.2</v>
      </c>
      <c r="R297" s="27">
        <f t="shared" si="103"/>
        <v>0.44</v>
      </c>
      <c r="S297" s="28">
        <f t="shared" si="98"/>
        <v>0.85</v>
      </c>
      <c r="T297" s="28">
        <f t="shared" si="104"/>
        <v>0.62</v>
      </c>
      <c r="U297" s="28">
        <f t="shared" si="105"/>
        <v>0.27</v>
      </c>
      <c r="V297" s="28">
        <f t="shared" si="106"/>
        <v>0.85</v>
      </c>
      <c r="W297" s="28">
        <f t="shared" si="107"/>
        <v>6.42</v>
      </c>
      <c r="X297" s="28">
        <f t="shared" si="108"/>
        <v>0</v>
      </c>
      <c r="Y297" s="28">
        <f t="shared" si="109"/>
        <v>0.22</v>
      </c>
      <c r="Z297" s="28">
        <f t="shared" si="110"/>
        <v>0</v>
      </c>
      <c r="AA297" s="28">
        <f t="shared" si="111"/>
        <v>0.52262760000000008</v>
      </c>
      <c r="AB297" s="28">
        <f t="shared" si="112"/>
        <v>0.21999999999999997</v>
      </c>
      <c r="AC297" s="28">
        <f t="shared" si="99"/>
        <v>1.4123999999999999</v>
      </c>
      <c r="AD297" s="28">
        <f t="shared" si="100"/>
        <v>1.9350276</v>
      </c>
      <c r="AE297" s="28">
        <f t="shared" si="113"/>
        <v>2</v>
      </c>
      <c r="AF297" s="43"/>
      <c r="AG297" s="29"/>
    </row>
    <row r="298" spans="1:33" s="12" customFormat="1" x14ac:dyDescent="0.3">
      <c r="A298" s="30" t="s">
        <v>552</v>
      </c>
      <c r="B298" s="36" t="s">
        <v>655</v>
      </c>
      <c r="C298" s="30" t="s">
        <v>59</v>
      </c>
      <c r="D298" s="21" t="e">
        <f>MAX(MAX(VLOOKUP(C:C,Data!A$140:C$144, 2, FALSE)-E298, 0), MAX(E298-VLOOKUP(C:C,Data!A$140:C$144, 3, FALSE), 0))</f>
        <v>#VALUE!</v>
      </c>
      <c r="E298" s="24" t="s">
        <v>83</v>
      </c>
      <c r="F298" s="24" t="s">
        <v>83</v>
      </c>
      <c r="G298" s="24" t="s">
        <v>83</v>
      </c>
      <c r="H298" s="24" t="s">
        <v>83</v>
      </c>
      <c r="I298" s="24" t="s">
        <v>83</v>
      </c>
      <c r="J298" s="24" t="s">
        <v>83</v>
      </c>
      <c r="K298" s="24" t="s">
        <v>83</v>
      </c>
      <c r="L298" s="24" t="s">
        <v>83</v>
      </c>
      <c r="M298" s="24" t="s">
        <v>83</v>
      </c>
      <c r="N298" s="42"/>
      <c r="O298" s="42"/>
      <c r="P298" s="25"/>
      <c r="Q298" s="26">
        <f t="shared" si="102"/>
        <v>1</v>
      </c>
      <c r="R298" s="27">
        <f t="shared" si="103"/>
        <v>1</v>
      </c>
      <c r="S298" s="28">
        <f t="shared" si="98"/>
        <v>1</v>
      </c>
      <c r="T298" s="28">
        <f t="shared" si="104"/>
        <v>0.68</v>
      </c>
      <c r="U298" s="28">
        <f t="shared" si="105"/>
        <v>0.5</v>
      </c>
      <c r="V298" s="28">
        <f t="shared" si="106"/>
        <v>1</v>
      </c>
      <c r="W298" s="28">
        <f t="shared" si="107"/>
        <v>1</v>
      </c>
      <c r="X298" s="28">
        <f t="shared" si="108"/>
        <v>1</v>
      </c>
      <c r="Y298" s="28">
        <f t="shared" si="109"/>
        <v>1</v>
      </c>
      <c r="Z298" s="28">
        <f t="shared" si="110"/>
        <v>1</v>
      </c>
      <c r="AA298" s="28">
        <f t="shared" si="111"/>
        <v>8.2200000000000006</v>
      </c>
      <c r="AB298" s="28">
        <f t="shared" si="112"/>
        <v>1</v>
      </c>
      <c r="AC298" s="28">
        <f t="shared" si="99"/>
        <v>-1.4293495835975616</v>
      </c>
      <c r="AD298" s="28">
        <f t="shared" si="100"/>
        <v>0</v>
      </c>
      <c r="AE298" s="28">
        <f t="shared" si="113"/>
        <v>0</v>
      </c>
      <c r="AF298" s="43"/>
      <c r="AG298" s="29"/>
    </row>
    <row r="299" spans="1:33" s="12" customFormat="1" x14ac:dyDescent="0.3">
      <c r="A299" s="30" t="s">
        <v>553</v>
      </c>
      <c r="B299" s="36" t="s">
        <v>660</v>
      </c>
      <c r="C299" s="30" t="s">
        <v>38</v>
      </c>
      <c r="D299" s="21">
        <f>MAX(MAX(VLOOKUP(C:C,Data!A$140:C$144, 2, FALSE)-E299, 0), MAX(E299-VLOOKUP(C:C,Data!A$140:C$144, 3, FALSE), 0))</f>
        <v>2.4</v>
      </c>
      <c r="E299" s="24">
        <f>IF(COUNTIF(G299:M299,"TBC")&gt;0,"TBC",ROUNDUP(($AD299*10)/10, 1))</f>
        <v>1.6</v>
      </c>
      <c r="F299" s="28" t="s">
        <v>184</v>
      </c>
      <c r="G299" s="28" t="s">
        <v>46</v>
      </c>
      <c r="H299" s="28" t="s">
        <v>46</v>
      </c>
      <c r="I299" s="28" t="s">
        <v>41</v>
      </c>
      <c r="J299" s="28" t="s">
        <v>47</v>
      </c>
      <c r="K299" s="28" t="s">
        <v>40</v>
      </c>
      <c r="L299" s="28" t="s">
        <v>41</v>
      </c>
      <c r="M299" s="28" t="s">
        <v>41</v>
      </c>
      <c r="N299" s="42"/>
      <c r="O299" s="42"/>
      <c r="P299" s="25"/>
      <c r="Q299" s="26">
        <f t="shared" si="102"/>
        <v>0.2</v>
      </c>
      <c r="R299" s="27">
        <f t="shared" si="103"/>
        <v>0.44</v>
      </c>
      <c r="S299" s="28">
        <f t="shared" si="98"/>
        <v>0.27</v>
      </c>
      <c r="T299" s="28">
        <f t="shared" si="104"/>
        <v>0.62</v>
      </c>
      <c r="U299" s="28">
        <f t="shared" si="105"/>
        <v>0.27</v>
      </c>
      <c r="V299" s="28">
        <f t="shared" si="106"/>
        <v>0.85</v>
      </c>
      <c r="W299" s="28">
        <f t="shared" si="107"/>
        <v>6.42</v>
      </c>
      <c r="X299" s="28">
        <f t="shared" si="108"/>
        <v>0.22</v>
      </c>
      <c r="Y299" s="28">
        <f t="shared" si="109"/>
        <v>0</v>
      </c>
      <c r="Z299" s="28">
        <f t="shared" si="110"/>
        <v>0</v>
      </c>
      <c r="AA299" s="28">
        <f t="shared" si="111"/>
        <v>0.16601112000000004</v>
      </c>
      <c r="AB299" s="28">
        <f t="shared" si="112"/>
        <v>0.21999999999999997</v>
      </c>
      <c r="AC299" s="28">
        <f t="shared" si="99"/>
        <v>1.4123999999999999</v>
      </c>
      <c r="AD299" s="28">
        <f t="shared" si="100"/>
        <v>1.5784111199999999</v>
      </c>
      <c r="AE299" s="28">
        <f t="shared" si="113"/>
        <v>1.6</v>
      </c>
      <c r="AF299" s="43"/>
      <c r="AG299" s="29"/>
    </row>
    <row r="300" spans="1:33" s="12" customFormat="1" x14ac:dyDescent="0.3">
      <c r="A300" s="30" t="s">
        <v>554</v>
      </c>
      <c r="B300" s="36" t="s">
        <v>37</v>
      </c>
      <c r="C300" s="30" t="s">
        <v>74</v>
      </c>
      <c r="D300" s="21">
        <f>MAX(MAX(VLOOKUP(C:C,Data!A$140:C$144, 2, FALSE)-E300, 0), MAX(E300-VLOOKUP(C:C,Data!A$140:C$144, 3, FALSE), 0))</f>
        <v>2.8000000000000007</v>
      </c>
      <c r="E300" s="24">
        <f>IF(COUNTIF(G300:M300,"TBC")&gt;0,"TBC",ROUNDUP(($AD300*10)/10, 1))</f>
        <v>4.1999999999999993</v>
      </c>
      <c r="F300" s="28" t="s">
        <v>184</v>
      </c>
      <c r="G300" s="28" t="s">
        <v>46</v>
      </c>
      <c r="H300" s="28" t="s">
        <v>41</v>
      </c>
      <c r="I300" s="28" t="s">
        <v>41</v>
      </c>
      <c r="J300" s="28" t="s">
        <v>47</v>
      </c>
      <c r="K300" s="28" t="s">
        <v>41</v>
      </c>
      <c r="L300" s="28" t="s">
        <v>41</v>
      </c>
      <c r="M300" s="28" t="s">
        <v>46</v>
      </c>
      <c r="N300" s="42"/>
      <c r="O300" s="42"/>
      <c r="P300" s="25"/>
      <c r="Q300" s="26">
        <f t="shared" si="102"/>
        <v>0.2</v>
      </c>
      <c r="R300" s="27">
        <f t="shared" si="103"/>
        <v>0.44</v>
      </c>
      <c r="S300" s="28">
        <f t="shared" si="98"/>
        <v>0.85</v>
      </c>
      <c r="T300" s="28">
        <f t="shared" si="104"/>
        <v>0.62</v>
      </c>
      <c r="U300" s="28">
        <f t="shared" si="105"/>
        <v>0.27</v>
      </c>
      <c r="V300" s="28">
        <f t="shared" si="106"/>
        <v>0.85</v>
      </c>
      <c r="W300" s="28">
        <f t="shared" si="107"/>
        <v>6.42</v>
      </c>
      <c r="X300" s="28">
        <f t="shared" si="108"/>
        <v>0</v>
      </c>
      <c r="Y300" s="28">
        <f t="shared" si="109"/>
        <v>0</v>
      </c>
      <c r="Z300" s="28">
        <f t="shared" si="110"/>
        <v>0.56000000000000005</v>
      </c>
      <c r="AA300" s="28">
        <f t="shared" si="111"/>
        <v>0.52262760000000008</v>
      </c>
      <c r="AB300" s="28">
        <f t="shared" si="112"/>
        <v>0.56000000000000005</v>
      </c>
      <c r="AC300" s="28">
        <f t="shared" si="99"/>
        <v>3.5952000000000002</v>
      </c>
      <c r="AD300" s="28">
        <f t="shared" si="100"/>
        <v>4.1178276</v>
      </c>
      <c r="AE300" s="28">
        <f t="shared" si="113"/>
        <v>4.1999999999999993</v>
      </c>
      <c r="AF300" s="43"/>
      <c r="AG300" s="29"/>
    </row>
    <row r="301" spans="1:33" s="12" customFormat="1" x14ac:dyDescent="0.3">
      <c r="A301" s="30" t="s">
        <v>555</v>
      </c>
      <c r="B301" s="36" t="s">
        <v>93</v>
      </c>
      <c r="C301" s="30" t="s">
        <v>59</v>
      </c>
      <c r="D301" s="21" t="e">
        <f>MAX(MAX(VLOOKUP(C:C,Data!A$140:C$144, 2, FALSE)-E301, 0), MAX(E301-VLOOKUP(C:C,Data!A$140:C$144, 3, FALSE), 0))</f>
        <v>#VALUE!</v>
      </c>
      <c r="E301" s="24" t="s">
        <v>83</v>
      </c>
      <c r="F301" s="24" t="s">
        <v>83</v>
      </c>
      <c r="G301" s="24" t="s">
        <v>83</v>
      </c>
      <c r="H301" s="24" t="s">
        <v>83</v>
      </c>
      <c r="I301" s="24" t="s">
        <v>83</v>
      </c>
      <c r="J301" s="24" t="s">
        <v>83</v>
      </c>
      <c r="K301" s="24" t="s">
        <v>83</v>
      </c>
      <c r="L301" s="24" t="s">
        <v>83</v>
      </c>
      <c r="M301" s="24" t="s">
        <v>83</v>
      </c>
      <c r="N301" s="42"/>
      <c r="O301" s="42"/>
      <c r="P301" s="25"/>
      <c r="Q301" s="26">
        <f t="shared" si="102"/>
        <v>1</v>
      </c>
      <c r="R301" s="27">
        <f t="shared" si="103"/>
        <v>1</v>
      </c>
      <c r="S301" s="28">
        <f t="shared" si="98"/>
        <v>1</v>
      </c>
      <c r="T301" s="28">
        <f t="shared" si="104"/>
        <v>0.68</v>
      </c>
      <c r="U301" s="28">
        <f t="shared" si="105"/>
        <v>0.5</v>
      </c>
      <c r="V301" s="28">
        <f t="shared" si="106"/>
        <v>1</v>
      </c>
      <c r="W301" s="28">
        <f t="shared" si="107"/>
        <v>1</v>
      </c>
      <c r="X301" s="28">
        <f t="shared" si="108"/>
        <v>1</v>
      </c>
      <c r="Y301" s="28">
        <f t="shared" si="109"/>
        <v>1</v>
      </c>
      <c r="Z301" s="28">
        <f t="shared" si="110"/>
        <v>1</v>
      </c>
      <c r="AA301" s="28">
        <f t="shared" si="111"/>
        <v>8.2200000000000006</v>
      </c>
      <c r="AB301" s="28">
        <f t="shared" si="112"/>
        <v>1</v>
      </c>
      <c r="AC301" s="28">
        <f t="shared" si="99"/>
        <v>-1.4293495835975616</v>
      </c>
      <c r="AD301" s="28">
        <f t="shared" si="100"/>
        <v>0</v>
      </c>
      <c r="AE301" s="28">
        <f t="shared" si="113"/>
        <v>0</v>
      </c>
      <c r="AF301" s="43"/>
      <c r="AG301" s="29"/>
    </row>
    <row r="302" spans="1:33" s="12" customFormat="1" x14ac:dyDescent="0.3">
      <c r="A302" s="30" t="s">
        <v>607</v>
      </c>
      <c r="B302" s="36" t="s">
        <v>189</v>
      </c>
      <c r="C302" s="30" t="s">
        <v>38</v>
      </c>
      <c r="D302" s="21" t="e">
        <f>MAX(MAX(VLOOKUP(C:C,Data!A$140:C$144, 2, FALSE)-E302, 0), MAX(E302-VLOOKUP(C:C,Data!A$140:C$144, 3, FALSE), 0))</f>
        <v>#VALUE!</v>
      </c>
      <c r="E302" s="24" t="s">
        <v>83</v>
      </c>
      <c r="F302" s="24" t="s">
        <v>83</v>
      </c>
      <c r="G302" s="24" t="s">
        <v>83</v>
      </c>
      <c r="H302" s="24" t="s">
        <v>83</v>
      </c>
      <c r="I302" s="24" t="s">
        <v>83</v>
      </c>
      <c r="J302" s="24" t="s">
        <v>83</v>
      </c>
      <c r="K302" s="24" t="s">
        <v>83</v>
      </c>
      <c r="L302" s="24" t="s">
        <v>83</v>
      </c>
      <c r="M302" s="24" t="s">
        <v>83</v>
      </c>
      <c r="N302" s="42"/>
      <c r="O302" s="42"/>
      <c r="P302" s="25"/>
      <c r="Q302" s="26">
        <f t="shared" si="102"/>
        <v>1</v>
      </c>
      <c r="R302" s="27">
        <f t="shared" si="103"/>
        <v>1</v>
      </c>
      <c r="S302" s="28">
        <f t="shared" si="98"/>
        <v>1</v>
      </c>
      <c r="T302" s="28">
        <f t="shared" si="104"/>
        <v>0.68</v>
      </c>
      <c r="U302" s="28">
        <f t="shared" si="105"/>
        <v>0.5</v>
      </c>
      <c r="V302" s="28">
        <f t="shared" si="106"/>
        <v>1</v>
      </c>
      <c r="W302" s="28">
        <f t="shared" si="107"/>
        <v>1</v>
      </c>
      <c r="X302" s="28">
        <f t="shared" si="108"/>
        <v>1</v>
      </c>
      <c r="Y302" s="28">
        <f t="shared" si="109"/>
        <v>1</v>
      </c>
      <c r="Z302" s="28">
        <f t="shared" si="110"/>
        <v>1</v>
      </c>
      <c r="AA302" s="28">
        <f t="shared" si="111"/>
        <v>8.2200000000000006</v>
      </c>
      <c r="AB302" s="28">
        <f t="shared" si="112"/>
        <v>1</v>
      </c>
      <c r="AC302" s="28">
        <f t="shared" si="99"/>
        <v>-1.4293495835975616</v>
      </c>
      <c r="AD302" s="28">
        <f t="shared" si="100"/>
        <v>0</v>
      </c>
      <c r="AE302" s="28">
        <f t="shared" si="113"/>
        <v>0</v>
      </c>
      <c r="AF302" s="43"/>
      <c r="AG302" s="29"/>
    </row>
    <row r="303" spans="1:33" s="12" customFormat="1" x14ac:dyDescent="0.3">
      <c r="A303" s="30" t="s">
        <v>557</v>
      </c>
      <c r="B303" s="36" t="s">
        <v>93</v>
      </c>
      <c r="C303" s="30" t="s">
        <v>59</v>
      </c>
      <c r="D303" s="21">
        <f>MAX(MAX(VLOOKUP(C:C,Data!A$140:C$144, 2, FALSE)-E303, 0), MAX(E303-VLOOKUP(C:C,Data!A$140:C$144, 3, FALSE), 0))</f>
        <v>0</v>
      </c>
      <c r="E303" s="24">
        <f>IF(COUNTIF(G303:M303,"TBC")&gt;0,"TBC",ROUNDUP(($AD303*10)/10, 1))</f>
        <v>3.7</v>
      </c>
      <c r="F303" s="28" t="s">
        <v>39</v>
      </c>
      <c r="G303" s="28" t="s">
        <v>46</v>
      </c>
      <c r="H303" s="28" t="s">
        <v>41</v>
      </c>
      <c r="I303" s="28" t="s">
        <v>41</v>
      </c>
      <c r="J303" s="28" t="s">
        <v>47</v>
      </c>
      <c r="K303" s="28" t="s">
        <v>40</v>
      </c>
      <c r="L303" s="28" t="s">
        <v>41</v>
      </c>
      <c r="M303" s="28" t="s">
        <v>41</v>
      </c>
      <c r="N303" s="42"/>
      <c r="O303" s="42"/>
      <c r="P303" s="25"/>
      <c r="Q303" s="26">
        <f t="shared" si="102"/>
        <v>0.85</v>
      </c>
      <c r="R303" s="27">
        <f t="shared" si="103"/>
        <v>0.44</v>
      </c>
      <c r="S303" s="28">
        <f t="shared" si="98"/>
        <v>0.85</v>
      </c>
      <c r="T303" s="28">
        <f t="shared" si="104"/>
        <v>0.62</v>
      </c>
      <c r="U303" s="28">
        <f t="shared" si="105"/>
        <v>0.27</v>
      </c>
      <c r="V303" s="28">
        <f t="shared" si="106"/>
        <v>0.85</v>
      </c>
      <c r="W303" s="28">
        <f t="shared" si="107"/>
        <v>6.42</v>
      </c>
      <c r="X303" s="28">
        <f t="shared" si="108"/>
        <v>0.22</v>
      </c>
      <c r="Y303" s="28">
        <f t="shared" si="109"/>
        <v>0</v>
      </c>
      <c r="Z303" s="28">
        <f t="shared" si="110"/>
        <v>0</v>
      </c>
      <c r="AA303" s="28">
        <f t="shared" si="111"/>
        <v>2.2211672999999998</v>
      </c>
      <c r="AB303" s="28">
        <f t="shared" si="112"/>
        <v>0.21999999999999997</v>
      </c>
      <c r="AC303" s="28">
        <f t="shared" si="99"/>
        <v>1.4123999999999999</v>
      </c>
      <c r="AD303" s="28">
        <f t="shared" si="100"/>
        <v>3.6335672999999997</v>
      </c>
      <c r="AE303" s="28">
        <f t="shared" si="113"/>
        <v>3.7</v>
      </c>
      <c r="AF303" s="43"/>
      <c r="AG303" s="29"/>
    </row>
    <row r="304" spans="1:33" s="12" customFormat="1" x14ac:dyDescent="0.3">
      <c r="A304" s="30" t="s">
        <v>558</v>
      </c>
      <c r="B304" s="36" t="s">
        <v>162</v>
      </c>
      <c r="C304" s="30" t="s">
        <v>38</v>
      </c>
      <c r="D304" s="21" t="e">
        <f>MAX(MAX(VLOOKUP(C:C,Data!A$140:C$144, 2, FALSE)-E304, 0), MAX(E304-VLOOKUP(C:C,Data!A$140:C$144, 3, FALSE), 0))</f>
        <v>#VALUE!</v>
      </c>
      <c r="E304" s="24" t="s">
        <v>83</v>
      </c>
      <c r="F304" s="24" t="s">
        <v>83</v>
      </c>
      <c r="G304" s="24" t="s">
        <v>83</v>
      </c>
      <c r="H304" s="24" t="s">
        <v>83</v>
      </c>
      <c r="I304" s="24" t="s">
        <v>83</v>
      </c>
      <c r="J304" s="24" t="s">
        <v>83</v>
      </c>
      <c r="K304" s="24" t="s">
        <v>83</v>
      </c>
      <c r="L304" s="24" t="s">
        <v>83</v>
      </c>
      <c r="M304" s="24" t="s">
        <v>83</v>
      </c>
      <c r="N304" s="42"/>
      <c r="O304" s="42"/>
      <c r="P304" s="25"/>
      <c r="Q304" s="26">
        <f t="shared" si="102"/>
        <v>1</v>
      </c>
      <c r="R304" s="27">
        <f t="shared" si="103"/>
        <v>1</v>
      </c>
      <c r="S304" s="28">
        <f t="shared" si="98"/>
        <v>1</v>
      </c>
      <c r="T304" s="28">
        <f t="shared" si="104"/>
        <v>0.68</v>
      </c>
      <c r="U304" s="28">
        <f t="shared" si="105"/>
        <v>0.5</v>
      </c>
      <c r="V304" s="28">
        <f t="shared" si="106"/>
        <v>1</v>
      </c>
      <c r="W304" s="28">
        <f t="shared" si="107"/>
        <v>1</v>
      </c>
      <c r="X304" s="28">
        <f t="shared" si="108"/>
        <v>1</v>
      </c>
      <c r="Y304" s="28">
        <f t="shared" si="109"/>
        <v>1</v>
      </c>
      <c r="Z304" s="28">
        <f t="shared" si="110"/>
        <v>1</v>
      </c>
      <c r="AA304" s="28">
        <f t="shared" si="111"/>
        <v>8.2200000000000006</v>
      </c>
      <c r="AB304" s="28">
        <f t="shared" si="112"/>
        <v>1</v>
      </c>
      <c r="AC304" s="28">
        <f t="shared" si="99"/>
        <v>-1.4293495835975616</v>
      </c>
      <c r="AD304" s="28">
        <f t="shared" si="100"/>
        <v>0</v>
      </c>
      <c r="AE304" s="28">
        <f t="shared" si="113"/>
        <v>0</v>
      </c>
      <c r="AF304" s="43"/>
      <c r="AG304" s="29"/>
    </row>
    <row r="305" spans="1:33" s="12" customFormat="1" x14ac:dyDescent="0.3">
      <c r="A305" s="30" t="s">
        <v>559</v>
      </c>
      <c r="B305" s="36" t="s">
        <v>93</v>
      </c>
      <c r="C305" s="30" t="s">
        <v>59</v>
      </c>
      <c r="D305" s="21">
        <f>MAX(MAX(VLOOKUP(C:C,Data!A$140:C$144, 2, FALSE)-E305, 0), MAX(E305-VLOOKUP(C:C,Data!A$140:C$144, 3, FALSE), 0))</f>
        <v>0</v>
      </c>
      <c r="E305" s="24">
        <f>IF(COUNTIF(G305:M305,"TBC")&gt;0,"TBC",ROUNDUP(($AD305*10)/10, 1))</f>
        <v>3.5</v>
      </c>
      <c r="F305" s="28" t="s">
        <v>60</v>
      </c>
      <c r="G305" s="28" t="s">
        <v>40</v>
      </c>
      <c r="H305" s="28" t="s">
        <v>40</v>
      </c>
      <c r="I305" s="28" t="s">
        <v>41</v>
      </c>
      <c r="J305" s="28" t="s">
        <v>47</v>
      </c>
      <c r="K305" s="28" t="s">
        <v>40</v>
      </c>
      <c r="L305" s="28" t="s">
        <v>41</v>
      </c>
      <c r="M305" s="28" t="s">
        <v>41</v>
      </c>
      <c r="N305" s="42"/>
      <c r="O305" s="42"/>
      <c r="P305" s="25"/>
      <c r="Q305" s="26">
        <f t="shared" si="102"/>
        <v>0.62</v>
      </c>
      <c r="R305" s="27">
        <f t="shared" si="103"/>
        <v>0.77</v>
      </c>
      <c r="S305" s="28">
        <f t="shared" si="98"/>
        <v>0.62</v>
      </c>
      <c r="T305" s="28">
        <f t="shared" si="104"/>
        <v>0.62</v>
      </c>
      <c r="U305" s="28">
        <f t="shared" si="105"/>
        <v>0.27</v>
      </c>
      <c r="V305" s="28">
        <f t="shared" si="106"/>
        <v>0.85</v>
      </c>
      <c r="W305" s="28">
        <f t="shared" si="107"/>
        <v>6.42</v>
      </c>
      <c r="X305" s="28">
        <f t="shared" si="108"/>
        <v>0.22</v>
      </c>
      <c r="Y305" s="28">
        <f t="shared" si="109"/>
        <v>0</v>
      </c>
      <c r="Z305" s="28">
        <f t="shared" si="110"/>
        <v>0</v>
      </c>
      <c r="AA305" s="28">
        <f t="shared" si="111"/>
        <v>2.0680681560000003</v>
      </c>
      <c r="AB305" s="28">
        <f t="shared" si="112"/>
        <v>0.21999999999999997</v>
      </c>
      <c r="AC305" s="28">
        <f t="shared" si="99"/>
        <v>1.4123999999999999</v>
      </c>
      <c r="AD305" s="28">
        <f t="shared" si="100"/>
        <v>3.4804681560000001</v>
      </c>
      <c r="AE305" s="28">
        <f t="shared" si="113"/>
        <v>3.5</v>
      </c>
      <c r="AF305" s="43"/>
      <c r="AG305" s="29"/>
    </row>
    <row r="306" spans="1:33" s="12" customFormat="1" x14ac:dyDescent="0.3">
      <c r="A306" s="30" t="s">
        <v>560</v>
      </c>
      <c r="B306" s="36" t="s">
        <v>627</v>
      </c>
      <c r="C306" s="30" t="s">
        <v>59</v>
      </c>
      <c r="D306" s="21" t="e">
        <f>MAX(MAX(VLOOKUP(C:C,Data!A$140:C$144, 2, FALSE)-E306, 0), MAX(E306-VLOOKUP(C:C,Data!A$140:C$144, 3, FALSE), 0))</f>
        <v>#VALUE!</v>
      </c>
      <c r="E306" s="24" t="s">
        <v>83</v>
      </c>
      <c r="F306" s="24" t="s">
        <v>83</v>
      </c>
      <c r="G306" s="24" t="s">
        <v>83</v>
      </c>
      <c r="H306" s="24" t="s">
        <v>83</v>
      </c>
      <c r="I306" s="24" t="s">
        <v>83</v>
      </c>
      <c r="J306" s="24" t="s">
        <v>83</v>
      </c>
      <c r="K306" s="24" t="s">
        <v>83</v>
      </c>
      <c r="L306" s="24" t="s">
        <v>83</v>
      </c>
      <c r="M306" s="24" t="s">
        <v>83</v>
      </c>
      <c r="N306" s="42"/>
      <c r="O306" s="42"/>
      <c r="P306" s="25"/>
      <c r="Q306" s="26">
        <f t="shared" si="102"/>
        <v>1</v>
      </c>
      <c r="R306" s="27">
        <f t="shared" si="103"/>
        <v>1</v>
      </c>
      <c r="S306" s="28">
        <f t="shared" si="98"/>
        <v>1</v>
      </c>
      <c r="T306" s="28">
        <f t="shared" si="104"/>
        <v>0.68</v>
      </c>
      <c r="U306" s="28">
        <f t="shared" si="105"/>
        <v>0.5</v>
      </c>
      <c r="V306" s="28">
        <f t="shared" si="106"/>
        <v>1</v>
      </c>
      <c r="W306" s="28">
        <f t="shared" si="107"/>
        <v>1</v>
      </c>
      <c r="X306" s="28">
        <f t="shared" si="108"/>
        <v>1</v>
      </c>
      <c r="Y306" s="28">
        <f t="shared" si="109"/>
        <v>1</v>
      </c>
      <c r="Z306" s="28">
        <f t="shared" si="110"/>
        <v>1</v>
      </c>
      <c r="AA306" s="28">
        <f t="shared" si="111"/>
        <v>8.2200000000000006</v>
      </c>
      <c r="AB306" s="28">
        <f t="shared" si="112"/>
        <v>1</v>
      </c>
      <c r="AC306" s="28">
        <f t="shared" si="99"/>
        <v>-1.4293495835975616</v>
      </c>
      <c r="AD306" s="28">
        <f t="shared" si="100"/>
        <v>0</v>
      </c>
      <c r="AE306" s="28">
        <f t="shared" si="113"/>
        <v>0</v>
      </c>
      <c r="AF306" s="43"/>
      <c r="AG306" s="29"/>
    </row>
    <row r="307" spans="1:33" s="12" customFormat="1" x14ac:dyDescent="0.3">
      <c r="A307" s="30" t="s">
        <v>561</v>
      </c>
      <c r="B307" s="36" t="s">
        <v>93</v>
      </c>
      <c r="C307" s="30" t="s">
        <v>59</v>
      </c>
      <c r="D307" s="21" t="e">
        <f>MAX(MAX(VLOOKUP(C:C,Data!A$140:C$144, 2, FALSE)-E307, 0), MAX(E307-VLOOKUP(C:C,Data!A$140:C$144, 3, FALSE), 0))</f>
        <v>#VALUE!</v>
      </c>
      <c r="E307" s="24" t="s">
        <v>83</v>
      </c>
      <c r="F307" s="24" t="s">
        <v>83</v>
      </c>
      <c r="G307" s="24" t="s">
        <v>83</v>
      </c>
      <c r="H307" s="24" t="s">
        <v>83</v>
      </c>
      <c r="I307" s="24" t="s">
        <v>83</v>
      </c>
      <c r="J307" s="24" t="s">
        <v>83</v>
      </c>
      <c r="K307" s="24" t="s">
        <v>83</v>
      </c>
      <c r="L307" s="24" t="s">
        <v>83</v>
      </c>
      <c r="M307" s="24" t="s">
        <v>83</v>
      </c>
      <c r="N307" s="42"/>
      <c r="O307" s="42"/>
      <c r="P307" s="25"/>
      <c r="Q307" s="26">
        <f t="shared" si="102"/>
        <v>1</v>
      </c>
      <c r="R307" s="27">
        <f t="shared" si="103"/>
        <v>1</v>
      </c>
      <c r="S307" s="28">
        <f t="shared" si="98"/>
        <v>1</v>
      </c>
      <c r="T307" s="28">
        <f t="shared" si="104"/>
        <v>0.68</v>
      </c>
      <c r="U307" s="28">
        <f t="shared" si="105"/>
        <v>0.5</v>
      </c>
      <c r="V307" s="28">
        <f t="shared" si="106"/>
        <v>1</v>
      </c>
      <c r="W307" s="28">
        <f t="shared" si="107"/>
        <v>1</v>
      </c>
      <c r="X307" s="28">
        <f t="shared" si="108"/>
        <v>1</v>
      </c>
      <c r="Y307" s="28">
        <f t="shared" si="109"/>
        <v>1</v>
      </c>
      <c r="Z307" s="28">
        <f t="shared" si="110"/>
        <v>1</v>
      </c>
      <c r="AA307" s="28">
        <f t="shared" si="111"/>
        <v>8.2200000000000006</v>
      </c>
      <c r="AB307" s="28">
        <f t="shared" si="112"/>
        <v>1</v>
      </c>
      <c r="AC307" s="28">
        <f t="shared" si="99"/>
        <v>-1.4293495835975616</v>
      </c>
      <c r="AD307" s="28">
        <f t="shared" si="100"/>
        <v>0</v>
      </c>
      <c r="AE307" s="28">
        <f t="shared" si="113"/>
        <v>0</v>
      </c>
      <c r="AF307" s="43"/>
      <c r="AG307" s="29"/>
    </row>
    <row r="308" spans="1:33" s="12" customFormat="1" x14ac:dyDescent="0.3">
      <c r="A308" s="30" t="s">
        <v>562</v>
      </c>
      <c r="B308" s="36" t="s">
        <v>93</v>
      </c>
      <c r="C308" s="30" t="s">
        <v>59</v>
      </c>
      <c r="D308" s="21">
        <f>MAX(MAX(VLOOKUP(C:C,Data!A$140:C$144, 2, FALSE)-E308, 0), MAX(E308-VLOOKUP(C:C,Data!A$140:C$144, 3, FALSE), 0))</f>
        <v>0</v>
      </c>
      <c r="E308" s="24">
        <f>IF(COUNTIF(G308:M308,"TBC")&gt;0,"TBC",ROUNDUP(($AD308*10)/10, 1))</f>
        <v>2</v>
      </c>
      <c r="F308" s="28" t="s">
        <v>184</v>
      </c>
      <c r="G308" s="28" t="s">
        <v>46</v>
      </c>
      <c r="H308" s="28" t="s">
        <v>41</v>
      </c>
      <c r="I308" s="28" t="s">
        <v>41</v>
      </c>
      <c r="J308" s="28" t="s">
        <v>47</v>
      </c>
      <c r="K308" s="28" t="s">
        <v>40</v>
      </c>
      <c r="L308" s="28" t="s">
        <v>41</v>
      </c>
      <c r="M308" s="28" t="s">
        <v>41</v>
      </c>
      <c r="N308" s="42"/>
      <c r="O308" s="42"/>
      <c r="P308" s="25"/>
      <c r="Q308" s="26">
        <f t="shared" si="102"/>
        <v>0.2</v>
      </c>
      <c r="R308" s="27">
        <f t="shared" si="103"/>
        <v>0.44</v>
      </c>
      <c r="S308" s="28">
        <f t="shared" si="98"/>
        <v>0.85</v>
      </c>
      <c r="T308" s="28">
        <f t="shared" si="104"/>
        <v>0.62</v>
      </c>
      <c r="U308" s="28">
        <f t="shared" si="105"/>
        <v>0.27</v>
      </c>
      <c r="V308" s="28">
        <f t="shared" si="106"/>
        <v>0.85</v>
      </c>
      <c r="W308" s="28">
        <f t="shared" si="107"/>
        <v>6.42</v>
      </c>
      <c r="X308" s="28">
        <f t="shared" si="108"/>
        <v>0.22</v>
      </c>
      <c r="Y308" s="28">
        <f t="shared" si="109"/>
        <v>0</v>
      </c>
      <c r="Z308" s="28">
        <f t="shared" si="110"/>
        <v>0</v>
      </c>
      <c r="AA308" s="28">
        <f t="shared" si="111"/>
        <v>0.52262760000000008</v>
      </c>
      <c r="AB308" s="28">
        <f t="shared" si="112"/>
        <v>0.21999999999999997</v>
      </c>
      <c r="AC308" s="28">
        <f t="shared" si="99"/>
        <v>1.4123999999999999</v>
      </c>
      <c r="AD308" s="28">
        <f t="shared" si="100"/>
        <v>1.9350276</v>
      </c>
      <c r="AE308" s="28">
        <f t="shared" si="113"/>
        <v>2</v>
      </c>
      <c r="AF308" s="43"/>
      <c r="AG308" s="29"/>
    </row>
    <row r="309" spans="1:33" s="12" customFormat="1" x14ac:dyDescent="0.3">
      <c r="A309" s="30" t="s">
        <v>563</v>
      </c>
      <c r="B309" s="36" t="s">
        <v>189</v>
      </c>
      <c r="C309" s="30" t="s">
        <v>230</v>
      </c>
      <c r="D309" s="21" t="e">
        <f>MAX(MAX(VLOOKUP(C:C,Data!A$140:C$144, 2, FALSE)-E309, 0), MAX(E309-VLOOKUP(C:C,Data!A$140:C$144, 3, FALSE), 0))</f>
        <v>#VALUE!</v>
      </c>
      <c r="E309" s="24" t="s">
        <v>83</v>
      </c>
      <c r="F309" s="24" t="s">
        <v>83</v>
      </c>
      <c r="G309" s="24" t="s">
        <v>83</v>
      </c>
      <c r="H309" s="24" t="s">
        <v>83</v>
      </c>
      <c r="I309" s="24" t="s">
        <v>83</v>
      </c>
      <c r="J309" s="24" t="s">
        <v>83</v>
      </c>
      <c r="K309" s="24" t="s">
        <v>83</v>
      </c>
      <c r="L309" s="24" t="s">
        <v>83</v>
      </c>
      <c r="M309" s="24" t="s">
        <v>83</v>
      </c>
      <c r="N309" s="42"/>
      <c r="O309" s="42"/>
      <c r="P309" s="25"/>
      <c r="Q309" s="26">
        <f t="shared" si="102"/>
        <v>1</v>
      </c>
      <c r="R309" s="27">
        <f t="shared" si="103"/>
        <v>1</v>
      </c>
      <c r="S309" s="28">
        <f t="shared" si="98"/>
        <v>1</v>
      </c>
      <c r="T309" s="28">
        <f t="shared" si="104"/>
        <v>0.68</v>
      </c>
      <c r="U309" s="28">
        <f t="shared" si="105"/>
        <v>0.5</v>
      </c>
      <c r="V309" s="28">
        <f t="shared" si="106"/>
        <v>1</v>
      </c>
      <c r="W309" s="28">
        <f t="shared" si="107"/>
        <v>1</v>
      </c>
      <c r="X309" s="28">
        <f t="shared" si="108"/>
        <v>1</v>
      </c>
      <c r="Y309" s="28">
        <f t="shared" si="109"/>
        <v>1</v>
      </c>
      <c r="Z309" s="28">
        <f t="shared" si="110"/>
        <v>1</v>
      </c>
      <c r="AA309" s="28">
        <f t="shared" si="111"/>
        <v>8.2200000000000006</v>
      </c>
      <c r="AB309" s="28">
        <f t="shared" si="112"/>
        <v>1</v>
      </c>
      <c r="AC309" s="28">
        <f t="shared" si="99"/>
        <v>-1.4293495835975616</v>
      </c>
      <c r="AD309" s="28">
        <f t="shared" si="100"/>
        <v>0</v>
      </c>
      <c r="AE309" s="28">
        <f t="shared" si="113"/>
        <v>0</v>
      </c>
      <c r="AF309" s="43"/>
      <c r="AG309" s="29"/>
    </row>
    <row r="310" spans="1:33" s="12" customFormat="1" x14ac:dyDescent="0.3">
      <c r="A310" s="30" t="s">
        <v>564</v>
      </c>
      <c r="B310" s="36" t="s">
        <v>93</v>
      </c>
      <c r="C310" s="30" t="s">
        <v>59</v>
      </c>
      <c r="D310" s="21" t="e">
        <f>MAX(MAX(VLOOKUP(C:C,Data!A$140:C$144, 2, FALSE)-E310, 0), MAX(E310-VLOOKUP(C:C,Data!A$140:C$144, 3, FALSE), 0))</f>
        <v>#VALUE!</v>
      </c>
      <c r="E310" s="24" t="s">
        <v>83</v>
      </c>
      <c r="F310" s="24" t="s">
        <v>83</v>
      </c>
      <c r="G310" s="24" t="s">
        <v>83</v>
      </c>
      <c r="H310" s="24" t="s">
        <v>83</v>
      </c>
      <c r="I310" s="24" t="s">
        <v>83</v>
      </c>
      <c r="J310" s="24" t="s">
        <v>83</v>
      </c>
      <c r="K310" s="24" t="s">
        <v>83</v>
      </c>
      <c r="L310" s="24" t="s">
        <v>83</v>
      </c>
      <c r="M310" s="24" t="s">
        <v>83</v>
      </c>
      <c r="N310" s="42"/>
      <c r="O310" s="42"/>
      <c r="P310" s="25"/>
      <c r="Q310" s="26">
        <f t="shared" si="102"/>
        <v>1</v>
      </c>
      <c r="R310" s="27">
        <f t="shared" si="103"/>
        <v>1</v>
      </c>
      <c r="S310" s="28">
        <f t="shared" si="98"/>
        <v>1</v>
      </c>
      <c r="T310" s="28">
        <f t="shared" si="104"/>
        <v>0.68</v>
      </c>
      <c r="U310" s="28">
        <f t="shared" si="105"/>
        <v>0.5</v>
      </c>
      <c r="V310" s="28">
        <f t="shared" si="106"/>
        <v>1</v>
      </c>
      <c r="W310" s="28">
        <f t="shared" si="107"/>
        <v>1</v>
      </c>
      <c r="X310" s="28">
        <f t="shared" si="108"/>
        <v>1</v>
      </c>
      <c r="Y310" s="28">
        <f t="shared" si="109"/>
        <v>1</v>
      </c>
      <c r="Z310" s="28">
        <f t="shared" si="110"/>
        <v>1</v>
      </c>
      <c r="AA310" s="28">
        <f t="shared" si="111"/>
        <v>8.2200000000000006</v>
      </c>
      <c r="AB310" s="28">
        <f t="shared" si="112"/>
        <v>1</v>
      </c>
      <c r="AC310" s="28">
        <f t="shared" si="99"/>
        <v>-1.4293495835975616</v>
      </c>
      <c r="AD310" s="28">
        <f t="shared" si="100"/>
        <v>0</v>
      </c>
      <c r="AE310" s="28">
        <f t="shared" si="113"/>
        <v>0</v>
      </c>
      <c r="AF310" s="43"/>
      <c r="AG310" s="29"/>
    </row>
    <row r="311" spans="1:33" s="12" customFormat="1" x14ac:dyDescent="0.3">
      <c r="A311" s="30" t="s">
        <v>565</v>
      </c>
      <c r="B311" s="36" t="s">
        <v>93</v>
      </c>
      <c r="C311" s="30" t="s">
        <v>230</v>
      </c>
      <c r="D311" s="21" t="e">
        <f>MAX(MAX(VLOOKUP(C:C,Data!A$140:C$144, 2, FALSE)-E311, 0), MAX(E311-VLOOKUP(C:C,Data!A$140:C$144, 3, FALSE), 0))</f>
        <v>#VALUE!</v>
      </c>
      <c r="E311" s="24" t="s">
        <v>83</v>
      </c>
      <c r="F311" s="24" t="s">
        <v>83</v>
      </c>
      <c r="G311" s="24" t="s">
        <v>83</v>
      </c>
      <c r="H311" s="24" t="s">
        <v>83</v>
      </c>
      <c r="I311" s="24" t="s">
        <v>83</v>
      </c>
      <c r="J311" s="24" t="s">
        <v>83</v>
      </c>
      <c r="K311" s="24" t="s">
        <v>83</v>
      </c>
      <c r="L311" s="24" t="s">
        <v>83</v>
      </c>
      <c r="M311" s="24" t="s">
        <v>83</v>
      </c>
      <c r="N311" s="42"/>
      <c r="O311" s="42"/>
      <c r="P311" s="25"/>
      <c r="Q311" s="26">
        <f t="shared" si="102"/>
        <v>1</v>
      </c>
      <c r="R311" s="27">
        <f t="shared" si="103"/>
        <v>1</v>
      </c>
      <c r="S311" s="28">
        <f t="shared" si="98"/>
        <v>1</v>
      </c>
      <c r="T311" s="28">
        <f t="shared" si="104"/>
        <v>0.68</v>
      </c>
      <c r="U311" s="28">
        <f t="shared" si="105"/>
        <v>0.5</v>
      </c>
      <c r="V311" s="28">
        <f t="shared" si="106"/>
        <v>1</v>
      </c>
      <c r="W311" s="28">
        <f t="shared" si="107"/>
        <v>1</v>
      </c>
      <c r="X311" s="28">
        <f t="shared" si="108"/>
        <v>1</v>
      </c>
      <c r="Y311" s="28">
        <f t="shared" si="109"/>
        <v>1</v>
      </c>
      <c r="Z311" s="28">
        <f t="shared" si="110"/>
        <v>1</v>
      </c>
      <c r="AA311" s="28">
        <f t="shared" si="111"/>
        <v>8.2200000000000006</v>
      </c>
      <c r="AB311" s="28">
        <f t="shared" si="112"/>
        <v>1</v>
      </c>
      <c r="AC311" s="28">
        <f t="shared" si="99"/>
        <v>-1.4293495835975616</v>
      </c>
      <c r="AD311" s="28">
        <f t="shared" si="100"/>
        <v>0</v>
      </c>
      <c r="AE311" s="28">
        <f t="shared" si="113"/>
        <v>0</v>
      </c>
      <c r="AF311" s="43"/>
      <c r="AG311" s="29"/>
    </row>
    <row r="312" spans="1:33" s="12" customFormat="1" x14ac:dyDescent="0.3">
      <c r="A312" s="30" t="s">
        <v>566</v>
      </c>
      <c r="B312" s="36" t="s">
        <v>93</v>
      </c>
      <c r="C312" s="30" t="s">
        <v>59</v>
      </c>
      <c r="D312" s="21">
        <f>MAX(MAX(VLOOKUP(C:C,Data!A$140:C$144, 2, FALSE)-E312, 0), MAX(E312-VLOOKUP(C:C,Data!A$140:C$144, 3, FALSE), 0))</f>
        <v>0</v>
      </c>
      <c r="E312" s="24">
        <f>IF(COUNTIF(G312:M312,"TBC")&gt;0,"TBC",ROUNDUP(($AD312*10)/10, 1))</f>
        <v>3.7</v>
      </c>
      <c r="F312" s="28" t="s">
        <v>39</v>
      </c>
      <c r="G312" s="28" t="s">
        <v>46</v>
      </c>
      <c r="H312" s="28" t="s">
        <v>41</v>
      </c>
      <c r="I312" s="28" t="s">
        <v>41</v>
      </c>
      <c r="J312" s="28" t="s">
        <v>47</v>
      </c>
      <c r="K312" s="28" t="s">
        <v>40</v>
      </c>
      <c r="L312" s="28" t="s">
        <v>41</v>
      </c>
      <c r="M312" s="28" t="s">
        <v>41</v>
      </c>
      <c r="N312" s="42"/>
      <c r="O312" s="42"/>
      <c r="P312" s="25"/>
      <c r="Q312" s="26">
        <f t="shared" si="102"/>
        <v>0.85</v>
      </c>
      <c r="R312" s="27">
        <f t="shared" si="103"/>
        <v>0.44</v>
      </c>
      <c r="S312" s="28">
        <f t="shared" si="98"/>
        <v>0.85</v>
      </c>
      <c r="T312" s="28">
        <f t="shared" si="104"/>
        <v>0.62</v>
      </c>
      <c r="U312" s="28">
        <f t="shared" si="105"/>
        <v>0.27</v>
      </c>
      <c r="V312" s="28">
        <f t="shared" si="106"/>
        <v>0.85</v>
      </c>
      <c r="W312" s="28">
        <f t="shared" si="107"/>
        <v>6.42</v>
      </c>
      <c r="X312" s="28">
        <f t="shared" si="108"/>
        <v>0.22</v>
      </c>
      <c r="Y312" s="28">
        <f t="shared" si="109"/>
        <v>0</v>
      </c>
      <c r="Z312" s="28">
        <f t="shared" si="110"/>
        <v>0</v>
      </c>
      <c r="AA312" s="28">
        <f t="shared" si="111"/>
        <v>2.2211672999999998</v>
      </c>
      <c r="AB312" s="28">
        <f t="shared" si="112"/>
        <v>0.21999999999999997</v>
      </c>
      <c r="AC312" s="28">
        <f t="shared" si="99"/>
        <v>1.4123999999999999</v>
      </c>
      <c r="AD312" s="28">
        <f t="shared" si="100"/>
        <v>3.6335672999999997</v>
      </c>
      <c r="AE312" s="28">
        <f t="shared" si="113"/>
        <v>3.7</v>
      </c>
      <c r="AF312" s="43"/>
      <c r="AG312" s="29"/>
    </row>
    <row r="313" spans="1:33" s="12" customFormat="1" x14ac:dyDescent="0.3">
      <c r="A313" s="30" t="s">
        <v>567</v>
      </c>
      <c r="B313" s="36" t="s">
        <v>627</v>
      </c>
      <c r="C313" s="30" t="s">
        <v>59</v>
      </c>
      <c r="D313" s="21" t="e">
        <f>MAX(MAX(VLOOKUP(C:C,Data!A$140:C$144, 2, FALSE)-E313, 0), MAX(E313-VLOOKUP(C:C,Data!A$140:C$144, 3, FALSE), 0))</f>
        <v>#VALUE!</v>
      </c>
      <c r="E313" s="24" t="s">
        <v>83</v>
      </c>
      <c r="F313" s="24" t="s">
        <v>83</v>
      </c>
      <c r="G313" s="24" t="s">
        <v>83</v>
      </c>
      <c r="H313" s="24" t="s">
        <v>83</v>
      </c>
      <c r="I313" s="24" t="s">
        <v>83</v>
      </c>
      <c r="J313" s="24" t="s">
        <v>83</v>
      </c>
      <c r="K313" s="24" t="s">
        <v>83</v>
      </c>
      <c r="L313" s="24" t="s">
        <v>83</v>
      </c>
      <c r="M313" s="24" t="s">
        <v>83</v>
      </c>
      <c r="N313" s="42"/>
      <c r="O313" s="42"/>
      <c r="P313" s="25"/>
      <c r="Q313" s="26">
        <f t="shared" si="102"/>
        <v>1</v>
      </c>
      <c r="R313" s="27">
        <f t="shared" si="103"/>
        <v>1</v>
      </c>
      <c r="S313" s="28">
        <f t="shared" si="98"/>
        <v>1</v>
      </c>
      <c r="T313" s="28">
        <f t="shared" si="104"/>
        <v>0.68</v>
      </c>
      <c r="U313" s="28">
        <f t="shared" si="105"/>
        <v>0.5</v>
      </c>
      <c r="V313" s="28">
        <f t="shared" si="106"/>
        <v>1</v>
      </c>
      <c r="W313" s="28">
        <f t="shared" si="107"/>
        <v>1</v>
      </c>
      <c r="X313" s="28">
        <f t="shared" si="108"/>
        <v>1</v>
      </c>
      <c r="Y313" s="28">
        <f t="shared" si="109"/>
        <v>1</v>
      </c>
      <c r="Z313" s="28">
        <f t="shared" si="110"/>
        <v>1</v>
      </c>
      <c r="AA313" s="28">
        <f t="shared" si="111"/>
        <v>8.2200000000000006</v>
      </c>
      <c r="AB313" s="28">
        <f t="shared" si="112"/>
        <v>1</v>
      </c>
      <c r="AC313" s="28">
        <f t="shared" si="99"/>
        <v>-1.4293495835975616</v>
      </c>
      <c r="AD313" s="28">
        <f t="shared" si="100"/>
        <v>0</v>
      </c>
      <c r="AE313" s="28">
        <f t="shared" si="113"/>
        <v>0</v>
      </c>
      <c r="AF313" s="43"/>
      <c r="AG313" s="29"/>
    </row>
    <row r="314" spans="1:33" s="12" customFormat="1" x14ac:dyDescent="0.3">
      <c r="A314" s="30" t="s">
        <v>568</v>
      </c>
      <c r="B314" s="36" t="s">
        <v>627</v>
      </c>
      <c r="C314" s="30" t="s">
        <v>59</v>
      </c>
      <c r="D314" s="21" t="e">
        <f>MAX(MAX(VLOOKUP(C:C,Data!A$140:C$144, 2, FALSE)-E314, 0), MAX(E314-VLOOKUP(C:C,Data!A$140:C$144, 3, FALSE), 0))</f>
        <v>#VALUE!</v>
      </c>
      <c r="E314" s="24" t="s">
        <v>83</v>
      </c>
      <c r="F314" s="24" t="s">
        <v>83</v>
      </c>
      <c r="G314" s="24" t="s">
        <v>83</v>
      </c>
      <c r="H314" s="24" t="s">
        <v>83</v>
      </c>
      <c r="I314" s="24" t="s">
        <v>83</v>
      </c>
      <c r="J314" s="24" t="s">
        <v>83</v>
      </c>
      <c r="K314" s="24" t="s">
        <v>83</v>
      </c>
      <c r="L314" s="24" t="s">
        <v>83</v>
      </c>
      <c r="M314" s="24" t="s">
        <v>83</v>
      </c>
      <c r="N314" s="42"/>
      <c r="O314" s="42"/>
      <c r="P314" s="25"/>
      <c r="Q314" s="26">
        <f t="shared" si="102"/>
        <v>1</v>
      </c>
      <c r="R314" s="27">
        <f t="shared" si="103"/>
        <v>1</v>
      </c>
      <c r="S314" s="28">
        <f t="shared" si="98"/>
        <v>1</v>
      </c>
      <c r="T314" s="28">
        <f t="shared" si="104"/>
        <v>0.68</v>
      </c>
      <c r="U314" s="28">
        <f t="shared" si="105"/>
        <v>0.5</v>
      </c>
      <c r="V314" s="28">
        <f t="shared" si="106"/>
        <v>1</v>
      </c>
      <c r="W314" s="28">
        <f t="shared" si="107"/>
        <v>1</v>
      </c>
      <c r="X314" s="28">
        <f t="shared" si="108"/>
        <v>1</v>
      </c>
      <c r="Y314" s="28">
        <f t="shared" si="109"/>
        <v>1</v>
      </c>
      <c r="Z314" s="28">
        <f t="shared" si="110"/>
        <v>1</v>
      </c>
      <c r="AA314" s="28">
        <f t="shared" si="111"/>
        <v>8.2200000000000006</v>
      </c>
      <c r="AB314" s="28">
        <f t="shared" si="112"/>
        <v>1</v>
      </c>
      <c r="AC314" s="28">
        <f t="shared" si="99"/>
        <v>-1.4293495835975616</v>
      </c>
      <c r="AD314" s="28">
        <f t="shared" si="100"/>
        <v>0</v>
      </c>
      <c r="AE314" s="28">
        <f t="shared" si="113"/>
        <v>0</v>
      </c>
      <c r="AF314" s="43"/>
      <c r="AG314" s="29"/>
    </row>
    <row r="315" spans="1:33" s="12" customFormat="1" x14ac:dyDescent="0.3">
      <c r="A315" s="30" t="s">
        <v>569</v>
      </c>
      <c r="B315" s="36" t="s">
        <v>143</v>
      </c>
      <c r="C315" s="30" t="s">
        <v>38</v>
      </c>
      <c r="D315" s="21" t="e">
        <f>MAX(MAX(VLOOKUP(C:C,Data!A$140:C$144, 2, FALSE)-E315, 0), MAX(E315-VLOOKUP(C:C,Data!A$140:C$144, 3, FALSE), 0))</f>
        <v>#VALUE!</v>
      </c>
      <c r="E315" s="24" t="s">
        <v>83</v>
      </c>
      <c r="F315" s="24" t="s">
        <v>83</v>
      </c>
      <c r="G315" s="24" t="s">
        <v>83</v>
      </c>
      <c r="H315" s="24" t="s">
        <v>83</v>
      </c>
      <c r="I315" s="24" t="s">
        <v>83</v>
      </c>
      <c r="J315" s="24" t="s">
        <v>83</v>
      </c>
      <c r="K315" s="24" t="s">
        <v>83</v>
      </c>
      <c r="L315" s="24" t="s">
        <v>83</v>
      </c>
      <c r="M315" s="24" t="s">
        <v>83</v>
      </c>
      <c r="N315" s="42"/>
      <c r="O315" s="42"/>
      <c r="P315" s="25"/>
      <c r="Q315" s="26">
        <f t="shared" si="102"/>
        <v>1</v>
      </c>
      <c r="R315" s="27">
        <f t="shared" si="103"/>
        <v>1</v>
      </c>
      <c r="S315" s="28">
        <f t="shared" si="98"/>
        <v>1</v>
      </c>
      <c r="T315" s="28">
        <f t="shared" si="104"/>
        <v>0.68</v>
      </c>
      <c r="U315" s="28">
        <f t="shared" si="105"/>
        <v>0.5</v>
      </c>
      <c r="V315" s="28">
        <f t="shared" si="106"/>
        <v>1</v>
      </c>
      <c r="W315" s="28">
        <f t="shared" si="107"/>
        <v>1</v>
      </c>
      <c r="X315" s="28">
        <f t="shared" si="108"/>
        <v>1</v>
      </c>
      <c r="Y315" s="28">
        <f t="shared" si="109"/>
        <v>1</v>
      </c>
      <c r="Z315" s="28">
        <f t="shared" si="110"/>
        <v>1</v>
      </c>
      <c r="AA315" s="28">
        <f t="shared" si="111"/>
        <v>8.2200000000000006</v>
      </c>
      <c r="AB315" s="28">
        <f t="shared" si="112"/>
        <v>1</v>
      </c>
      <c r="AC315" s="28">
        <f t="shared" si="99"/>
        <v>-1.4293495835975616</v>
      </c>
      <c r="AD315" s="28">
        <f t="shared" si="100"/>
        <v>0</v>
      </c>
      <c r="AE315" s="28">
        <f t="shared" si="113"/>
        <v>0</v>
      </c>
      <c r="AF315" s="43"/>
      <c r="AG315" s="29"/>
    </row>
    <row r="316" spans="1:33" s="12" customFormat="1" x14ac:dyDescent="0.3">
      <c r="A316" s="30" t="s">
        <v>570</v>
      </c>
      <c r="B316" s="36" t="s">
        <v>93</v>
      </c>
      <c r="C316" s="30" t="s">
        <v>59</v>
      </c>
      <c r="D316" s="21">
        <f>MAX(MAX(VLOOKUP(C:C,Data!A$140:C$144, 2, FALSE)-E316, 0), MAX(E316-VLOOKUP(C:C,Data!A$140:C$144, 3, FALSE), 0))</f>
        <v>0</v>
      </c>
      <c r="E316" s="24">
        <f>IF(COUNTIF(G316:M316,"TBC")&gt;0,"TBC",ROUNDUP(($AD316*10)/10, 1))</f>
        <v>2.4</v>
      </c>
      <c r="F316" s="28" t="s">
        <v>184</v>
      </c>
      <c r="G316" s="28" t="s">
        <v>40</v>
      </c>
      <c r="H316" s="28" t="s">
        <v>41</v>
      </c>
      <c r="I316" s="28" t="s">
        <v>41</v>
      </c>
      <c r="J316" s="28" t="s">
        <v>47</v>
      </c>
      <c r="K316" s="28" t="s">
        <v>40</v>
      </c>
      <c r="L316" s="28" t="s">
        <v>41</v>
      </c>
      <c r="M316" s="28" t="s">
        <v>41</v>
      </c>
      <c r="N316" s="42"/>
      <c r="O316" s="42"/>
      <c r="P316" s="25"/>
      <c r="Q316" s="26">
        <f t="shared" si="102"/>
        <v>0.2</v>
      </c>
      <c r="R316" s="27">
        <f t="shared" si="103"/>
        <v>0.77</v>
      </c>
      <c r="S316" s="28">
        <f t="shared" si="98"/>
        <v>0.85</v>
      </c>
      <c r="T316" s="28">
        <f t="shared" si="104"/>
        <v>0.62</v>
      </c>
      <c r="U316" s="28">
        <f t="shared" si="105"/>
        <v>0.27</v>
      </c>
      <c r="V316" s="28">
        <f t="shared" si="106"/>
        <v>0.85</v>
      </c>
      <c r="W316" s="28">
        <f t="shared" si="107"/>
        <v>6.42</v>
      </c>
      <c r="X316" s="28">
        <f t="shared" si="108"/>
        <v>0.22</v>
      </c>
      <c r="Y316" s="28">
        <f t="shared" si="109"/>
        <v>0</v>
      </c>
      <c r="Z316" s="28">
        <f t="shared" si="110"/>
        <v>0</v>
      </c>
      <c r="AA316" s="28">
        <f t="shared" si="111"/>
        <v>0.91459829999999998</v>
      </c>
      <c r="AB316" s="28">
        <f t="shared" si="112"/>
        <v>0.21999999999999997</v>
      </c>
      <c r="AC316" s="28">
        <f t="shared" si="99"/>
        <v>1.4123999999999999</v>
      </c>
      <c r="AD316" s="28">
        <f t="shared" si="100"/>
        <v>2.3269982999999996</v>
      </c>
      <c r="AE316" s="28">
        <f t="shared" si="113"/>
        <v>2.4</v>
      </c>
      <c r="AF316" s="43"/>
      <c r="AG316" s="29"/>
    </row>
    <row r="317" spans="1:33" s="12" customFormat="1" x14ac:dyDescent="0.3">
      <c r="A317" s="30" t="s">
        <v>571</v>
      </c>
      <c r="B317" s="36" t="s">
        <v>162</v>
      </c>
      <c r="C317" s="30" t="s">
        <v>38</v>
      </c>
      <c r="D317" s="21" t="e">
        <f>MAX(MAX(VLOOKUP(C:C,Data!A$140:C$144, 2, FALSE)-E317, 0), MAX(E317-VLOOKUP(C:C,Data!A$140:C$144, 3, FALSE), 0))</f>
        <v>#VALUE!</v>
      </c>
      <c r="E317" s="24" t="s">
        <v>83</v>
      </c>
      <c r="F317" s="24" t="s">
        <v>83</v>
      </c>
      <c r="G317" s="24" t="s">
        <v>83</v>
      </c>
      <c r="H317" s="24" t="s">
        <v>83</v>
      </c>
      <c r="I317" s="24" t="s">
        <v>83</v>
      </c>
      <c r="J317" s="24" t="s">
        <v>83</v>
      </c>
      <c r="K317" s="24" t="s">
        <v>83</v>
      </c>
      <c r="L317" s="24" t="s">
        <v>83</v>
      </c>
      <c r="M317" s="24" t="s">
        <v>83</v>
      </c>
      <c r="N317" s="42"/>
      <c r="O317" s="42"/>
      <c r="P317" s="25"/>
      <c r="Q317" s="26">
        <f t="shared" si="102"/>
        <v>1</v>
      </c>
      <c r="R317" s="27">
        <f t="shared" si="103"/>
        <v>1</v>
      </c>
      <c r="S317" s="28">
        <f t="shared" si="98"/>
        <v>1</v>
      </c>
      <c r="T317" s="28">
        <f t="shared" si="104"/>
        <v>0.68</v>
      </c>
      <c r="U317" s="28">
        <f t="shared" si="105"/>
        <v>0.5</v>
      </c>
      <c r="V317" s="28">
        <f t="shared" si="106"/>
        <v>1</v>
      </c>
      <c r="W317" s="28">
        <f t="shared" si="107"/>
        <v>1</v>
      </c>
      <c r="X317" s="28">
        <f t="shared" si="108"/>
        <v>1</v>
      </c>
      <c r="Y317" s="28">
        <f t="shared" si="109"/>
        <v>1</v>
      </c>
      <c r="Z317" s="28">
        <f t="shared" si="110"/>
        <v>1</v>
      </c>
      <c r="AA317" s="28">
        <f t="shared" si="111"/>
        <v>8.2200000000000006</v>
      </c>
      <c r="AB317" s="28">
        <f t="shared" si="112"/>
        <v>1</v>
      </c>
      <c r="AC317" s="28">
        <f t="shared" si="99"/>
        <v>-1.4293495835975616</v>
      </c>
      <c r="AD317" s="28">
        <f t="shared" si="100"/>
        <v>0</v>
      </c>
      <c r="AE317" s="28">
        <f t="shared" si="113"/>
        <v>0</v>
      </c>
      <c r="AF317" s="43"/>
      <c r="AG317" s="29"/>
    </row>
    <row r="318" spans="1:33" s="12" customFormat="1" x14ac:dyDescent="0.3">
      <c r="A318" s="30" t="s">
        <v>572</v>
      </c>
      <c r="B318" s="36" t="s">
        <v>93</v>
      </c>
      <c r="C318" s="30" t="s">
        <v>59</v>
      </c>
      <c r="D318" s="21" t="e">
        <f>MAX(MAX(VLOOKUP(C:C,Data!A$140:C$144, 2, FALSE)-E318, 0), MAX(E318-VLOOKUP(C:C,Data!A$140:C$144, 3, FALSE), 0))</f>
        <v>#VALUE!</v>
      </c>
      <c r="E318" s="24" t="s">
        <v>83</v>
      </c>
      <c r="F318" s="24" t="s">
        <v>83</v>
      </c>
      <c r="G318" s="24" t="s">
        <v>83</v>
      </c>
      <c r="H318" s="24" t="s">
        <v>83</v>
      </c>
      <c r="I318" s="24" t="s">
        <v>83</v>
      </c>
      <c r="J318" s="24" t="s">
        <v>83</v>
      </c>
      <c r="K318" s="24" t="s">
        <v>83</v>
      </c>
      <c r="L318" s="24" t="s">
        <v>83</v>
      </c>
      <c r="M318" s="24" t="s">
        <v>83</v>
      </c>
      <c r="N318" s="42"/>
      <c r="O318" s="42"/>
      <c r="P318" s="25"/>
      <c r="Q318" s="26">
        <f t="shared" si="102"/>
        <v>1</v>
      </c>
      <c r="R318" s="27">
        <f t="shared" si="103"/>
        <v>1</v>
      </c>
      <c r="S318" s="28">
        <f t="shared" si="98"/>
        <v>1</v>
      </c>
      <c r="T318" s="28">
        <f t="shared" si="104"/>
        <v>0.68</v>
      </c>
      <c r="U318" s="28">
        <f t="shared" si="105"/>
        <v>0.5</v>
      </c>
      <c r="V318" s="28">
        <f t="shared" si="106"/>
        <v>1</v>
      </c>
      <c r="W318" s="28">
        <f t="shared" si="107"/>
        <v>1</v>
      </c>
      <c r="X318" s="28">
        <f t="shared" si="108"/>
        <v>1</v>
      </c>
      <c r="Y318" s="28">
        <f t="shared" si="109"/>
        <v>1</v>
      </c>
      <c r="Z318" s="28">
        <f t="shared" si="110"/>
        <v>1</v>
      </c>
      <c r="AA318" s="28">
        <f t="shared" si="111"/>
        <v>8.2200000000000006</v>
      </c>
      <c r="AB318" s="28">
        <f t="shared" si="112"/>
        <v>1</v>
      </c>
      <c r="AC318" s="28">
        <f t="shared" si="99"/>
        <v>-1.4293495835975616</v>
      </c>
      <c r="AD318" s="28">
        <f t="shared" si="100"/>
        <v>0</v>
      </c>
      <c r="AE318" s="28">
        <f t="shared" si="113"/>
        <v>0</v>
      </c>
      <c r="AF318" s="43"/>
      <c r="AG318" s="29"/>
    </row>
    <row r="319" spans="1:33" s="12" customFormat="1" x14ac:dyDescent="0.3">
      <c r="A319" s="30" t="s">
        <v>573</v>
      </c>
      <c r="B319" s="36" t="s">
        <v>93</v>
      </c>
      <c r="C319" s="30" t="s">
        <v>230</v>
      </c>
      <c r="D319" s="21" t="e">
        <f>MAX(MAX(VLOOKUP(C:C,Data!A$140:C$144, 2, FALSE)-E319, 0), MAX(E319-VLOOKUP(C:C,Data!A$140:C$144, 3, FALSE), 0))</f>
        <v>#VALUE!</v>
      </c>
      <c r="E319" s="24" t="s">
        <v>83</v>
      </c>
      <c r="F319" s="24" t="s">
        <v>83</v>
      </c>
      <c r="G319" s="24" t="s">
        <v>83</v>
      </c>
      <c r="H319" s="24" t="s">
        <v>83</v>
      </c>
      <c r="I319" s="24" t="s">
        <v>83</v>
      </c>
      <c r="J319" s="24" t="s">
        <v>83</v>
      </c>
      <c r="K319" s="24" t="s">
        <v>83</v>
      </c>
      <c r="L319" s="24" t="s">
        <v>83</v>
      </c>
      <c r="M319" s="24" t="s">
        <v>83</v>
      </c>
      <c r="N319" s="42"/>
      <c r="O319" s="42"/>
      <c r="P319" s="25"/>
      <c r="Q319" s="26">
        <f t="shared" si="102"/>
        <v>1</v>
      </c>
      <c r="R319" s="27">
        <f t="shared" si="103"/>
        <v>1</v>
      </c>
      <c r="S319" s="28">
        <f t="shared" si="98"/>
        <v>1</v>
      </c>
      <c r="T319" s="28">
        <f t="shared" si="104"/>
        <v>0.68</v>
      </c>
      <c r="U319" s="28">
        <f t="shared" si="105"/>
        <v>0.5</v>
      </c>
      <c r="V319" s="28">
        <f t="shared" si="106"/>
        <v>1</v>
      </c>
      <c r="W319" s="28">
        <f t="shared" si="107"/>
        <v>1</v>
      </c>
      <c r="X319" s="28">
        <f t="shared" si="108"/>
        <v>1</v>
      </c>
      <c r="Y319" s="28">
        <f t="shared" si="109"/>
        <v>1</v>
      </c>
      <c r="Z319" s="28">
        <f t="shared" si="110"/>
        <v>1</v>
      </c>
      <c r="AA319" s="28">
        <f t="shared" si="111"/>
        <v>8.2200000000000006</v>
      </c>
      <c r="AB319" s="28">
        <f t="shared" si="112"/>
        <v>1</v>
      </c>
      <c r="AC319" s="28">
        <f t="shared" si="99"/>
        <v>-1.4293495835975616</v>
      </c>
      <c r="AD319" s="28">
        <f t="shared" si="100"/>
        <v>0</v>
      </c>
      <c r="AE319" s="28">
        <f t="shared" si="113"/>
        <v>0</v>
      </c>
      <c r="AF319" s="43"/>
      <c r="AG319" s="29"/>
    </row>
    <row r="320" spans="1:33" s="12" customFormat="1" x14ac:dyDescent="0.3">
      <c r="A320" s="30" t="s">
        <v>574</v>
      </c>
      <c r="B320" s="36" t="s">
        <v>176</v>
      </c>
      <c r="C320" s="30" t="s">
        <v>38</v>
      </c>
      <c r="D320" s="21">
        <f>MAX(MAX(VLOOKUP(C:C,Data!A$140:C$144, 2, FALSE)-E320, 0), MAX(E320-VLOOKUP(C:C,Data!A$140:C$144, 3, FALSE), 0))</f>
        <v>9.9999999999999645E-2</v>
      </c>
      <c r="E320" s="24">
        <f>IF(COUNTIF(G320:M320,"TBC")&gt;0,"TBC",ROUNDUP(($AD320*10)/10, 1))</f>
        <v>7</v>
      </c>
      <c r="F320" s="28" t="s">
        <v>145</v>
      </c>
      <c r="G320" s="28" t="s">
        <v>46</v>
      </c>
      <c r="H320" s="28" t="s">
        <v>40</v>
      </c>
      <c r="I320" s="28" t="s">
        <v>41</v>
      </c>
      <c r="J320" s="28" t="s">
        <v>47</v>
      </c>
      <c r="K320" s="28" t="s">
        <v>46</v>
      </c>
      <c r="L320" s="28" t="s">
        <v>46</v>
      </c>
      <c r="M320" s="28" t="s">
        <v>46</v>
      </c>
      <c r="N320" s="42"/>
      <c r="O320" s="42"/>
      <c r="P320" s="25"/>
      <c r="Q320" s="26">
        <f t="shared" si="102"/>
        <v>0.55000000000000004</v>
      </c>
      <c r="R320" s="27">
        <f t="shared" si="103"/>
        <v>0.44</v>
      </c>
      <c r="S320" s="28">
        <f t="shared" si="98"/>
        <v>0.62</v>
      </c>
      <c r="T320" s="28">
        <f t="shared" si="104"/>
        <v>0.62</v>
      </c>
      <c r="U320" s="28">
        <f t="shared" si="105"/>
        <v>0.27</v>
      </c>
      <c r="V320" s="28">
        <f t="shared" si="106"/>
        <v>0.85</v>
      </c>
      <c r="W320" s="28">
        <f t="shared" si="107"/>
        <v>6.42</v>
      </c>
      <c r="X320" s="28">
        <f t="shared" si="108"/>
        <v>0.56000000000000005</v>
      </c>
      <c r="Y320" s="28">
        <f t="shared" si="109"/>
        <v>0.56000000000000005</v>
      </c>
      <c r="Z320" s="28">
        <f t="shared" si="110"/>
        <v>0.56000000000000005</v>
      </c>
      <c r="AA320" s="28">
        <f t="shared" si="111"/>
        <v>1.0483294800000003</v>
      </c>
      <c r="AB320" s="28">
        <f t="shared" si="112"/>
        <v>0.91481600000000007</v>
      </c>
      <c r="AC320" s="28">
        <f t="shared" si="99"/>
        <v>5.8731187200000008</v>
      </c>
      <c r="AD320" s="28">
        <f t="shared" si="100"/>
        <v>6.9214482000000013</v>
      </c>
      <c r="AE320" s="28">
        <f t="shared" si="113"/>
        <v>7</v>
      </c>
      <c r="AF320" s="43"/>
      <c r="AG320" s="29"/>
    </row>
    <row r="321" spans="1:33" s="12" customFormat="1" x14ac:dyDescent="0.3">
      <c r="A321" s="30" t="s">
        <v>575</v>
      </c>
      <c r="B321" s="36" t="s">
        <v>93</v>
      </c>
      <c r="C321" s="30" t="s">
        <v>59</v>
      </c>
      <c r="D321" s="21" t="e">
        <f>MAX(MAX(VLOOKUP(C:C,Data!A$140:C$144, 2, FALSE)-E321, 0), MAX(E321-VLOOKUP(C:C,Data!A$140:C$144, 3, FALSE), 0))</f>
        <v>#VALUE!</v>
      </c>
      <c r="E321" s="24" t="s">
        <v>83</v>
      </c>
      <c r="F321" s="24" t="s">
        <v>83</v>
      </c>
      <c r="G321" s="24" t="s">
        <v>83</v>
      </c>
      <c r="H321" s="24" t="s">
        <v>83</v>
      </c>
      <c r="I321" s="24" t="s">
        <v>83</v>
      </c>
      <c r="J321" s="24" t="s">
        <v>83</v>
      </c>
      <c r="K321" s="24" t="s">
        <v>83</v>
      </c>
      <c r="L321" s="24" t="s">
        <v>83</v>
      </c>
      <c r="M321" s="24" t="s">
        <v>83</v>
      </c>
      <c r="N321" s="42"/>
      <c r="O321" s="42"/>
      <c r="P321" s="25"/>
      <c r="Q321" s="26">
        <f t="shared" si="102"/>
        <v>1</v>
      </c>
      <c r="R321" s="27">
        <f t="shared" si="103"/>
        <v>1</v>
      </c>
      <c r="S321" s="28">
        <f t="shared" si="98"/>
        <v>1</v>
      </c>
      <c r="T321" s="28">
        <f t="shared" si="104"/>
        <v>0.68</v>
      </c>
      <c r="U321" s="28">
        <f t="shared" si="105"/>
        <v>0.5</v>
      </c>
      <c r="V321" s="28">
        <f t="shared" si="106"/>
        <v>1</v>
      </c>
      <c r="W321" s="28">
        <f t="shared" si="107"/>
        <v>1</v>
      </c>
      <c r="X321" s="28">
        <f t="shared" si="108"/>
        <v>1</v>
      </c>
      <c r="Y321" s="28">
        <f t="shared" si="109"/>
        <v>1</v>
      </c>
      <c r="Z321" s="28">
        <f t="shared" si="110"/>
        <v>1</v>
      </c>
      <c r="AA321" s="28">
        <f t="shared" si="111"/>
        <v>8.2200000000000006</v>
      </c>
      <c r="AB321" s="28">
        <f t="shared" si="112"/>
        <v>1</v>
      </c>
      <c r="AC321" s="28">
        <f t="shared" si="99"/>
        <v>-1.4293495835975616</v>
      </c>
      <c r="AD321" s="28">
        <f t="shared" si="100"/>
        <v>0</v>
      </c>
      <c r="AE321" s="28">
        <f t="shared" si="113"/>
        <v>0</v>
      </c>
      <c r="AF321" s="43"/>
      <c r="AG321" s="29"/>
    </row>
    <row r="322" spans="1:33" s="12" customFormat="1" x14ac:dyDescent="0.3">
      <c r="A322" s="30" t="s">
        <v>576</v>
      </c>
      <c r="B322" s="36" t="s">
        <v>93</v>
      </c>
      <c r="C322" s="30" t="s">
        <v>59</v>
      </c>
      <c r="D322" s="21">
        <f>MAX(MAX(VLOOKUP(C:C,Data!A$140:C$144, 2, FALSE)-E322, 0), MAX(E322-VLOOKUP(C:C,Data!A$140:C$144, 3, FALSE), 0))</f>
        <v>0.69999999999999973</v>
      </c>
      <c r="E322" s="24">
        <f>IF(COUNTIF(G322:M322,"TBC")&gt;0,"TBC",ROUNDUP(($AD322*10)/10, 1))</f>
        <v>4.5999999999999996</v>
      </c>
      <c r="F322" s="28" t="s">
        <v>60</v>
      </c>
      <c r="G322" s="28" t="s">
        <v>40</v>
      </c>
      <c r="H322" s="28" t="s">
        <v>40</v>
      </c>
      <c r="I322" s="28" t="s">
        <v>41</v>
      </c>
      <c r="J322" s="28" t="s">
        <v>47</v>
      </c>
      <c r="K322" s="28" t="s">
        <v>40</v>
      </c>
      <c r="L322" s="28" t="s">
        <v>41</v>
      </c>
      <c r="M322" s="28" t="s">
        <v>40</v>
      </c>
      <c r="N322" s="42"/>
      <c r="O322" s="42"/>
      <c r="P322" s="25"/>
      <c r="Q322" s="26">
        <f t="shared" si="102"/>
        <v>0.62</v>
      </c>
      <c r="R322" s="27">
        <f t="shared" si="103"/>
        <v>0.77</v>
      </c>
      <c r="S322" s="28">
        <f t="shared" ref="S322:S379" si="114">IF($H322="None (N)", 0.85, 1) *
 IF($H322="Low (L)", $T322, 1) *
 IF($H322="High (H)", $U322, 1)</f>
        <v>0.62</v>
      </c>
      <c r="T322" s="28">
        <f t="shared" si="104"/>
        <v>0.62</v>
      </c>
      <c r="U322" s="28">
        <f t="shared" si="105"/>
        <v>0.27</v>
      </c>
      <c r="V322" s="28">
        <f t="shared" si="106"/>
        <v>0.85</v>
      </c>
      <c r="W322" s="28">
        <f t="shared" si="107"/>
        <v>6.42</v>
      </c>
      <c r="X322" s="28">
        <f t="shared" si="108"/>
        <v>0.22</v>
      </c>
      <c r="Y322" s="28">
        <f t="shared" si="109"/>
        <v>0</v>
      </c>
      <c r="Z322" s="28">
        <f t="shared" si="110"/>
        <v>0.22</v>
      </c>
      <c r="AA322" s="28">
        <f t="shared" si="111"/>
        <v>2.0680681560000003</v>
      </c>
      <c r="AB322" s="28">
        <f t="shared" si="112"/>
        <v>0.39159999999999995</v>
      </c>
      <c r="AC322" s="28">
        <f t="shared" ref="AC322:AC379" si="115">IF($J322="Unchanged (U)",
  $W322 * $AB322,
  $W322 * ($AB322 - 0.029) -
   3.25 * POWER($AB322 - 0.02, 15))</f>
        <v>2.5140719999999996</v>
      </c>
      <c r="AD322" s="28">
        <f t="shared" ref="AD322:AD379" si="116">IF($AC322&lt;=0, 0,
  IF($J322="Unchanged (U)",
    MIN($AA322 + $AC322, 10),
    MIN(($AA322 + $AC322) * 1.08, 10)))</f>
        <v>4.5821401559999995</v>
      </c>
      <c r="AE322" s="28">
        <f t="shared" si="113"/>
        <v>4.5999999999999996</v>
      </c>
      <c r="AF322" s="43"/>
      <c r="AG322" s="29"/>
    </row>
    <row r="323" spans="1:33" s="12" customFormat="1" x14ac:dyDescent="0.3">
      <c r="A323" s="30" t="s">
        <v>577</v>
      </c>
      <c r="B323" s="36" t="s">
        <v>93</v>
      </c>
      <c r="C323" s="30" t="s">
        <v>59</v>
      </c>
      <c r="D323" s="21" t="e">
        <f>MAX(MAX(VLOOKUP(C:C,Data!A$140:C$144, 2, FALSE)-E323, 0), MAX(E323-VLOOKUP(C:C,Data!A$140:C$144, 3, FALSE), 0))</f>
        <v>#VALUE!</v>
      </c>
      <c r="E323" s="24" t="s">
        <v>83</v>
      </c>
      <c r="F323" s="24" t="s">
        <v>83</v>
      </c>
      <c r="G323" s="24" t="s">
        <v>83</v>
      </c>
      <c r="H323" s="24" t="s">
        <v>83</v>
      </c>
      <c r="I323" s="24" t="s">
        <v>83</v>
      </c>
      <c r="J323" s="24" t="s">
        <v>83</v>
      </c>
      <c r="K323" s="24" t="s">
        <v>83</v>
      </c>
      <c r="L323" s="24" t="s">
        <v>83</v>
      </c>
      <c r="M323" s="24" t="s">
        <v>83</v>
      </c>
      <c r="N323" s="42"/>
      <c r="O323" s="42"/>
      <c r="P323" s="25"/>
      <c r="Q323" s="26">
        <f t="shared" si="102"/>
        <v>1</v>
      </c>
      <c r="R323" s="27">
        <f t="shared" si="103"/>
        <v>1</v>
      </c>
      <c r="S323" s="28">
        <f t="shared" si="114"/>
        <v>1</v>
      </c>
      <c r="T323" s="28">
        <f t="shared" si="104"/>
        <v>0.68</v>
      </c>
      <c r="U323" s="28">
        <f t="shared" si="105"/>
        <v>0.5</v>
      </c>
      <c r="V323" s="28">
        <f t="shared" si="106"/>
        <v>1</v>
      </c>
      <c r="W323" s="28">
        <f t="shared" si="107"/>
        <v>1</v>
      </c>
      <c r="X323" s="28">
        <f t="shared" si="108"/>
        <v>1</v>
      </c>
      <c r="Y323" s="28">
        <f t="shared" si="109"/>
        <v>1</v>
      </c>
      <c r="Z323" s="28">
        <f t="shared" si="110"/>
        <v>1</v>
      </c>
      <c r="AA323" s="28">
        <f t="shared" si="111"/>
        <v>8.2200000000000006</v>
      </c>
      <c r="AB323" s="28">
        <f t="shared" si="112"/>
        <v>1</v>
      </c>
      <c r="AC323" s="28">
        <f t="shared" si="115"/>
        <v>-1.4293495835975616</v>
      </c>
      <c r="AD323" s="28">
        <f t="shared" si="116"/>
        <v>0</v>
      </c>
      <c r="AE323" s="28">
        <f t="shared" si="113"/>
        <v>0</v>
      </c>
      <c r="AF323" s="43"/>
      <c r="AG323" s="29"/>
    </row>
    <row r="324" spans="1:33" s="12" customFormat="1" x14ac:dyDescent="0.3">
      <c r="A324" s="30" t="s">
        <v>578</v>
      </c>
      <c r="B324" s="36" t="s">
        <v>162</v>
      </c>
      <c r="C324" s="30" t="s">
        <v>59</v>
      </c>
      <c r="D324" s="21" t="e">
        <f>MAX(MAX(VLOOKUP(C:C,Data!A$140:C$144, 2, FALSE)-E324, 0), MAX(E324-VLOOKUP(C:C,Data!A$140:C$144, 3, FALSE), 0))</f>
        <v>#VALUE!</v>
      </c>
      <c r="E324" s="24" t="s">
        <v>83</v>
      </c>
      <c r="F324" s="24" t="s">
        <v>83</v>
      </c>
      <c r="G324" s="24" t="s">
        <v>83</v>
      </c>
      <c r="H324" s="24" t="s">
        <v>83</v>
      </c>
      <c r="I324" s="24" t="s">
        <v>83</v>
      </c>
      <c r="J324" s="24" t="s">
        <v>83</v>
      </c>
      <c r="K324" s="24" t="s">
        <v>83</v>
      </c>
      <c r="L324" s="24" t="s">
        <v>83</v>
      </c>
      <c r="M324" s="24" t="s">
        <v>83</v>
      </c>
      <c r="N324" s="42"/>
      <c r="O324" s="42"/>
      <c r="P324" s="25"/>
      <c r="Q324" s="26">
        <f t="shared" si="102"/>
        <v>1</v>
      </c>
      <c r="R324" s="27">
        <f t="shared" si="103"/>
        <v>1</v>
      </c>
      <c r="S324" s="28">
        <f t="shared" si="114"/>
        <v>1</v>
      </c>
      <c r="T324" s="28">
        <f t="shared" si="104"/>
        <v>0.68</v>
      </c>
      <c r="U324" s="28">
        <f t="shared" si="105"/>
        <v>0.5</v>
      </c>
      <c r="V324" s="28">
        <f t="shared" si="106"/>
        <v>1</v>
      </c>
      <c r="W324" s="28">
        <f t="shared" si="107"/>
        <v>1</v>
      </c>
      <c r="X324" s="28">
        <f t="shared" si="108"/>
        <v>1</v>
      </c>
      <c r="Y324" s="28">
        <f t="shared" si="109"/>
        <v>1</v>
      </c>
      <c r="Z324" s="28">
        <f t="shared" si="110"/>
        <v>1</v>
      </c>
      <c r="AA324" s="28">
        <f t="shared" si="111"/>
        <v>8.2200000000000006</v>
      </c>
      <c r="AB324" s="28">
        <f t="shared" si="112"/>
        <v>1</v>
      </c>
      <c r="AC324" s="28">
        <f t="shared" si="115"/>
        <v>-1.4293495835975616</v>
      </c>
      <c r="AD324" s="28">
        <f t="shared" si="116"/>
        <v>0</v>
      </c>
      <c r="AE324" s="28">
        <f t="shared" si="113"/>
        <v>0</v>
      </c>
      <c r="AF324" s="43"/>
      <c r="AG324" s="29"/>
    </row>
    <row r="325" spans="1:33" s="12" customFormat="1" x14ac:dyDescent="0.3">
      <c r="A325" s="30" t="s">
        <v>579</v>
      </c>
      <c r="B325" s="36" t="s">
        <v>133</v>
      </c>
      <c r="C325" s="30" t="s">
        <v>59</v>
      </c>
      <c r="D325" s="21" t="e">
        <f>MAX(MAX(VLOOKUP(C:C,Data!A$140:C$144, 2, FALSE)-E325, 0), MAX(E325-VLOOKUP(C:C,Data!A$140:C$144, 3, FALSE), 0))</f>
        <v>#VALUE!</v>
      </c>
      <c r="E325" s="24" t="s">
        <v>83</v>
      </c>
      <c r="F325" s="24" t="s">
        <v>83</v>
      </c>
      <c r="G325" s="24" t="s">
        <v>83</v>
      </c>
      <c r="H325" s="24" t="s">
        <v>83</v>
      </c>
      <c r="I325" s="24" t="s">
        <v>83</v>
      </c>
      <c r="J325" s="24" t="s">
        <v>83</v>
      </c>
      <c r="K325" s="24" t="s">
        <v>83</v>
      </c>
      <c r="L325" s="24" t="s">
        <v>83</v>
      </c>
      <c r="M325" s="24" t="s">
        <v>83</v>
      </c>
      <c r="N325" s="42"/>
      <c r="O325" s="42"/>
      <c r="P325" s="25"/>
      <c r="Q325" s="26">
        <f t="shared" si="102"/>
        <v>1</v>
      </c>
      <c r="R325" s="27">
        <f t="shared" si="103"/>
        <v>1</v>
      </c>
      <c r="S325" s="28">
        <f t="shared" si="114"/>
        <v>1</v>
      </c>
      <c r="T325" s="28">
        <f t="shared" si="104"/>
        <v>0.68</v>
      </c>
      <c r="U325" s="28">
        <f t="shared" si="105"/>
        <v>0.5</v>
      </c>
      <c r="V325" s="28">
        <f t="shared" si="106"/>
        <v>1</v>
      </c>
      <c r="W325" s="28">
        <f t="shared" si="107"/>
        <v>1</v>
      </c>
      <c r="X325" s="28">
        <f t="shared" si="108"/>
        <v>1</v>
      </c>
      <c r="Y325" s="28">
        <f t="shared" si="109"/>
        <v>1</v>
      </c>
      <c r="Z325" s="28">
        <f t="shared" si="110"/>
        <v>1</v>
      </c>
      <c r="AA325" s="28">
        <f t="shared" si="111"/>
        <v>8.2200000000000006</v>
      </c>
      <c r="AB325" s="28">
        <f t="shared" si="112"/>
        <v>1</v>
      </c>
      <c r="AC325" s="28">
        <f t="shared" si="115"/>
        <v>-1.4293495835975616</v>
      </c>
      <c r="AD325" s="28">
        <f t="shared" si="116"/>
        <v>0</v>
      </c>
      <c r="AE325" s="28">
        <f t="shared" si="113"/>
        <v>0</v>
      </c>
      <c r="AF325" s="43"/>
      <c r="AG325" s="29"/>
    </row>
    <row r="326" spans="1:33" s="12" customFormat="1" x14ac:dyDescent="0.3">
      <c r="A326" s="30" t="s">
        <v>580</v>
      </c>
      <c r="B326" s="36" t="s">
        <v>93</v>
      </c>
      <c r="C326" s="30" t="s">
        <v>230</v>
      </c>
      <c r="D326" s="21" t="e">
        <f>MAX(MAX(VLOOKUP(C:C,Data!A$140:C$144, 2, FALSE)-E326, 0), MAX(E326-VLOOKUP(C:C,Data!A$140:C$144, 3, FALSE), 0))</f>
        <v>#VALUE!</v>
      </c>
      <c r="E326" s="24" t="s">
        <v>83</v>
      </c>
      <c r="F326" s="24" t="s">
        <v>83</v>
      </c>
      <c r="G326" s="24" t="s">
        <v>83</v>
      </c>
      <c r="H326" s="24" t="s">
        <v>83</v>
      </c>
      <c r="I326" s="24" t="s">
        <v>83</v>
      </c>
      <c r="J326" s="24" t="s">
        <v>83</v>
      </c>
      <c r="K326" s="24" t="s">
        <v>83</v>
      </c>
      <c r="L326" s="24" t="s">
        <v>83</v>
      </c>
      <c r="M326" s="24" t="s">
        <v>83</v>
      </c>
      <c r="N326" s="42"/>
      <c r="O326" s="42"/>
      <c r="P326" s="25"/>
      <c r="Q326" s="26">
        <f t="shared" si="102"/>
        <v>1</v>
      </c>
      <c r="R326" s="27">
        <f t="shared" si="103"/>
        <v>1</v>
      </c>
      <c r="S326" s="28">
        <f t="shared" si="114"/>
        <v>1</v>
      </c>
      <c r="T326" s="28">
        <f t="shared" si="104"/>
        <v>0.68</v>
      </c>
      <c r="U326" s="28">
        <f t="shared" si="105"/>
        <v>0.5</v>
      </c>
      <c r="V326" s="28">
        <f t="shared" si="106"/>
        <v>1</v>
      </c>
      <c r="W326" s="28">
        <f t="shared" si="107"/>
        <v>1</v>
      </c>
      <c r="X326" s="28">
        <f t="shared" si="108"/>
        <v>1</v>
      </c>
      <c r="Y326" s="28">
        <f t="shared" si="109"/>
        <v>1</v>
      </c>
      <c r="Z326" s="28">
        <f t="shared" si="110"/>
        <v>1</v>
      </c>
      <c r="AA326" s="28">
        <f t="shared" si="111"/>
        <v>8.2200000000000006</v>
      </c>
      <c r="AB326" s="28">
        <f t="shared" si="112"/>
        <v>1</v>
      </c>
      <c r="AC326" s="28">
        <f t="shared" si="115"/>
        <v>-1.4293495835975616</v>
      </c>
      <c r="AD326" s="28">
        <f t="shared" si="116"/>
        <v>0</v>
      </c>
      <c r="AE326" s="28">
        <f t="shared" si="113"/>
        <v>0</v>
      </c>
      <c r="AF326" s="43"/>
      <c r="AG326" s="29"/>
    </row>
    <row r="327" spans="1:33" s="12" customFormat="1" x14ac:dyDescent="0.3">
      <c r="A327" s="30" t="s">
        <v>581</v>
      </c>
      <c r="B327" s="36" t="s">
        <v>133</v>
      </c>
      <c r="C327" s="30" t="s">
        <v>59</v>
      </c>
      <c r="D327" s="21" t="e">
        <f>MAX(MAX(VLOOKUP(C:C,Data!A$140:C$144, 2, FALSE)-E327, 0), MAX(E327-VLOOKUP(C:C,Data!A$140:C$144, 3, FALSE), 0))</f>
        <v>#VALUE!</v>
      </c>
      <c r="E327" s="24" t="s">
        <v>83</v>
      </c>
      <c r="F327" s="24" t="s">
        <v>83</v>
      </c>
      <c r="G327" s="24" t="s">
        <v>83</v>
      </c>
      <c r="H327" s="24" t="s">
        <v>83</v>
      </c>
      <c r="I327" s="24" t="s">
        <v>83</v>
      </c>
      <c r="J327" s="24" t="s">
        <v>83</v>
      </c>
      <c r="K327" s="24" t="s">
        <v>83</v>
      </c>
      <c r="L327" s="24" t="s">
        <v>83</v>
      </c>
      <c r="M327" s="24" t="s">
        <v>83</v>
      </c>
      <c r="N327" s="42"/>
      <c r="O327" s="42"/>
      <c r="P327" s="25"/>
      <c r="Q327" s="26">
        <f t="shared" si="102"/>
        <v>1</v>
      </c>
      <c r="R327" s="27">
        <f t="shared" si="103"/>
        <v>1</v>
      </c>
      <c r="S327" s="28">
        <f t="shared" si="114"/>
        <v>1</v>
      </c>
      <c r="T327" s="28">
        <f t="shared" si="104"/>
        <v>0.68</v>
      </c>
      <c r="U327" s="28">
        <f t="shared" si="105"/>
        <v>0.5</v>
      </c>
      <c r="V327" s="28">
        <f t="shared" si="106"/>
        <v>1</v>
      </c>
      <c r="W327" s="28">
        <f t="shared" si="107"/>
        <v>1</v>
      </c>
      <c r="X327" s="28">
        <f t="shared" si="108"/>
        <v>1</v>
      </c>
      <c r="Y327" s="28">
        <f t="shared" si="109"/>
        <v>1</v>
      </c>
      <c r="Z327" s="28">
        <f t="shared" si="110"/>
        <v>1</v>
      </c>
      <c r="AA327" s="28">
        <f t="shared" si="111"/>
        <v>8.2200000000000006</v>
      </c>
      <c r="AB327" s="28">
        <f t="shared" si="112"/>
        <v>1</v>
      </c>
      <c r="AC327" s="28">
        <f t="shared" si="115"/>
        <v>-1.4293495835975616</v>
      </c>
      <c r="AD327" s="28">
        <f t="shared" si="116"/>
        <v>0</v>
      </c>
      <c r="AE327" s="28">
        <f t="shared" si="113"/>
        <v>0</v>
      </c>
      <c r="AF327" s="43"/>
      <c r="AG327" s="29"/>
    </row>
    <row r="328" spans="1:33" s="12" customFormat="1" x14ac:dyDescent="0.3">
      <c r="A328" s="30" t="s">
        <v>582</v>
      </c>
      <c r="B328" s="36" t="s">
        <v>93</v>
      </c>
      <c r="C328" s="30" t="s">
        <v>59</v>
      </c>
      <c r="D328" s="21" t="e">
        <f>MAX(MAX(VLOOKUP(C:C,Data!A$140:C$144, 2, FALSE)-E328, 0), MAX(E328-VLOOKUP(C:C,Data!A$140:C$144, 3, FALSE), 0))</f>
        <v>#VALUE!</v>
      </c>
      <c r="E328" s="24" t="s">
        <v>83</v>
      </c>
      <c r="F328" s="24" t="s">
        <v>83</v>
      </c>
      <c r="G328" s="24" t="s">
        <v>83</v>
      </c>
      <c r="H328" s="24" t="s">
        <v>83</v>
      </c>
      <c r="I328" s="24" t="s">
        <v>83</v>
      </c>
      <c r="J328" s="24" t="s">
        <v>83</v>
      </c>
      <c r="K328" s="24" t="s">
        <v>83</v>
      </c>
      <c r="L328" s="24" t="s">
        <v>83</v>
      </c>
      <c r="M328" s="24" t="s">
        <v>83</v>
      </c>
      <c r="N328" s="42"/>
      <c r="O328" s="42"/>
      <c r="P328" s="25"/>
      <c r="Q328" s="26">
        <f t="shared" si="102"/>
        <v>1</v>
      </c>
      <c r="R328" s="27">
        <f t="shared" si="103"/>
        <v>1</v>
      </c>
      <c r="S328" s="28">
        <f t="shared" si="114"/>
        <v>1</v>
      </c>
      <c r="T328" s="28">
        <f t="shared" si="104"/>
        <v>0.68</v>
      </c>
      <c r="U328" s="28">
        <f t="shared" si="105"/>
        <v>0.5</v>
      </c>
      <c r="V328" s="28">
        <f t="shared" si="106"/>
        <v>1</v>
      </c>
      <c r="W328" s="28">
        <f t="shared" si="107"/>
        <v>1</v>
      </c>
      <c r="X328" s="28">
        <f t="shared" si="108"/>
        <v>1</v>
      </c>
      <c r="Y328" s="28">
        <f t="shared" si="109"/>
        <v>1</v>
      </c>
      <c r="Z328" s="28">
        <f t="shared" si="110"/>
        <v>1</v>
      </c>
      <c r="AA328" s="28">
        <f t="shared" si="111"/>
        <v>8.2200000000000006</v>
      </c>
      <c r="AB328" s="28">
        <f t="shared" si="112"/>
        <v>1</v>
      </c>
      <c r="AC328" s="28">
        <f t="shared" si="115"/>
        <v>-1.4293495835975616</v>
      </c>
      <c r="AD328" s="28">
        <f t="shared" si="116"/>
        <v>0</v>
      </c>
      <c r="AE328" s="28">
        <f t="shared" si="113"/>
        <v>0</v>
      </c>
      <c r="AF328" s="43"/>
      <c r="AG328" s="29"/>
    </row>
    <row r="329" spans="1:33" s="12" customFormat="1" x14ac:dyDescent="0.3">
      <c r="A329" s="30" t="s">
        <v>583</v>
      </c>
      <c r="B329" s="36" t="s">
        <v>93</v>
      </c>
      <c r="C329" s="30" t="s">
        <v>59</v>
      </c>
      <c r="D329" s="21" t="e">
        <f>MAX(MAX(VLOOKUP(C:C,Data!A$140:C$144, 2, FALSE)-E329, 0), MAX(E329-VLOOKUP(C:C,Data!A$140:C$144, 3, FALSE), 0))</f>
        <v>#VALUE!</v>
      </c>
      <c r="E329" s="24" t="s">
        <v>83</v>
      </c>
      <c r="F329" s="24" t="s">
        <v>83</v>
      </c>
      <c r="G329" s="24" t="s">
        <v>83</v>
      </c>
      <c r="H329" s="24" t="s">
        <v>83</v>
      </c>
      <c r="I329" s="24" t="s">
        <v>83</v>
      </c>
      <c r="J329" s="24" t="s">
        <v>83</v>
      </c>
      <c r="K329" s="24" t="s">
        <v>83</v>
      </c>
      <c r="L329" s="24" t="s">
        <v>83</v>
      </c>
      <c r="M329" s="24" t="s">
        <v>83</v>
      </c>
      <c r="N329" s="42"/>
      <c r="O329" s="42"/>
      <c r="P329" s="25"/>
      <c r="Q329" s="26">
        <f t="shared" si="102"/>
        <v>1</v>
      </c>
      <c r="R329" s="27">
        <f t="shared" si="103"/>
        <v>1</v>
      </c>
      <c r="S329" s="28">
        <f t="shared" si="114"/>
        <v>1</v>
      </c>
      <c r="T329" s="28">
        <f t="shared" si="104"/>
        <v>0.68</v>
      </c>
      <c r="U329" s="28">
        <f t="shared" si="105"/>
        <v>0.5</v>
      </c>
      <c r="V329" s="28">
        <f t="shared" si="106"/>
        <v>1</v>
      </c>
      <c r="W329" s="28">
        <f t="shared" si="107"/>
        <v>1</v>
      </c>
      <c r="X329" s="28">
        <f t="shared" si="108"/>
        <v>1</v>
      </c>
      <c r="Y329" s="28">
        <f t="shared" si="109"/>
        <v>1</v>
      </c>
      <c r="Z329" s="28">
        <f t="shared" si="110"/>
        <v>1</v>
      </c>
      <c r="AA329" s="28">
        <f t="shared" si="111"/>
        <v>8.2200000000000006</v>
      </c>
      <c r="AB329" s="28">
        <f t="shared" si="112"/>
        <v>1</v>
      </c>
      <c r="AC329" s="28">
        <f t="shared" si="115"/>
        <v>-1.4293495835975616</v>
      </c>
      <c r="AD329" s="28">
        <f t="shared" si="116"/>
        <v>0</v>
      </c>
      <c r="AE329" s="28">
        <f t="shared" si="113"/>
        <v>0</v>
      </c>
      <c r="AF329" s="43"/>
      <c r="AG329" s="29"/>
    </row>
    <row r="330" spans="1:33" s="12" customFormat="1" x14ac:dyDescent="0.3">
      <c r="A330" s="30" t="s">
        <v>584</v>
      </c>
      <c r="B330" s="36" t="s">
        <v>162</v>
      </c>
      <c r="C330" s="30" t="s">
        <v>74</v>
      </c>
      <c r="D330" s="21">
        <f>MAX(MAX(VLOOKUP(C:C,Data!A$140:C$144, 2, FALSE)-E330, 0), MAX(E330-VLOOKUP(C:C,Data!A$140:C$144, 3, FALSE), 0))</f>
        <v>0.20000000000000018</v>
      </c>
      <c r="E330" s="24">
        <f>IF(COUNTIF(G330:M330,"TBC")&gt;0,"TBC",ROUNDUP(($AD330*10)/10, 1))</f>
        <v>6.8</v>
      </c>
      <c r="F330" s="28" t="s">
        <v>184</v>
      </c>
      <c r="G330" s="28" t="s">
        <v>40</v>
      </c>
      <c r="H330" s="28" t="s">
        <v>41</v>
      </c>
      <c r="I330" s="28" t="s">
        <v>41</v>
      </c>
      <c r="J330" s="28" t="s">
        <v>47</v>
      </c>
      <c r="K330" s="28" t="s">
        <v>46</v>
      </c>
      <c r="L330" s="28" t="s">
        <v>46</v>
      </c>
      <c r="M330" s="28" t="s">
        <v>46</v>
      </c>
      <c r="N330" s="42"/>
      <c r="O330" s="42"/>
      <c r="P330" s="25"/>
      <c r="Q330" s="26">
        <f t="shared" si="102"/>
        <v>0.2</v>
      </c>
      <c r="R330" s="27">
        <f t="shared" si="103"/>
        <v>0.77</v>
      </c>
      <c r="S330" s="28">
        <f t="shared" si="114"/>
        <v>0.85</v>
      </c>
      <c r="T330" s="28">
        <f t="shared" si="104"/>
        <v>0.62</v>
      </c>
      <c r="U330" s="28">
        <f t="shared" si="105"/>
        <v>0.27</v>
      </c>
      <c r="V330" s="28">
        <f t="shared" si="106"/>
        <v>0.85</v>
      </c>
      <c r="W330" s="28">
        <f t="shared" si="107"/>
        <v>6.42</v>
      </c>
      <c r="X330" s="28">
        <f t="shared" si="108"/>
        <v>0.56000000000000005</v>
      </c>
      <c r="Y330" s="28">
        <f t="shared" si="109"/>
        <v>0.56000000000000005</v>
      </c>
      <c r="Z330" s="28">
        <f t="shared" si="110"/>
        <v>0.56000000000000005</v>
      </c>
      <c r="AA330" s="28">
        <f t="shared" si="111"/>
        <v>0.91459829999999998</v>
      </c>
      <c r="AB330" s="28">
        <f t="shared" si="112"/>
        <v>0.91481600000000007</v>
      </c>
      <c r="AC330" s="28">
        <f t="shared" si="115"/>
        <v>5.8731187200000008</v>
      </c>
      <c r="AD330" s="28">
        <f t="shared" si="116"/>
        <v>6.7877170200000005</v>
      </c>
      <c r="AE330" s="28">
        <f t="shared" si="113"/>
        <v>6.8</v>
      </c>
      <c r="AF330" s="43"/>
      <c r="AG330" s="29"/>
    </row>
    <row r="331" spans="1:33" s="12" customFormat="1" x14ac:dyDescent="0.3">
      <c r="A331" s="30" t="s">
        <v>585</v>
      </c>
      <c r="B331" s="36" t="s">
        <v>628</v>
      </c>
      <c r="C331" s="30" t="s">
        <v>74</v>
      </c>
      <c r="D331" s="21">
        <f>MAX(MAX(VLOOKUP(C:C,Data!A$140:C$144, 2, FALSE)-E331, 0), MAX(E331-VLOOKUP(C:C,Data!A$140:C$144, 3, FALSE), 0))</f>
        <v>0.20000000000000018</v>
      </c>
      <c r="E331" s="24">
        <f>IF(COUNTIF(G331:M331,"TBC")&gt;0,"TBC",ROUNDUP(($AD331*10)/10, 1))</f>
        <v>6.8</v>
      </c>
      <c r="F331" s="28" t="s">
        <v>184</v>
      </c>
      <c r="G331" s="28" t="s">
        <v>40</v>
      </c>
      <c r="H331" s="28" t="s">
        <v>41</v>
      </c>
      <c r="I331" s="28" t="s">
        <v>41</v>
      </c>
      <c r="J331" s="28" t="s">
        <v>47</v>
      </c>
      <c r="K331" s="28" t="s">
        <v>46</v>
      </c>
      <c r="L331" s="28" t="s">
        <v>46</v>
      </c>
      <c r="M331" s="28" t="s">
        <v>46</v>
      </c>
      <c r="N331" s="42"/>
      <c r="O331" s="42"/>
      <c r="P331" s="25"/>
      <c r="Q331" s="26">
        <f t="shared" si="102"/>
        <v>0.2</v>
      </c>
      <c r="R331" s="27">
        <f t="shared" si="103"/>
        <v>0.77</v>
      </c>
      <c r="S331" s="28">
        <f t="shared" si="114"/>
        <v>0.85</v>
      </c>
      <c r="T331" s="28">
        <f t="shared" si="104"/>
        <v>0.62</v>
      </c>
      <c r="U331" s="28">
        <f t="shared" si="105"/>
        <v>0.27</v>
      </c>
      <c r="V331" s="28">
        <f t="shared" si="106"/>
        <v>0.85</v>
      </c>
      <c r="W331" s="28">
        <f t="shared" si="107"/>
        <v>6.42</v>
      </c>
      <c r="X331" s="28">
        <f t="shared" si="108"/>
        <v>0.56000000000000005</v>
      </c>
      <c r="Y331" s="28">
        <f t="shared" si="109"/>
        <v>0.56000000000000005</v>
      </c>
      <c r="Z331" s="28">
        <f t="shared" si="110"/>
        <v>0.56000000000000005</v>
      </c>
      <c r="AA331" s="28">
        <f t="shared" si="111"/>
        <v>0.91459829999999998</v>
      </c>
      <c r="AB331" s="28">
        <f t="shared" si="112"/>
        <v>0.91481600000000007</v>
      </c>
      <c r="AC331" s="28">
        <f t="shared" si="115"/>
        <v>5.8731187200000008</v>
      </c>
      <c r="AD331" s="28">
        <f t="shared" si="116"/>
        <v>6.7877170200000005</v>
      </c>
      <c r="AE331" s="28">
        <f t="shared" si="113"/>
        <v>6.8</v>
      </c>
      <c r="AF331" s="43"/>
      <c r="AG331" s="29"/>
    </row>
    <row r="332" spans="1:33" s="12" customFormat="1" x14ac:dyDescent="0.3">
      <c r="A332" s="30" t="s">
        <v>586</v>
      </c>
      <c r="B332" s="36" t="s">
        <v>93</v>
      </c>
      <c r="C332" s="30" t="s">
        <v>59</v>
      </c>
      <c r="D332" s="21" t="e">
        <f>MAX(MAX(VLOOKUP(C:C,Data!A$140:C$144, 2, FALSE)-E332, 0), MAX(E332-VLOOKUP(C:C,Data!A$140:C$144, 3, FALSE), 0))</f>
        <v>#VALUE!</v>
      </c>
      <c r="E332" s="24" t="s">
        <v>83</v>
      </c>
      <c r="F332" s="24" t="s">
        <v>83</v>
      </c>
      <c r="G332" s="24" t="s">
        <v>83</v>
      </c>
      <c r="H332" s="24" t="s">
        <v>83</v>
      </c>
      <c r="I332" s="24" t="s">
        <v>83</v>
      </c>
      <c r="J332" s="24" t="s">
        <v>83</v>
      </c>
      <c r="K332" s="24" t="s">
        <v>83</v>
      </c>
      <c r="L332" s="24" t="s">
        <v>83</v>
      </c>
      <c r="M332" s="24" t="s">
        <v>83</v>
      </c>
      <c r="N332" s="42"/>
      <c r="O332" s="42"/>
      <c r="P332" s="25"/>
      <c r="Q332" s="26">
        <f t="shared" si="102"/>
        <v>1</v>
      </c>
      <c r="R332" s="27">
        <f t="shared" si="103"/>
        <v>1</v>
      </c>
      <c r="S332" s="28">
        <f t="shared" si="114"/>
        <v>1</v>
      </c>
      <c r="T332" s="28">
        <f t="shared" si="104"/>
        <v>0.68</v>
      </c>
      <c r="U332" s="28">
        <f t="shared" si="105"/>
        <v>0.5</v>
      </c>
      <c r="V332" s="28">
        <f t="shared" si="106"/>
        <v>1</v>
      </c>
      <c r="W332" s="28">
        <f t="shared" si="107"/>
        <v>1</v>
      </c>
      <c r="X332" s="28">
        <f t="shared" si="108"/>
        <v>1</v>
      </c>
      <c r="Y332" s="28">
        <f t="shared" si="109"/>
        <v>1</v>
      </c>
      <c r="Z332" s="28">
        <f t="shared" si="110"/>
        <v>1</v>
      </c>
      <c r="AA332" s="28">
        <f t="shared" si="111"/>
        <v>8.2200000000000006</v>
      </c>
      <c r="AB332" s="28">
        <f t="shared" si="112"/>
        <v>1</v>
      </c>
      <c r="AC332" s="28">
        <f t="shared" si="115"/>
        <v>-1.4293495835975616</v>
      </c>
      <c r="AD332" s="28">
        <f t="shared" si="116"/>
        <v>0</v>
      </c>
      <c r="AE332" s="28">
        <f t="shared" si="113"/>
        <v>0</v>
      </c>
      <c r="AF332" s="43"/>
      <c r="AG332" s="29"/>
    </row>
    <row r="333" spans="1:33" s="12" customFormat="1" x14ac:dyDescent="0.3">
      <c r="A333" s="30" t="s">
        <v>587</v>
      </c>
      <c r="B333" s="36" t="s">
        <v>133</v>
      </c>
      <c r="C333" s="30" t="s">
        <v>59</v>
      </c>
      <c r="D333" s="21" t="e">
        <f>MAX(MAX(VLOOKUP(C:C,Data!A$140:C$144, 2, FALSE)-E333, 0), MAX(E333-VLOOKUP(C:C,Data!A$140:C$144, 3, FALSE), 0))</f>
        <v>#VALUE!</v>
      </c>
      <c r="E333" s="24" t="s">
        <v>83</v>
      </c>
      <c r="F333" s="24" t="s">
        <v>83</v>
      </c>
      <c r="G333" s="24" t="s">
        <v>83</v>
      </c>
      <c r="H333" s="24" t="s">
        <v>83</v>
      </c>
      <c r="I333" s="24" t="s">
        <v>83</v>
      </c>
      <c r="J333" s="24" t="s">
        <v>83</v>
      </c>
      <c r="K333" s="24" t="s">
        <v>83</v>
      </c>
      <c r="L333" s="24" t="s">
        <v>83</v>
      </c>
      <c r="M333" s="24" t="s">
        <v>83</v>
      </c>
      <c r="N333" s="42"/>
      <c r="O333" s="42"/>
      <c r="P333" s="25"/>
      <c r="Q333" s="26">
        <f t="shared" si="102"/>
        <v>1</v>
      </c>
      <c r="R333" s="27">
        <f t="shared" si="103"/>
        <v>1</v>
      </c>
      <c r="S333" s="28">
        <f t="shared" si="114"/>
        <v>1</v>
      </c>
      <c r="T333" s="28">
        <f t="shared" si="104"/>
        <v>0.68</v>
      </c>
      <c r="U333" s="28">
        <f t="shared" si="105"/>
        <v>0.5</v>
      </c>
      <c r="V333" s="28">
        <f t="shared" si="106"/>
        <v>1</v>
      </c>
      <c r="W333" s="28">
        <f t="shared" si="107"/>
        <v>1</v>
      </c>
      <c r="X333" s="28">
        <f t="shared" si="108"/>
        <v>1</v>
      </c>
      <c r="Y333" s="28">
        <f t="shared" si="109"/>
        <v>1</v>
      </c>
      <c r="Z333" s="28">
        <f t="shared" si="110"/>
        <v>1</v>
      </c>
      <c r="AA333" s="28">
        <f t="shared" si="111"/>
        <v>8.2200000000000006</v>
      </c>
      <c r="AB333" s="28">
        <f t="shared" si="112"/>
        <v>1</v>
      </c>
      <c r="AC333" s="28">
        <f t="shared" si="115"/>
        <v>-1.4293495835975616</v>
      </c>
      <c r="AD333" s="28">
        <f t="shared" si="116"/>
        <v>0</v>
      </c>
      <c r="AE333" s="28">
        <f t="shared" si="113"/>
        <v>0</v>
      </c>
      <c r="AF333" s="43"/>
      <c r="AG333" s="29"/>
    </row>
    <row r="334" spans="1:33" s="12" customFormat="1" x14ac:dyDescent="0.3">
      <c r="A334" s="30" t="s">
        <v>588</v>
      </c>
      <c r="B334" s="36" t="s">
        <v>133</v>
      </c>
      <c r="C334" s="30" t="s">
        <v>38</v>
      </c>
      <c r="D334" s="21">
        <f>MAX(MAX(VLOOKUP(C:C,Data!A$140:C$144, 2, FALSE)-E334, 0), MAX(E334-VLOOKUP(C:C,Data!A$140:C$144, 3, FALSE), 0))</f>
        <v>0.79999999999999982</v>
      </c>
      <c r="E334" s="24">
        <f>IF(COUNTIF(G334:M334,"TBC")&gt;0,"TBC",ROUNDUP(($AD334*10)/10, 1))</f>
        <v>3.2</v>
      </c>
      <c r="F334" s="28" t="s">
        <v>184</v>
      </c>
      <c r="G334" s="28" t="s">
        <v>40</v>
      </c>
      <c r="H334" s="28" t="s">
        <v>40</v>
      </c>
      <c r="I334" s="28" t="s">
        <v>41</v>
      </c>
      <c r="J334" s="28" t="s">
        <v>47</v>
      </c>
      <c r="K334" s="28" t="s">
        <v>40</v>
      </c>
      <c r="L334" s="28" t="s">
        <v>40</v>
      </c>
      <c r="M334" s="28" t="s">
        <v>41</v>
      </c>
      <c r="N334" s="42"/>
      <c r="O334" s="42"/>
      <c r="P334" s="25"/>
      <c r="Q334" s="26">
        <f t="shared" si="102"/>
        <v>0.2</v>
      </c>
      <c r="R334" s="27">
        <f t="shared" si="103"/>
        <v>0.77</v>
      </c>
      <c r="S334" s="28">
        <f t="shared" si="114"/>
        <v>0.62</v>
      </c>
      <c r="T334" s="28">
        <f t="shared" si="104"/>
        <v>0.62</v>
      </c>
      <c r="U334" s="28">
        <f t="shared" si="105"/>
        <v>0.27</v>
      </c>
      <c r="V334" s="28">
        <f t="shared" si="106"/>
        <v>0.85</v>
      </c>
      <c r="W334" s="28">
        <f t="shared" si="107"/>
        <v>6.42</v>
      </c>
      <c r="X334" s="28">
        <f t="shared" si="108"/>
        <v>0.22</v>
      </c>
      <c r="Y334" s="28">
        <f t="shared" si="109"/>
        <v>0.22</v>
      </c>
      <c r="Z334" s="28">
        <f t="shared" si="110"/>
        <v>0</v>
      </c>
      <c r="AA334" s="28">
        <f t="shared" si="111"/>
        <v>0.66711876000000003</v>
      </c>
      <c r="AB334" s="28">
        <f t="shared" si="112"/>
        <v>0.39159999999999995</v>
      </c>
      <c r="AC334" s="28">
        <f t="shared" si="115"/>
        <v>2.5140719999999996</v>
      </c>
      <c r="AD334" s="28">
        <f t="shared" si="116"/>
        <v>3.1811907599999998</v>
      </c>
      <c r="AE334" s="28">
        <f t="shared" si="113"/>
        <v>3.2</v>
      </c>
      <c r="AF334" s="43"/>
      <c r="AG334" s="29"/>
    </row>
    <row r="335" spans="1:33" s="12" customFormat="1" x14ac:dyDescent="0.3">
      <c r="A335" s="30" t="s">
        <v>589</v>
      </c>
      <c r="B335" s="36" t="s">
        <v>93</v>
      </c>
      <c r="C335" s="30" t="s">
        <v>59</v>
      </c>
      <c r="D335" s="21" t="e">
        <f>MAX(MAX(VLOOKUP(C:C,Data!A$140:C$144, 2, FALSE)-E335, 0), MAX(E335-VLOOKUP(C:C,Data!A$140:C$144, 3, FALSE), 0))</f>
        <v>#VALUE!</v>
      </c>
      <c r="E335" s="24" t="s">
        <v>83</v>
      </c>
      <c r="F335" s="24" t="s">
        <v>83</v>
      </c>
      <c r="G335" s="24" t="s">
        <v>83</v>
      </c>
      <c r="H335" s="24" t="s">
        <v>83</v>
      </c>
      <c r="I335" s="24" t="s">
        <v>83</v>
      </c>
      <c r="J335" s="24" t="s">
        <v>83</v>
      </c>
      <c r="K335" s="24" t="s">
        <v>83</v>
      </c>
      <c r="L335" s="24" t="s">
        <v>83</v>
      </c>
      <c r="M335" s="24" t="s">
        <v>83</v>
      </c>
      <c r="N335" s="42"/>
      <c r="O335" s="42"/>
      <c r="P335" s="25"/>
      <c r="Q335" s="26">
        <f t="shared" si="102"/>
        <v>1</v>
      </c>
      <c r="R335" s="27">
        <f t="shared" si="103"/>
        <v>1</v>
      </c>
      <c r="S335" s="28">
        <f t="shared" si="114"/>
        <v>1</v>
      </c>
      <c r="T335" s="28">
        <f t="shared" si="104"/>
        <v>0.68</v>
      </c>
      <c r="U335" s="28">
        <f t="shared" si="105"/>
        <v>0.5</v>
      </c>
      <c r="V335" s="28">
        <f t="shared" si="106"/>
        <v>1</v>
      </c>
      <c r="W335" s="28">
        <f t="shared" si="107"/>
        <v>1</v>
      </c>
      <c r="X335" s="28">
        <f t="shared" si="108"/>
        <v>1</v>
      </c>
      <c r="Y335" s="28">
        <f t="shared" si="109"/>
        <v>1</v>
      </c>
      <c r="Z335" s="28">
        <f t="shared" si="110"/>
        <v>1</v>
      </c>
      <c r="AA335" s="28">
        <f t="shared" si="111"/>
        <v>8.2200000000000006</v>
      </c>
      <c r="AB335" s="28">
        <f t="shared" si="112"/>
        <v>1</v>
      </c>
      <c r="AC335" s="28">
        <f t="shared" si="115"/>
        <v>-1.4293495835975616</v>
      </c>
      <c r="AD335" s="28">
        <f t="shared" si="116"/>
        <v>0</v>
      </c>
      <c r="AE335" s="28">
        <f t="shared" si="113"/>
        <v>0</v>
      </c>
      <c r="AF335" s="43"/>
      <c r="AG335" s="29"/>
    </row>
    <row r="336" spans="1:33" s="12" customFormat="1" x14ac:dyDescent="0.3">
      <c r="A336" s="30" t="s">
        <v>590</v>
      </c>
      <c r="B336" s="36" t="s">
        <v>93</v>
      </c>
      <c r="C336" s="30" t="s">
        <v>59</v>
      </c>
      <c r="D336" s="21">
        <f>MAX(MAX(VLOOKUP(C:C,Data!A$140:C$144, 2, FALSE)-E336, 0), MAX(E336-VLOOKUP(C:C,Data!A$140:C$144, 3, FALSE), 0))</f>
        <v>0</v>
      </c>
      <c r="E336" s="24">
        <f>IF(COUNTIF(G336:M336,"TBC")&gt;0,"TBC",ROUNDUP(($AD336*10)/10, 1))</f>
        <v>2.1</v>
      </c>
      <c r="F336" s="28" t="s">
        <v>184</v>
      </c>
      <c r="G336" s="28" t="s">
        <v>40</v>
      </c>
      <c r="H336" s="28" t="s">
        <v>40</v>
      </c>
      <c r="I336" s="28" t="s">
        <v>41</v>
      </c>
      <c r="J336" s="28" t="s">
        <v>47</v>
      </c>
      <c r="K336" s="28" t="s">
        <v>41</v>
      </c>
      <c r="L336" s="28" t="s">
        <v>41</v>
      </c>
      <c r="M336" s="28" t="s">
        <v>40</v>
      </c>
      <c r="N336" s="42"/>
      <c r="O336" s="42"/>
      <c r="P336" s="25"/>
      <c r="Q336" s="26">
        <f t="shared" si="102"/>
        <v>0.2</v>
      </c>
      <c r="R336" s="27">
        <f t="shared" si="103"/>
        <v>0.77</v>
      </c>
      <c r="S336" s="28">
        <f t="shared" si="114"/>
        <v>0.62</v>
      </c>
      <c r="T336" s="28">
        <f t="shared" si="104"/>
        <v>0.62</v>
      </c>
      <c r="U336" s="28">
        <f t="shared" si="105"/>
        <v>0.27</v>
      </c>
      <c r="V336" s="28">
        <f t="shared" si="106"/>
        <v>0.85</v>
      </c>
      <c r="W336" s="28">
        <f t="shared" si="107"/>
        <v>6.42</v>
      </c>
      <c r="X336" s="28">
        <f t="shared" si="108"/>
        <v>0</v>
      </c>
      <c r="Y336" s="28">
        <f t="shared" si="109"/>
        <v>0</v>
      </c>
      <c r="Z336" s="28">
        <f t="shared" si="110"/>
        <v>0.22</v>
      </c>
      <c r="AA336" s="28">
        <f t="shared" si="111"/>
        <v>0.66711876000000003</v>
      </c>
      <c r="AB336" s="28">
        <f t="shared" si="112"/>
        <v>0.21999999999999997</v>
      </c>
      <c r="AC336" s="28">
        <f t="shared" si="115"/>
        <v>1.4123999999999999</v>
      </c>
      <c r="AD336" s="28">
        <f t="shared" si="116"/>
        <v>2.07951876</v>
      </c>
      <c r="AE336" s="28">
        <f t="shared" si="113"/>
        <v>2.1</v>
      </c>
      <c r="AF336" s="43"/>
      <c r="AG336" s="29"/>
    </row>
    <row r="337" spans="1:33" s="12" customFormat="1" x14ac:dyDescent="0.3">
      <c r="A337" s="30" t="s">
        <v>591</v>
      </c>
      <c r="B337" s="36" t="s">
        <v>133</v>
      </c>
      <c r="C337" s="30" t="s">
        <v>59</v>
      </c>
      <c r="D337" s="21" t="e">
        <f>MAX(MAX(VLOOKUP(C:C,Data!A$140:C$144, 2, FALSE)-E337, 0), MAX(E337-VLOOKUP(C:C,Data!A$140:C$144, 3, FALSE), 0))</f>
        <v>#VALUE!</v>
      </c>
      <c r="E337" s="24" t="s">
        <v>83</v>
      </c>
      <c r="F337" s="24" t="s">
        <v>83</v>
      </c>
      <c r="G337" s="24" t="s">
        <v>83</v>
      </c>
      <c r="H337" s="24" t="s">
        <v>83</v>
      </c>
      <c r="I337" s="24" t="s">
        <v>83</v>
      </c>
      <c r="J337" s="24" t="s">
        <v>83</v>
      </c>
      <c r="K337" s="24" t="s">
        <v>83</v>
      </c>
      <c r="L337" s="24" t="s">
        <v>83</v>
      </c>
      <c r="M337" s="24" t="s">
        <v>83</v>
      </c>
      <c r="N337" s="42"/>
      <c r="O337" s="42"/>
      <c r="P337" s="25"/>
      <c r="Q337" s="26">
        <f t="shared" si="102"/>
        <v>1</v>
      </c>
      <c r="R337" s="27">
        <f t="shared" si="103"/>
        <v>1</v>
      </c>
      <c r="S337" s="28">
        <f t="shared" si="114"/>
        <v>1</v>
      </c>
      <c r="T337" s="28">
        <f t="shared" si="104"/>
        <v>0.68</v>
      </c>
      <c r="U337" s="28">
        <f t="shared" si="105"/>
        <v>0.5</v>
      </c>
      <c r="V337" s="28">
        <f t="shared" si="106"/>
        <v>1</v>
      </c>
      <c r="W337" s="28">
        <f t="shared" si="107"/>
        <v>1</v>
      </c>
      <c r="X337" s="28">
        <f t="shared" si="108"/>
        <v>1</v>
      </c>
      <c r="Y337" s="28">
        <f t="shared" si="109"/>
        <v>1</v>
      </c>
      <c r="Z337" s="28">
        <f t="shared" si="110"/>
        <v>1</v>
      </c>
      <c r="AA337" s="28">
        <f t="shared" si="111"/>
        <v>8.2200000000000006</v>
      </c>
      <c r="AB337" s="28">
        <f t="shared" si="112"/>
        <v>1</v>
      </c>
      <c r="AC337" s="28">
        <f t="shared" si="115"/>
        <v>-1.4293495835975616</v>
      </c>
      <c r="AD337" s="28">
        <f t="shared" si="116"/>
        <v>0</v>
      </c>
      <c r="AE337" s="28">
        <f t="shared" si="113"/>
        <v>0</v>
      </c>
      <c r="AF337" s="43"/>
      <c r="AG337" s="29"/>
    </row>
    <row r="338" spans="1:33" s="12" customFormat="1" x14ac:dyDescent="0.3">
      <c r="A338" s="30" t="s">
        <v>592</v>
      </c>
      <c r="B338" s="36" t="s">
        <v>93</v>
      </c>
      <c r="C338" s="30" t="s">
        <v>59</v>
      </c>
      <c r="D338" s="21" t="e">
        <f>MAX(MAX(VLOOKUP(C:C,Data!A$140:C$144, 2, FALSE)-E338, 0), MAX(E338-VLOOKUP(C:C,Data!A$140:C$144, 3, FALSE), 0))</f>
        <v>#VALUE!</v>
      </c>
      <c r="E338" s="24" t="s">
        <v>83</v>
      </c>
      <c r="F338" s="24" t="s">
        <v>83</v>
      </c>
      <c r="G338" s="24" t="s">
        <v>83</v>
      </c>
      <c r="H338" s="24" t="s">
        <v>83</v>
      </c>
      <c r="I338" s="24" t="s">
        <v>83</v>
      </c>
      <c r="J338" s="24" t="s">
        <v>83</v>
      </c>
      <c r="K338" s="24" t="s">
        <v>83</v>
      </c>
      <c r="L338" s="24" t="s">
        <v>83</v>
      </c>
      <c r="M338" s="24" t="s">
        <v>83</v>
      </c>
      <c r="N338" s="42"/>
      <c r="O338" s="42"/>
      <c r="P338" s="25"/>
      <c r="Q338" s="26">
        <f t="shared" ref="Q338:Q379" si="117">IF($F338="Network (N)", 0.85, 1) *
 IF($F338="Adjacent (A)", 0.62, 1) *
 IF($F338="Local (L)", 0.55, 1) *
 IF($F338="Physical (P)", 0.2, 1)</f>
        <v>1</v>
      </c>
      <c r="R338" s="27">
        <f t="shared" ref="R338:R379" si="118">IF($G338="High (H)", 0.44, 1) *
 IF($G338="Low (L)", 0.77, 1)</f>
        <v>1</v>
      </c>
      <c r="S338" s="28">
        <f t="shared" si="114"/>
        <v>1</v>
      </c>
      <c r="T338" s="28">
        <f t="shared" ref="T338:T379" si="119">IF($J338="Unchanged (U)", 0.62, 0.68)</f>
        <v>0.68</v>
      </c>
      <c r="U338" s="28">
        <f t="shared" ref="U338:U379" si="120">IF($J338="Unchanged (U)", 0.27, 0.5)</f>
        <v>0.5</v>
      </c>
      <c r="V338" s="28">
        <f t="shared" ref="V338:V379" si="121">IF($I338="None (N)", 0.85, 1) *
 IF($I338="Required (R)", 0.62, 1)</f>
        <v>1</v>
      </c>
      <c r="W338" s="28">
        <f t="shared" ref="W338:W379" si="122">IF($J338="Unchanged (U)", 6.42, 1) *
 IF($J338="Changed ( C )", 7.52, 1)</f>
        <v>1</v>
      </c>
      <c r="X338" s="28">
        <f t="shared" ref="X338:X379" si="123">IF($K338="None (N)", 0, 1) *
 IF($K338="Low (L)", 0.22, 1) *
 IF($K338="High (H)", 0.56, 1)</f>
        <v>1</v>
      </c>
      <c r="Y338" s="28">
        <f t="shared" ref="Y338:Y379" si="124">IF($L338="None (N)", 0, 1) *
 IF($L338="Low (L)", 0.22, 1) *
 IF($L338="High (H)", 0.56, 1)</f>
        <v>1</v>
      </c>
      <c r="Z338" s="28">
        <f t="shared" ref="Z338:Z379" si="125">IF($M338="None (N)", 0, 1) *
 IF($M338="Low (L)", 0.22, 1) *
 IF($M338="High (H)", 0.56, 1)</f>
        <v>1</v>
      </c>
      <c r="AA338" s="28">
        <f t="shared" ref="AA338:AA379" si="126">8.22 * $Q338 * $R338 * $S338 * $V338</f>
        <v>8.2200000000000006</v>
      </c>
      <c r="AB338" s="28">
        <f t="shared" ref="AB338:AB379" si="127">(1 - ((1 - $X338) * (1 - $Y338) * (1 - $Z338)))</f>
        <v>1</v>
      </c>
      <c r="AC338" s="28">
        <f t="shared" si="115"/>
        <v>-1.4293495835975616</v>
      </c>
      <c r="AD338" s="28">
        <f t="shared" si="116"/>
        <v>0</v>
      </c>
      <c r="AE338" s="28">
        <f t="shared" ref="AE338:AE379" si="128">ROUNDUP(($AD338*10)/10, 1)</f>
        <v>0</v>
      </c>
      <c r="AF338" s="43"/>
      <c r="AG338" s="29"/>
    </row>
    <row r="339" spans="1:33" s="12" customFormat="1" x14ac:dyDescent="0.3">
      <c r="A339" s="30" t="s">
        <v>593</v>
      </c>
      <c r="B339" s="36" t="s">
        <v>172</v>
      </c>
      <c r="C339" s="30" t="s">
        <v>59</v>
      </c>
      <c r="D339" s="21">
        <f>MAX(MAX(VLOOKUP(C:C,Data!A$140:C$144, 2, FALSE)-E339, 0), MAX(E339-VLOOKUP(C:C,Data!A$140:C$144, 3, FALSE), 0))</f>
        <v>0</v>
      </c>
      <c r="E339" s="24">
        <f>IF(COUNTIF(G339:M339,"TBC")&gt;0,"TBC",ROUNDUP(($AD339*10)/10, 1))</f>
        <v>3.3000000000000003</v>
      </c>
      <c r="F339" s="28" t="s">
        <v>145</v>
      </c>
      <c r="G339" s="28" t="s">
        <v>40</v>
      </c>
      <c r="H339" s="28" t="s">
        <v>40</v>
      </c>
      <c r="I339" s="28" t="s">
        <v>41</v>
      </c>
      <c r="J339" s="28" t="s">
        <v>47</v>
      </c>
      <c r="K339" s="28" t="s">
        <v>40</v>
      </c>
      <c r="L339" s="28" t="s">
        <v>41</v>
      </c>
      <c r="M339" s="28" t="s">
        <v>41</v>
      </c>
      <c r="N339" s="42"/>
      <c r="O339" s="42"/>
      <c r="P339" s="25"/>
      <c r="Q339" s="26">
        <f t="shared" si="117"/>
        <v>0.55000000000000004</v>
      </c>
      <c r="R339" s="27">
        <f t="shared" si="118"/>
        <v>0.77</v>
      </c>
      <c r="S339" s="28">
        <f t="shared" si="114"/>
        <v>0.62</v>
      </c>
      <c r="T339" s="28">
        <f t="shared" si="119"/>
        <v>0.62</v>
      </c>
      <c r="U339" s="28">
        <f t="shared" si="120"/>
        <v>0.27</v>
      </c>
      <c r="V339" s="28">
        <f t="shared" si="121"/>
        <v>0.85</v>
      </c>
      <c r="W339" s="28">
        <f t="shared" si="122"/>
        <v>6.42</v>
      </c>
      <c r="X339" s="28">
        <f t="shared" si="123"/>
        <v>0.22</v>
      </c>
      <c r="Y339" s="28">
        <f t="shared" si="124"/>
        <v>0</v>
      </c>
      <c r="Z339" s="28">
        <f t="shared" si="125"/>
        <v>0</v>
      </c>
      <c r="AA339" s="28">
        <f t="shared" si="126"/>
        <v>1.8345765900000002</v>
      </c>
      <c r="AB339" s="28">
        <f t="shared" si="127"/>
        <v>0.21999999999999997</v>
      </c>
      <c r="AC339" s="28">
        <f t="shared" si="115"/>
        <v>1.4123999999999999</v>
      </c>
      <c r="AD339" s="28">
        <f t="shared" si="116"/>
        <v>3.2469765900000001</v>
      </c>
      <c r="AE339" s="28">
        <f t="shared" si="128"/>
        <v>3.3000000000000003</v>
      </c>
      <c r="AF339" s="43"/>
      <c r="AG339" s="29"/>
    </row>
    <row r="340" spans="1:33" s="12" customFormat="1" x14ac:dyDescent="0.3">
      <c r="A340" s="30" t="s">
        <v>594</v>
      </c>
      <c r="B340" s="36" t="s">
        <v>176</v>
      </c>
      <c r="C340" s="30" t="s">
        <v>59</v>
      </c>
      <c r="D340" s="21">
        <f>MAX(MAX(VLOOKUP(C:C,Data!A$140:C$144, 2, FALSE)-E340, 0), MAX(E340-VLOOKUP(C:C,Data!A$140:C$144, 3, FALSE), 0))</f>
        <v>0</v>
      </c>
      <c r="E340" s="24">
        <f>IF(COUNTIF(G340:M340,"TBC")&gt;0,"TBC",ROUNDUP(($AD340*10)/10, 1))</f>
        <v>1.9000000000000001</v>
      </c>
      <c r="F340" s="28" t="s">
        <v>145</v>
      </c>
      <c r="G340" s="28" t="s">
        <v>46</v>
      </c>
      <c r="H340" s="28" t="s">
        <v>46</v>
      </c>
      <c r="I340" s="28" t="s">
        <v>41</v>
      </c>
      <c r="J340" s="28" t="s">
        <v>47</v>
      </c>
      <c r="K340" s="28" t="s">
        <v>40</v>
      </c>
      <c r="L340" s="28" t="s">
        <v>41</v>
      </c>
      <c r="M340" s="28" t="s">
        <v>41</v>
      </c>
      <c r="N340" s="42"/>
      <c r="O340" s="42"/>
      <c r="P340" s="25"/>
      <c r="Q340" s="26">
        <f t="shared" si="117"/>
        <v>0.55000000000000004</v>
      </c>
      <c r="R340" s="27">
        <f t="shared" si="118"/>
        <v>0.44</v>
      </c>
      <c r="S340" s="28">
        <f t="shared" si="114"/>
        <v>0.27</v>
      </c>
      <c r="T340" s="28">
        <f t="shared" si="119"/>
        <v>0.62</v>
      </c>
      <c r="U340" s="28">
        <f t="shared" si="120"/>
        <v>0.27</v>
      </c>
      <c r="V340" s="28">
        <f t="shared" si="121"/>
        <v>0.85</v>
      </c>
      <c r="W340" s="28">
        <f t="shared" si="122"/>
        <v>6.42</v>
      </c>
      <c r="X340" s="28">
        <f t="shared" si="123"/>
        <v>0.22</v>
      </c>
      <c r="Y340" s="28">
        <f t="shared" si="124"/>
        <v>0</v>
      </c>
      <c r="Z340" s="28">
        <f t="shared" si="125"/>
        <v>0</v>
      </c>
      <c r="AA340" s="28">
        <f t="shared" si="126"/>
        <v>0.45653058000000007</v>
      </c>
      <c r="AB340" s="28">
        <f t="shared" si="127"/>
        <v>0.21999999999999997</v>
      </c>
      <c r="AC340" s="28">
        <f t="shared" si="115"/>
        <v>1.4123999999999999</v>
      </c>
      <c r="AD340" s="28">
        <f t="shared" si="116"/>
        <v>1.86893058</v>
      </c>
      <c r="AE340" s="28">
        <f t="shared" si="128"/>
        <v>1.9000000000000001</v>
      </c>
      <c r="AF340" s="43"/>
      <c r="AG340" s="29"/>
    </row>
    <row r="341" spans="1:33" s="12" customFormat="1" x14ac:dyDescent="0.3">
      <c r="A341" s="23" t="s">
        <v>171</v>
      </c>
      <c r="B341" s="23" t="s">
        <v>172</v>
      </c>
      <c r="C341" s="23" t="s">
        <v>74</v>
      </c>
      <c r="D341" s="21" t="e">
        <f>MAX(MAX(VLOOKUP(C:C,Data!A$140:C$144, 2, FALSE)-E341, 0), MAX(E341-VLOOKUP(C:C,Data!A$140:C$144, 3, FALSE), 0))</f>
        <v>#VALUE!</v>
      </c>
      <c r="E341" s="24" t="s">
        <v>83</v>
      </c>
      <c r="F341" s="38" t="s">
        <v>83</v>
      </c>
      <c r="G341" s="38" t="s">
        <v>83</v>
      </c>
      <c r="H341" s="38" t="s">
        <v>83</v>
      </c>
      <c r="I341" s="38" t="s">
        <v>83</v>
      </c>
      <c r="J341" s="38" t="s">
        <v>83</v>
      </c>
      <c r="K341" s="38" t="s">
        <v>83</v>
      </c>
      <c r="L341" s="38" t="s">
        <v>83</v>
      </c>
      <c r="M341" s="38" t="s">
        <v>83</v>
      </c>
      <c r="N341" s="42"/>
      <c r="O341" s="42"/>
      <c r="P341" s="25" t="s">
        <v>173</v>
      </c>
      <c r="Q341" s="26">
        <f t="shared" si="117"/>
        <v>1</v>
      </c>
      <c r="R341" s="27">
        <f t="shared" si="118"/>
        <v>1</v>
      </c>
      <c r="S341" s="28">
        <f t="shared" si="114"/>
        <v>1</v>
      </c>
      <c r="T341" s="28">
        <f t="shared" si="119"/>
        <v>0.68</v>
      </c>
      <c r="U341" s="28">
        <f t="shared" si="120"/>
        <v>0.5</v>
      </c>
      <c r="V341" s="28">
        <f t="shared" si="121"/>
        <v>1</v>
      </c>
      <c r="W341" s="28">
        <f t="shared" si="122"/>
        <v>1</v>
      </c>
      <c r="X341" s="28">
        <f t="shared" si="123"/>
        <v>1</v>
      </c>
      <c r="Y341" s="28">
        <f t="shared" si="124"/>
        <v>1</v>
      </c>
      <c r="Z341" s="28">
        <f t="shared" si="125"/>
        <v>1</v>
      </c>
      <c r="AA341" s="28">
        <f t="shared" si="126"/>
        <v>8.2200000000000006</v>
      </c>
      <c r="AB341" s="28">
        <f t="shared" si="127"/>
        <v>1</v>
      </c>
      <c r="AC341" s="28">
        <f t="shared" si="115"/>
        <v>-1.4293495835975616</v>
      </c>
      <c r="AD341" s="28">
        <f t="shared" si="116"/>
        <v>0</v>
      </c>
      <c r="AE341" s="28">
        <f t="shared" si="128"/>
        <v>0</v>
      </c>
      <c r="AF341" s="43"/>
      <c r="AG341" s="29"/>
    </row>
    <row r="342" spans="1:33" s="12" customFormat="1" x14ac:dyDescent="0.3">
      <c r="A342" s="30" t="s">
        <v>596</v>
      </c>
      <c r="B342" s="36" t="s">
        <v>189</v>
      </c>
      <c r="C342" s="30" t="s">
        <v>230</v>
      </c>
      <c r="D342" s="21" t="e">
        <f>MAX(MAX(VLOOKUP(C:C,Data!A$140:C$144, 2, FALSE)-E342, 0), MAX(E342-VLOOKUP(C:C,Data!A$140:C$144, 3, FALSE), 0))</f>
        <v>#VALUE!</v>
      </c>
      <c r="E342" s="24" t="s">
        <v>83</v>
      </c>
      <c r="F342" s="24" t="s">
        <v>83</v>
      </c>
      <c r="G342" s="24" t="s">
        <v>83</v>
      </c>
      <c r="H342" s="24" t="s">
        <v>83</v>
      </c>
      <c r="I342" s="24" t="s">
        <v>83</v>
      </c>
      <c r="J342" s="24" t="s">
        <v>83</v>
      </c>
      <c r="K342" s="24" t="s">
        <v>83</v>
      </c>
      <c r="L342" s="24" t="s">
        <v>83</v>
      </c>
      <c r="M342" s="24" t="s">
        <v>83</v>
      </c>
      <c r="N342" s="42"/>
      <c r="O342" s="42"/>
      <c r="P342" s="25"/>
      <c r="Q342" s="26">
        <f t="shared" si="117"/>
        <v>1</v>
      </c>
      <c r="R342" s="27">
        <f t="shared" si="118"/>
        <v>1</v>
      </c>
      <c r="S342" s="28">
        <f t="shared" si="114"/>
        <v>1</v>
      </c>
      <c r="T342" s="28">
        <f t="shared" si="119"/>
        <v>0.68</v>
      </c>
      <c r="U342" s="28">
        <f t="shared" si="120"/>
        <v>0.5</v>
      </c>
      <c r="V342" s="28">
        <f t="shared" si="121"/>
        <v>1</v>
      </c>
      <c r="W342" s="28">
        <f t="shared" si="122"/>
        <v>1</v>
      </c>
      <c r="X342" s="28">
        <f t="shared" si="123"/>
        <v>1</v>
      </c>
      <c r="Y342" s="28">
        <f t="shared" si="124"/>
        <v>1</v>
      </c>
      <c r="Z342" s="28">
        <f t="shared" si="125"/>
        <v>1</v>
      </c>
      <c r="AA342" s="28">
        <f t="shared" si="126"/>
        <v>8.2200000000000006</v>
      </c>
      <c r="AB342" s="28">
        <f t="shared" si="127"/>
        <v>1</v>
      </c>
      <c r="AC342" s="28">
        <f t="shared" si="115"/>
        <v>-1.4293495835975616</v>
      </c>
      <c r="AD342" s="28">
        <f t="shared" si="116"/>
        <v>0</v>
      </c>
      <c r="AE342" s="28">
        <f t="shared" si="128"/>
        <v>0</v>
      </c>
      <c r="AF342" s="43"/>
      <c r="AG342" s="29"/>
    </row>
    <row r="343" spans="1:33" s="12" customFormat="1" x14ac:dyDescent="0.3">
      <c r="A343" s="30" t="s">
        <v>597</v>
      </c>
      <c r="B343" s="36" t="s">
        <v>143</v>
      </c>
      <c r="C343" s="30" t="s">
        <v>59</v>
      </c>
      <c r="D343" s="21" t="e">
        <f>MAX(MAX(VLOOKUP(C:C,Data!A$140:C$144, 2, FALSE)-E343, 0), MAX(E343-VLOOKUP(C:C,Data!A$140:C$144, 3, FALSE), 0))</f>
        <v>#VALUE!</v>
      </c>
      <c r="E343" s="24" t="s">
        <v>83</v>
      </c>
      <c r="F343" s="24" t="s">
        <v>83</v>
      </c>
      <c r="G343" s="24" t="s">
        <v>83</v>
      </c>
      <c r="H343" s="24" t="s">
        <v>83</v>
      </c>
      <c r="I343" s="24" t="s">
        <v>83</v>
      </c>
      <c r="J343" s="24" t="s">
        <v>83</v>
      </c>
      <c r="K343" s="24" t="s">
        <v>83</v>
      </c>
      <c r="L343" s="24" t="s">
        <v>83</v>
      </c>
      <c r="M343" s="24" t="s">
        <v>83</v>
      </c>
      <c r="N343" s="42"/>
      <c r="O343" s="42"/>
      <c r="P343" s="25"/>
      <c r="Q343" s="26">
        <f t="shared" si="117"/>
        <v>1</v>
      </c>
      <c r="R343" s="27">
        <f t="shared" si="118"/>
        <v>1</v>
      </c>
      <c r="S343" s="28">
        <f t="shared" si="114"/>
        <v>1</v>
      </c>
      <c r="T343" s="28">
        <f t="shared" si="119"/>
        <v>0.68</v>
      </c>
      <c r="U343" s="28">
        <f t="shared" si="120"/>
        <v>0.5</v>
      </c>
      <c r="V343" s="28">
        <f t="shared" si="121"/>
        <v>1</v>
      </c>
      <c r="W343" s="28">
        <f t="shared" si="122"/>
        <v>1</v>
      </c>
      <c r="X343" s="28">
        <f t="shared" si="123"/>
        <v>1</v>
      </c>
      <c r="Y343" s="28">
        <f t="shared" si="124"/>
        <v>1</v>
      </c>
      <c r="Z343" s="28">
        <f t="shared" si="125"/>
        <v>1</v>
      </c>
      <c r="AA343" s="28">
        <f t="shared" si="126"/>
        <v>8.2200000000000006</v>
      </c>
      <c r="AB343" s="28">
        <f t="shared" si="127"/>
        <v>1</v>
      </c>
      <c r="AC343" s="28">
        <f t="shared" si="115"/>
        <v>-1.4293495835975616</v>
      </c>
      <c r="AD343" s="28">
        <f t="shared" si="116"/>
        <v>0</v>
      </c>
      <c r="AE343" s="28">
        <f t="shared" si="128"/>
        <v>0</v>
      </c>
      <c r="AF343" s="43"/>
      <c r="AG343" s="29"/>
    </row>
    <row r="344" spans="1:33" s="12" customFormat="1" x14ac:dyDescent="0.3">
      <c r="A344" s="30" t="s">
        <v>598</v>
      </c>
      <c r="B344" s="36" t="s">
        <v>93</v>
      </c>
      <c r="C344" s="30" t="s">
        <v>38</v>
      </c>
      <c r="D344" s="21">
        <f>MAX(MAX(VLOOKUP(C:C,Data!A$140:C$144, 2, FALSE)-E344, 0), MAX(E344-VLOOKUP(C:C,Data!A$140:C$144, 3, FALSE), 0))</f>
        <v>0</v>
      </c>
      <c r="E344" s="24">
        <f>IF(COUNTIF(G344:M344,"TBC")&gt;0,"TBC",ROUNDUP(($AD344*10)/10, 1))</f>
        <v>4.6999999999999993</v>
      </c>
      <c r="F344" s="28" t="s">
        <v>145</v>
      </c>
      <c r="G344" s="28" t="s">
        <v>46</v>
      </c>
      <c r="H344" s="28" t="s">
        <v>40</v>
      </c>
      <c r="I344" s="28" t="s">
        <v>41</v>
      </c>
      <c r="J344" s="28" t="s">
        <v>47</v>
      </c>
      <c r="K344" s="28" t="s">
        <v>46</v>
      </c>
      <c r="L344" s="28" t="s">
        <v>41</v>
      </c>
      <c r="M344" s="28" t="s">
        <v>41</v>
      </c>
      <c r="N344" s="42"/>
      <c r="O344" s="42"/>
      <c r="P344" s="25"/>
      <c r="Q344" s="26">
        <f t="shared" si="117"/>
        <v>0.55000000000000004</v>
      </c>
      <c r="R344" s="27">
        <f t="shared" si="118"/>
        <v>0.44</v>
      </c>
      <c r="S344" s="28">
        <f t="shared" si="114"/>
        <v>0.62</v>
      </c>
      <c r="T344" s="28">
        <f t="shared" si="119"/>
        <v>0.62</v>
      </c>
      <c r="U344" s="28">
        <f t="shared" si="120"/>
        <v>0.27</v>
      </c>
      <c r="V344" s="28">
        <f t="shared" si="121"/>
        <v>0.85</v>
      </c>
      <c r="W344" s="28">
        <f t="shared" si="122"/>
        <v>6.42</v>
      </c>
      <c r="X344" s="28">
        <f t="shared" si="123"/>
        <v>0.56000000000000005</v>
      </c>
      <c r="Y344" s="28">
        <f t="shared" si="124"/>
        <v>0</v>
      </c>
      <c r="Z344" s="28">
        <f t="shared" si="125"/>
        <v>0</v>
      </c>
      <c r="AA344" s="28">
        <f t="shared" si="126"/>
        <v>1.0483294800000003</v>
      </c>
      <c r="AB344" s="28">
        <f t="shared" si="127"/>
        <v>0.56000000000000005</v>
      </c>
      <c r="AC344" s="28">
        <f t="shared" si="115"/>
        <v>3.5952000000000002</v>
      </c>
      <c r="AD344" s="28">
        <f t="shared" si="116"/>
        <v>4.6435294800000007</v>
      </c>
      <c r="AE344" s="28">
        <f t="shared" si="128"/>
        <v>4.6999999999999993</v>
      </c>
      <c r="AF344" s="43"/>
      <c r="AG344" s="29"/>
    </row>
    <row r="345" spans="1:33" s="12" customFormat="1" x14ac:dyDescent="0.3">
      <c r="A345" s="30" t="s">
        <v>599</v>
      </c>
      <c r="B345" s="36" t="s">
        <v>143</v>
      </c>
      <c r="C345" s="30" t="s">
        <v>38</v>
      </c>
      <c r="D345" s="21">
        <f>MAX(MAX(VLOOKUP(C:C,Data!A$140:C$144, 2, FALSE)-E345, 0), MAX(E345-VLOOKUP(C:C,Data!A$140:C$144, 3, FALSE), 0))</f>
        <v>0</v>
      </c>
      <c r="E345" s="24">
        <f>IF(COUNTIF(G345:M345,"TBC")&gt;0,"TBC",ROUNDUP(($AD345*10)/10, 1))</f>
        <v>5.3</v>
      </c>
      <c r="F345" s="28" t="s">
        <v>39</v>
      </c>
      <c r="G345" s="28" t="s">
        <v>40</v>
      </c>
      <c r="H345" s="28" t="s">
        <v>41</v>
      </c>
      <c r="I345" s="28" t="s">
        <v>41</v>
      </c>
      <c r="J345" s="28" t="s">
        <v>47</v>
      </c>
      <c r="K345" s="28" t="s">
        <v>40</v>
      </c>
      <c r="L345" s="28" t="s">
        <v>41</v>
      </c>
      <c r="M345" s="28" t="s">
        <v>41</v>
      </c>
      <c r="N345" s="42"/>
      <c r="O345" s="42"/>
      <c r="P345" s="25"/>
      <c r="Q345" s="26">
        <f t="shared" si="117"/>
        <v>0.85</v>
      </c>
      <c r="R345" s="27">
        <f t="shared" si="118"/>
        <v>0.77</v>
      </c>
      <c r="S345" s="28">
        <f t="shared" si="114"/>
        <v>0.85</v>
      </c>
      <c r="T345" s="28">
        <f t="shared" si="119"/>
        <v>0.62</v>
      </c>
      <c r="U345" s="28">
        <f t="shared" si="120"/>
        <v>0.27</v>
      </c>
      <c r="V345" s="28">
        <f t="shared" si="121"/>
        <v>0.85</v>
      </c>
      <c r="W345" s="28">
        <f t="shared" si="122"/>
        <v>6.42</v>
      </c>
      <c r="X345" s="28">
        <f t="shared" si="123"/>
        <v>0.22</v>
      </c>
      <c r="Y345" s="28">
        <f t="shared" si="124"/>
        <v>0</v>
      </c>
      <c r="Z345" s="28">
        <f t="shared" si="125"/>
        <v>0</v>
      </c>
      <c r="AA345" s="28">
        <f t="shared" si="126"/>
        <v>3.8870427750000003</v>
      </c>
      <c r="AB345" s="28">
        <f t="shared" si="127"/>
        <v>0.21999999999999997</v>
      </c>
      <c r="AC345" s="28">
        <f t="shared" si="115"/>
        <v>1.4123999999999999</v>
      </c>
      <c r="AD345" s="28">
        <f t="shared" si="116"/>
        <v>5.2994427750000002</v>
      </c>
      <c r="AE345" s="28">
        <f t="shared" si="128"/>
        <v>5.3</v>
      </c>
      <c r="AF345" s="43"/>
      <c r="AG345" s="29"/>
    </row>
    <row r="346" spans="1:33" s="12" customFormat="1" x14ac:dyDescent="0.3">
      <c r="A346" s="30" t="s">
        <v>600</v>
      </c>
      <c r="B346" s="36" t="s">
        <v>93</v>
      </c>
      <c r="C346" s="30" t="s">
        <v>59</v>
      </c>
      <c r="D346" s="21">
        <f>MAX(MAX(VLOOKUP(C:C,Data!A$140:C$144, 2, FALSE)-E346, 0), MAX(E346-VLOOKUP(C:C,Data!A$140:C$144, 3, FALSE), 0))</f>
        <v>0</v>
      </c>
      <c r="E346" s="24">
        <f>IF(COUNTIF(G346:M346,"TBC")&gt;0,"TBC",ROUNDUP(($AD346*10)/10, 1))</f>
        <v>3.7</v>
      </c>
      <c r="F346" s="28" t="s">
        <v>39</v>
      </c>
      <c r="G346" s="28" t="s">
        <v>46</v>
      </c>
      <c r="H346" s="28" t="s">
        <v>41</v>
      </c>
      <c r="I346" s="28" t="s">
        <v>41</v>
      </c>
      <c r="J346" s="28" t="s">
        <v>47</v>
      </c>
      <c r="K346" s="28" t="s">
        <v>40</v>
      </c>
      <c r="L346" s="28" t="s">
        <v>41</v>
      </c>
      <c r="M346" s="28" t="s">
        <v>41</v>
      </c>
      <c r="N346" s="42"/>
      <c r="O346" s="42"/>
      <c r="P346" s="25"/>
      <c r="Q346" s="26">
        <f t="shared" si="117"/>
        <v>0.85</v>
      </c>
      <c r="R346" s="27">
        <f t="shared" si="118"/>
        <v>0.44</v>
      </c>
      <c r="S346" s="28">
        <f t="shared" si="114"/>
        <v>0.85</v>
      </c>
      <c r="T346" s="28">
        <f t="shared" si="119"/>
        <v>0.62</v>
      </c>
      <c r="U346" s="28">
        <f t="shared" si="120"/>
        <v>0.27</v>
      </c>
      <c r="V346" s="28">
        <f t="shared" si="121"/>
        <v>0.85</v>
      </c>
      <c r="W346" s="28">
        <f t="shared" si="122"/>
        <v>6.42</v>
      </c>
      <c r="X346" s="28">
        <f t="shared" si="123"/>
        <v>0.22</v>
      </c>
      <c r="Y346" s="28">
        <f t="shared" si="124"/>
        <v>0</v>
      </c>
      <c r="Z346" s="28">
        <f t="shared" si="125"/>
        <v>0</v>
      </c>
      <c r="AA346" s="28">
        <f t="shared" si="126"/>
        <v>2.2211672999999998</v>
      </c>
      <c r="AB346" s="28">
        <f t="shared" si="127"/>
        <v>0.21999999999999997</v>
      </c>
      <c r="AC346" s="28">
        <f t="shared" si="115"/>
        <v>1.4123999999999999</v>
      </c>
      <c r="AD346" s="28">
        <f t="shared" si="116"/>
        <v>3.6335672999999997</v>
      </c>
      <c r="AE346" s="28">
        <f t="shared" si="128"/>
        <v>3.7</v>
      </c>
      <c r="AF346" s="43"/>
      <c r="AG346" s="29"/>
    </row>
    <row r="347" spans="1:33" s="12" customFormat="1" x14ac:dyDescent="0.3">
      <c r="A347" s="30" t="s">
        <v>601</v>
      </c>
      <c r="B347" s="36" t="s">
        <v>143</v>
      </c>
      <c r="C347" s="30" t="s">
        <v>59</v>
      </c>
      <c r="D347" s="21">
        <f>MAX(MAX(VLOOKUP(C:C,Data!A$140:C$144, 2, FALSE)-E347, 0), MAX(E347-VLOOKUP(C:C,Data!A$140:C$144, 3, FALSE), 0))</f>
        <v>0</v>
      </c>
      <c r="E347" s="24">
        <f>IF(COUNTIF(G347:M347,"TBC")&gt;0,"TBC",ROUNDUP(($AD347*10)/10, 1))</f>
        <v>3.7</v>
      </c>
      <c r="F347" s="28" t="s">
        <v>39</v>
      </c>
      <c r="G347" s="28" t="s">
        <v>46</v>
      </c>
      <c r="H347" s="28" t="s">
        <v>41</v>
      </c>
      <c r="I347" s="28" t="s">
        <v>41</v>
      </c>
      <c r="J347" s="28" t="s">
        <v>47</v>
      </c>
      <c r="K347" s="28" t="s">
        <v>40</v>
      </c>
      <c r="L347" s="28" t="s">
        <v>41</v>
      </c>
      <c r="M347" s="28" t="s">
        <v>41</v>
      </c>
      <c r="N347" s="42"/>
      <c r="O347" s="42"/>
      <c r="P347" s="25"/>
      <c r="Q347" s="26">
        <f t="shared" si="117"/>
        <v>0.85</v>
      </c>
      <c r="R347" s="27">
        <f t="shared" si="118"/>
        <v>0.44</v>
      </c>
      <c r="S347" s="28">
        <f t="shared" si="114"/>
        <v>0.85</v>
      </c>
      <c r="T347" s="28">
        <f t="shared" si="119"/>
        <v>0.62</v>
      </c>
      <c r="U347" s="28">
        <f t="shared" si="120"/>
        <v>0.27</v>
      </c>
      <c r="V347" s="28">
        <f t="shared" si="121"/>
        <v>0.85</v>
      </c>
      <c r="W347" s="28">
        <f t="shared" si="122"/>
        <v>6.42</v>
      </c>
      <c r="X347" s="28">
        <f t="shared" si="123"/>
        <v>0.22</v>
      </c>
      <c r="Y347" s="28">
        <f t="shared" si="124"/>
        <v>0</v>
      </c>
      <c r="Z347" s="28">
        <f t="shared" si="125"/>
        <v>0</v>
      </c>
      <c r="AA347" s="28">
        <f t="shared" si="126"/>
        <v>2.2211672999999998</v>
      </c>
      <c r="AB347" s="28">
        <f t="shared" si="127"/>
        <v>0.21999999999999997</v>
      </c>
      <c r="AC347" s="28">
        <f t="shared" si="115"/>
        <v>1.4123999999999999</v>
      </c>
      <c r="AD347" s="28">
        <f t="shared" si="116"/>
        <v>3.6335672999999997</v>
      </c>
      <c r="AE347" s="28">
        <f t="shared" si="128"/>
        <v>3.7</v>
      </c>
      <c r="AF347" s="43"/>
      <c r="AG347" s="29"/>
    </row>
    <row r="348" spans="1:33" s="12" customFormat="1" x14ac:dyDescent="0.3">
      <c r="A348" s="30" t="s">
        <v>602</v>
      </c>
      <c r="B348" s="36" t="s">
        <v>172</v>
      </c>
      <c r="C348" s="30" t="s">
        <v>59</v>
      </c>
      <c r="D348" s="21" t="e">
        <f>MAX(MAX(VLOOKUP(C:C,Data!A$140:C$144, 2, FALSE)-E348, 0), MAX(E348-VLOOKUP(C:C,Data!A$140:C$144, 3, FALSE), 0))</f>
        <v>#VALUE!</v>
      </c>
      <c r="E348" s="24" t="s">
        <v>83</v>
      </c>
      <c r="F348" s="24" t="s">
        <v>83</v>
      </c>
      <c r="G348" s="24" t="s">
        <v>83</v>
      </c>
      <c r="H348" s="24" t="s">
        <v>83</v>
      </c>
      <c r="I348" s="24" t="s">
        <v>83</v>
      </c>
      <c r="J348" s="24" t="s">
        <v>83</v>
      </c>
      <c r="K348" s="24" t="s">
        <v>83</v>
      </c>
      <c r="L348" s="24" t="s">
        <v>83</v>
      </c>
      <c r="M348" s="24" t="s">
        <v>83</v>
      </c>
      <c r="N348" s="42"/>
      <c r="O348" s="42"/>
      <c r="P348" s="25"/>
      <c r="Q348" s="26">
        <f t="shared" si="117"/>
        <v>1</v>
      </c>
      <c r="R348" s="27">
        <f t="shared" si="118"/>
        <v>1</v>
      </c>
      <c r="S348" s="28">
        <f t="shared" si="114"/>
        <v>1</v>
      </c>
      <c r="T348" s="28">
        <f t="shared" si="119"/>
        <v>0.68</v>
      </c>
      <c r="U348" s="28">
        <f t="shared" si="120"/>
        <v>0.5</v>
      </c>
      <c r="V348" s="28">
        <f t="shared" si="121"/>
        <v>1</v>
      </c>
      <c r="W348" s="28">
        <f t="shared" si="122"/>
        <v>1</v>
      </c>
      <c r="X348" s="28">
        <f t="shared" si="123"/>
        <v>1</v>
      </c>
      <c r="Y348" s="28">
        <f t="shared" si="124"/>
        <v>1</v>
      </c>
      <c r="Z348" s="28">
        <f t="shared" si="125"/>
        <v>1</v>
      </c>
      <c r="AA348" s="28">
        <f t="shared" si="126"/>
        <v>8.2200000000000006</v>
      </c>
      <c r="AB348" s="28">
        <f t="shared" si="127"/>
        <v>1</v>
      </c>
      <c r="AC348" s="28">
        <f t="shared" si="115"/>
        <v>-1.4293495835975616</v>
      </c>
      <c r="AD348" s="28">
        <f t="shared" si="116"/>
        <v>0</v>
      </c>
      <c r="AE348" s="28">
        <f t="shared" si="128"/>
        <v>0</v>
      </c>
      <c r="AF348" s="43"/>
      <c r="AG348" s="29"/>
    </row>
    <row r="349" spans="1:33" s="12" customFormat="1" x14ac:dyDescent="0.3">
      <c r="A349" s="30" t="s">
        <v>603</v>
      </c>
      <c r="B349" s="36" t="s">
        <v>189</v>
      </c>
      <c r="C349" s="30" t="s">
        <v>38</v>
      </c>
      <c r="D349" s="21" t="e">
        <f>MAX(MAX(VLOOKUP(C:C,Data!A$140:C$144, 2, FALSE)-E349, 0), MAX(E349-VLOOKUP(C:C,Data!A$140:C$144, 3, FALSE), 0))</f>
        <v>#VALUE!</v>
      </c>
      <c r="E349" s="24" t="s">
        <v>83</v>
      </c>
      <c r="F349" s="24" t="s">
        <v>83</v>
      </c>
      <c r="G349" s="24" t="s">
        <v>83</v>
      </c>
      <c r="H349" s="24" t="s">
        <v>83</v>
      </c>
      <c r="I349" s="24" t="s">
        <v>83</v>
      </c>
      <c r="J349" s="24" t="s">
        <v>83</v>
      </c>
      <c r="K349" s="24" t="s">
        <v>83</v>
      </c>
      <c r="L349" s="24" t="s">
        <v>83</v>
      </c>
      <c r="M349" s="24" t="s">
        <v>83</v>
      </c>
      <c r="N349" s="42"/>
      <c r="O349" s="42"/>
      <c r="P349" s="25"/>
      <c r="Q349" s="26">
        <f t="shared" si="117"/>
        <v>1</v>
      </c>
      <c r="R349" s="27">
        <f t="shared" si="118"/>
        <v>1</v>
      </c>
      <c r="S349" s="28">
        <f t="shared" si="114"/>
        <v>1</v>
      </c>
      <c r="T349" s="28">
        <f t="shared" si="119"/>
        <v>0.68</v>
      </c>
      <c r="U349" s="28">
        <f t="shared" si="120"/>
        <v>0.5</v>
      </c>
      <c r="V349" s="28">
        <f t="shared" si="121"/>
        <v>1</v>
      </c>
      <c r="W349" s="28">
        <f t="shared" si="122"/>
        <v>1</v>
      </c>
      <c r="X349" s="28">
        <f t="shared" si="123"/>
        <v>1</v>
      </c>
      <c r="Y349" s="28">
        <f t="shared" si="124"/>
        <v>1</v>
      </c>
      <c r="Z349" s="28">
        <f t="shared" si="125"/>
        <v>1</v>
      </c>
      <c r="AA349" s="28">
        <f t="shared" si="126"/>
        <v>8.2200000000000006</v>
      </c>
      <c r="AB349" s="28">
        <f t="shared" si="127"/>
        <v>1</v>
      </c>
      <c r="AC349" s="28">
        <f t="shared" si="115"/>
        <v>-1.4293495835975616</v>
      </c>
      <c r="AD349" s="28">
        <f t="shared" si="116"/>
        <v>0</v>
      </c>
      <c r="AE349" s="28">
        <f t="shared" si="128"/>
        <v>0</v>
      </c>
      <c r="AF349" s="43"/>
      <c r="AG349" s="29"/>
    </row>
    <row r="350" spans="1:33" s="12" customFormat="1" x14ac:dyDescent="0.3">
      <c r="A350" s="30" t="s">
        <v>311</v>
      </c>
      <c r="B350" s="36" t="s">
        <v>627</v>
      </c>
      <c r="C350" s="30" t="s">
        <v>59</v>
      </c>
      <c r="D350" s="21" t="e">
        <f>MAX(MAX(VLOOKUP(C:C,Data!A$140:C$144, 2, FALSE)-E350, 0), MAX(E350-VLOOKUP(C:C,Data!A$140:C$144, 3, FALSE), 0))</f>
        <v>#VALUE!</v>
      </c>
      <c r="E350" s="24" t="s">
        <v>83</v>
      </c>
      <c r="F350" s="24" t="s">
        <v>83</v>
      </c>
      <c r="G350" s="24" t="s">
        <v>83</v>
      </c>
      <c r="H350" s="24" t="s">
        <v>83</v>
      </c>
      <c r="I350" s="24" t="s">
        <v>83</v>
      </c>
      <c r="J350" s="24" t="s">
        <v>83</v>
      </c>
      <c r="K350" s="24" t="s">
        <v>83</v>
      </c>
      <c r="L350" s="24" t="s">
        <v>83</v>
      </c>
      <c r="M350" s="24" t="s">
        <v>83</v>
      </c>
      <c r="N350" s="42"/>
      <c r="O350" s="42"/>
      <c r="P350" s="25"/>
      <c r="Q350" s="26">
        <f t="shared" si="117"/>
        <v>1</v>
      </c>
      <c r="R350" s="27">
        <f t="shared" si="118"/>
        <v>1</v>
      </c>
      <c r="S350" s="28">
        <f t="shared" si="114"/>
        <v>1</v>
      </c>
      <c r="T350" s="28">
        <f t="shared" si="119"/>
        <v>0.68</v>
      </c>
      <c r="U350" s="28">
        <f t="shared" si="120"/>
        <v>0.5</v>
      </c>
      <c r="V350" s="28">
        <f t="shared" si="121"/>
        <v>1</v>
      </c>
      <c r="W350" s="28">
        <f t="shared" si="122"/>
        <v>1</v>
      </c>
      <c r="X350" s="28">
        <f t="shared" si="123"/>
        <v>1</v>
      </c>
      <c r="Y350" s="28">
        <f t="shared" si="124"/>
        <v>1</v>
      </c>
      <c r="Z350" s="28">
        <f t="shared" si="125"/>
        <v>1</v>
      </c>
      <c r="AA350" s="28">
        <f t="shared" si="126"/>
        <v>8.2200000000000006</v>
      </c>
      <c r="AB350" s="28">
        <f t="shared" si="127"/>
        <v>1</v>
      </c>
      <c r="AC350" s="28">
        <f t="shared" si="115"/>
        <v>-1.4293495835975616</v>
      </c>
      <c r="AD350" s="28">
        <f t="shared" si="116"/>
        <v>0</v>
      </c>
      <c r="AE350" s="28">
        <f t="shared" si="128"/>
        <v>0</v>
      </c>
      <c r="AF350" s="43"/>
      <c r="AG350" s="29"/>
    </row>
    <row r="351" spans="1:33" s="12" customFormat="1" x14ac:dyDescent="0.3">
      <c r="A351" s="30" t="s">
        <v>604</v>
      </c>
      <c r="B351" s="36" t="s">
        <v>93</v>
      </c>
      <c r="C351" s="30" t="s">
        <v>230</v>
      </c>
      <c r="D351" s="21" t="e">
        <f>MAX(MAX(VLOOKUP(C:C,Data!A$140:C$144, 2, FALSE)-E351, 0), MAX(E351-VLOOKUP(C:C,Data!A$140:C$144, 3, FALSE), 0))</f>
        <v>#VALUE!</v>
      </c>
      <c r="E351" s="24" t="s">
        <v>83</v>
      </c>
      <c r="F351" s="24" t="s">
        <v>83</v>
      </c>
      <c r="G351" s="24" t="s">
        <v>83</v>
      </c>
      <c r="H351" s="24" t="s">
        <v>83</v>
      </c>
      <c r="I351" s="24" t="s">
        <v>83</v>
      </c>
      <c r="J351" s="24" t="s">
        <v>83</v>
      </c>
      <c r="K351" s="24" t="s">
        <v>83</v>
      </c>
      <c r="L351" s="24" t="s">
        <v>83</v>
      </c>
      <c r="M351" s="24" t="s">
        <v>83</v>
      </c>
      <c r="N351" s="42"/>
      <c r="O351" s="42"/>
      <c r="P351" s="25"/>
      <c r="Q351" s="26">
        <f t="shared" si="117"/>
        <v>1</v>
      </c>
      <c r="R351" s="27">
        <f t="shared" si="118"/>
        <v>1</v>
      </c>
      <c r="S351" s="28">
        <f t="shared" si="114"/>
        <v>1</v>
      </c>
      <c r="T351" s="28">
        <f t="shared" si="119"/>
        <v>0.68</v>
      </c>
      <c r="U351" s="28">
        <f t="shared" si="120"/>
        <v>0.5</v>
      </c>
      <c r="V351" s="28">
        <f t="shared" si="121"/>
        <v>1</v>
      </c>
      <c r="W351" s="28">
        <f t="shared" si="122"/>
        <v>1</v>
      </c>
      <c r="X351" s="28">
        <f t="shared" si="123"/>
        <v>1</v>
      </c>
      <c r="Y351" s="28">
        <f t="shared" si="124"/>
        <v>1</v>
      </c>
      <c r="Z351" s="28">
        <f t="shared" si="125"/>
        <v>1</v>
      </c>
      <c r="AA351" s="28">
        <f t="shared" si="126"/>
        <v>8.2200000000000006</v>
      </c>
      <c r="AB351" s="28">
        <f t="shared" si="127"/>
        <v>1</v>
      </c>
      <c r="AC351" s="28">
        <f t="shared" si="115"/>
        <v>-1.4293495835975616</v>
      </c>
      <c r="AD351" s="28">
        <f t="shared" si="116"/>
        <v>0</v>
      </c>
      <c r="AE351" s="28">
        <f t="shared" si="128"/>
        <v>0</v>
      </c>
      <c r="AF351" s="43"/>
      <c r="AG351" s="29"/>
    </row>
    <row r="352" spans="1:33" s="12" customFormat="1" x14ac:dyDescent="0.3">
      <c r="A352" s="30" t="s">
        <v>605</v>
      </c>
      <c r="B352" s="36" t="s">
        <v>176</v>
      </c>
      <c r="C352" s="30" t="s">
        <v>38</v>
      </c>
      <c r="D352" s="21">
        <f>MAX(MAX(VLOOKUP(C:C,Data!A$140:C$144, 2, FALSE)-E352, 0), MAX(E352-VLOOKUP(C:C,Data!A$140:C$144, 3, FALSE), 0))</f>
        <v>0</v>
      </c>
      <c r="E352" s="24">
        <f>IF(COUNTIF(G352:M352,"TBC")&gt;0,"TBC",ROUNDUP(($AD352*10)/10, 1))</f>
        <v>4</v>
      </c>
      <c r="F352" s="28" t="s">
        <v>145</v>
      </c>
      <c r="G352" s="28" t="s">
        <v>46</v>
      </c>
      <c r="H352" s="28" t="s">
        <v>41</v>
      </c>
      <c r="I352" s="28" t="s">
        <v>41</v>
      </c>
      <c r="J352" s="28" t="s">
        <v>47</v>
      </c>
      <c r="K352" s="28" t="s">
        <v>40</v>
      </c>
      <c r="L352" s="28" t="s">
        <v>40</v>
      </c>
      <c r="M352" s="28" t="s">
        <v>41</v>
      </c>
      <c r="N352" s="42"/>
      <c r="O352" s="42"/>
      <c r="P352" s="25"/>
      <c r="Q352" s="26">
        <f t="shared" si="117"/>
        <v>0.55000000000000004</v>
      </c>
      <c r="R352" s="27">
        <f t="shared" si="118"/>
        <v>0.44</v>
      </c>
      <c r="S352" s="28">
        <f t="shared" si="114"/>
        <v>0.85</v>
      </c>
      <c r="T352" s="28">
        <f t="shared" si="119"/>
        <v>0.62</v>
      </c>
      <c r="U352" s="28">
        <f t="shared" si="120"/>
        <v>0.27</v>
      </c>
      <c r="V352" s="28">
        <f t="shared" si="121"/>
        <v>0.85</v>
      </c>
      <c r="W352" s="28">
        <f t="shared" si="122"/>
        <v>6.42</v>
      </c>
      <c r="X352" s="28">
        <f t="shared" si="123"/>
        <v>0.22</v>
      </c>
      <c r="Y352" s="28">
        <f t="shared" si="124"/>
        <v>0.22</v>
      </c>
      <c r="Z352" s="28">
        <f t="shared" si="125"/>
        <v>0</v>
      </c>
      <c r="AA352" s="28">
        <f t="shared" si="126"/>
        <v>1.4372259000000003</v>
      </c>
      <c r="AB352" s="28">
        <f t="shared" si="127"/>
        <v>0.39159999999999995</v>
      </c>
      <c r="AC352" s="28">
        <f t="shared" si="115"/>
        <v>2.5140719999999996</v>
      </c>
      <c r="AD352" s="28">
        <f t="shared" si="116"/>
        <v>3.9512979000000001</v>
      </c>
      <c r="AE352" s="28">
        <f t="shared" si="128"/>
        <v>4</v>
      </c>
      <c r="AF352" s="43"/>
      <c r="AG352" s="29"/>
    </row>
    <row r="353" spans="1:33" s="12" customFormat="1" x14ac:dyDescent="0.3">
      <c r="A353" s="30" t="s">
        <v>556</v>
      </c>
      <c r="B353" s="36" t="s">
        <v>93</v>
      </c>
      <c r="C353" s="30" t="s">
        <v>59</v>
      </c>
      <c r="D353" s="21">
        <f>MAX(MAX(VLOOKUP(C:C,Data!A$140:C$144, 2, FALSE)-E353, 0), MAX(E353-VLOOKUP(C:C,Data!A$140:C$144, 3, FALSE), 0))</f>
        <v>0.49999999999999956</v>
      </c>
      <c r="E353" s="24">
        <f>IF(COUNTIF(G353:M353,"TBC")&gt;0,"TBC",ROUNDUP(($AD353*10)/10, 1))</f>
        <v>4.3999999999999995</v>
      </c>
      <c r="F353" s="28" t="s">
        <v>145</v>
      </c>
      <c r="G353" s="28" t="s">
        <v>40</v>
      </c>
      <c r="H353" s="28" t="s">
        <v>40</v>
      </c>
      <c r="I353" s="28" t="s">
        <v>41</v>
      </c>
      <c r="J353" s="28" t="s">
        <v>47</v>
      </c>
      <c r="K353" s="28" t="s">
        <v>40</v>
      </c>
      <c r="L353" s="28" t="s">
        <v>40</v>
      </c>
      <c r="M353" s="28" t="s">
        <v>41</v>
      </c>
      <c r="N353" s="42"/>
      <c r="O353" s="42"/>
      <c r="P353" s="25"/>
      <c r="Q353" s="26">
        <f t="shared" si="117"/>
        <v>0.55000000000000004</v>
      </c>
      <c r="R353" s="27">
        <f t="shared" si="118"/>
        <v>0.77</v>
      </c>
      <c r="S353" s="28">
        <f t="shared" si="114"/>
        <v>0.62</v>
      </c>
      <c r="T353" s="28">
        <f t="shared" si="119"/>
        <v>0.62</v>
      </c>
      <c r="U353" s="28">
        <f t="shared" si="120"/>
        <v>0.27</v>
      </c>
      <c r="V353" s="28">
        <f t="shared" si="121"/>
        <v>0.85</v>
      </c>
      <c r="W353" s="28">
        <f t="shared" si="122"/>
        <v>6.42</v>
      </c>
      <c r="X353" s="28">
        <f t="shared" si="123"/>
        <v>0.22</v>
      </c>
      <c r="Y353" s="28">
        <f t="shared" si="124"/>
        <v>0.22</v>
      </c>
      <c r="Z353" s="28">
        <f t="shared" si="125"/>
        <v>0</v>
      </c>
      <c r="AA353" s="28">
        <f t="shared" si="126"/>
        <v>1.8345765900000002</v>
      </c>
      <c r="AB353" s="28">
        <f t="shared" si="127"/>
        <v>0.39159999999999995</v>
      </c>
      <c r="AC353" s="28">
        <f t="shared" si="115"/>
        <v>2.5140719999999996</v>
      </c>
      <c r="AD353" s="28">
        <f t="shared" si="116"/>
        <v>4.3486485899999998</v>
      </c>
      <c r="AE353" s="28">
        <f t="shared" si="128"/>
        <v>4.3999999999999995</v>
      </c>
      <c r="AF353" s="43"/>
      <c r="AG353" s="29"/>
    </row>
    <row r="354" spans="1:33" s="12" customFormat="1" x14ac:dyDescent="0.3">
      <c r="A354" s="30" t="s">
        <v>644</v>
      </c>
      <c r="B354" s="30" t="s">
        <v>218</v>
      </c>
      <c r="C354" s="30" t="s">
        <v>59</v>
      </c>
      <c r="D354" s="21">
        <f>MAX(MAX(VLOOKUP(C:C,Data!A$140:C$144, 2, FALSE)-E354, 0), MAX(E354-VLOOKUP(C:C,Data!A$140:C$144, 3, FALSE), 0))</f>
        <v>1.4</v>
      </c>
      <c r="E354" s="24">
        <f>IF(COUNTIF(G354:M354,"TBC")&gt;0,"TBC",ROUNDUP(($AD354*10)/10, 1))</f>
        <v>5.3</v>
      </c>
      <c r="F354" s="28" t="s">
        <v>39</v>
      </c>
      <c r="G354" s="28" t="s">
        <v>40</v>
      </c>
      <c r="H354" s="28" t="s">
        <v>41</v>
      </c>
      <c r="I354" s="28" t="s">
        <v>41</v>
      </c>
      <c r="J354" s="28" t="s">
        <v>47</v>
      </c>
      <c r="K354" s="28" t="s">
        <v>41</v>
      </c>
      <c r="L354" s="28" t="s">
        <v>41</v>
      </c>
      <c r="M354" s="28" t="s">
        <v>40</v>
      </c>
      <c r="N354" s="42"/>
      <c r="O354" s="42"/>
      <c r="P354" s="25"/>
      <c r="Q354" s="26">
        <f t="shared" si="117"/>
        <v>0.85</v>
      </c>
      <c r="R354" s="27">
        <f t="shared" si="118"/>
        <v>0.77</v>
      </c>
      <c r="S354" s="28">
        <f t="shared" si="114"/>
        <v>0.85</v>
      </c>
      <c r="T354" s="28">
        <f t="shared" si="119"/>
        <v>0.62</v>
      </c>
      <c r="U354" s="28">
        <f t="shared" si="120"/>
        <v>0.27</v>
      </c>
      <c r="V354" s="28">
        <f t="shared" si="121"/>
        <v>0.85</v>
      </c>
      <c r="W354" s="28">
        <f t="shared" si="122"/>
        <v>6.42</v>
      </c>
      <c r="X354" s="28">
        <f t="shared" si="123"/>
        <v>0</v>
      </c>
      <c r="Y354" s="28">
        <f t="shared" si="124"/>
        <v>0</v>
      </c>
      <c r="Z354" s="28">
        <f t="shared" si="125"/>
        <v>0.22</v>
      </c>
      <c r="AA354" s="28">
        <f t="shared" si="126"/>
        <v>3.8870427750000003</v>
      </c>
      <c r="AB354" s="28">
        <f t="shared" si="127"/>
        <v>0.21999999999999997</v>
      </c>
      <c r="AC354" s="28">
        <f t="shared" si="115"/>
        <v>1.4123999999999999</v>
      </c>
      <c r="AD354" s="28">
        <f t="shared" si="116"/>
        <v>5.2994427750000002</v>
      </c>
      <c r="AE354" s="28">
        <f t="shared" si="128"/>
        <v>5.3</v>
      </c>
      <c r="AF354" s="43"/>
      <c r="AG354" s="29"/>
    </row>
    <row r="355" spans="1:33" s="12" customFormat="1" x14ac:dyDescent="0.3">
      <c r="A355" s="23" t="s">
        <v>210</v>
      </c>
      <c r="B355" s="30" t="s">
        <v>117</v>
      </c>
      <c r="C355" s="23" t="s">
        <v>38</v>
      </c>
      <c r="D355" s="21">
        <f>MAX(MAX(VLOOKUP(C:C,Data!A$140:C$144, 2, FALSE)-E355, 0), MAX(E355-VLOOKUP(C:C,Data!A$140:C$144, 3, FALSE), 0))</f>
        <v>0</v>
      </c>
      <c r="E355" s="24">
        <f>IF(COUNTIF(G355:M355,"TBC")&gt;0,"TBC",ROUNDUP(($AD355*10)/10, 1))</f>
        <v>5.3</v>
      </c>
      <c r="F355" s="28" t="s">
        <v>39</v>
      </c>
      <c r="G355" s="28" t="s">
        <v>40</v>
      </c>
      <c r="H355" s="28" t="s">
        <v>41</v>
      </c>
      <c r="I355" s="28" t="s">
        <v>41</v>
      </c>
      <c r="J355" s="28" t="s">
        <v>47</v>
      </c>
      <c r="K355" s="28" t="s">
        <v>40</v>
      </c>
      <c r="L355" s="28" t="s">
        <v>41</v>
      </c>
      <c r="M355" s="28" t="s">
        <v>41</v>
      </c>
      <c r="N355" s="42"/>
      <c r="O355" s="42"/>
      <c r="P355" s="25" t="s">
        <v>211</v>
      </c>
      <c r="Q355" s="26">
        <f t="shared" si="117"/>
        <v>0.85</v>
      </c>
      <c r="R355" s="27">
        <f t="shared" si="118"/>
        <v>0.77</v>
      </c>
      <c r="S355" s="28">
        <f t="shared" si="114"/>
        <v>0.85</v>
      </c>
      <c r="T355" s="28">
        <f t="shared" si="119"/>
        <v>0.62</v>
      </c>
      <c r="U355" s="28">
        <f t="shared" si="120"/>
        <v>0.27</v>
      </c>
      <c r="V355" s="28">
        <f t="shared" si="121"/>
        <v>0.85</v>
      </c>
      <c r="W355" s="28">
        <f t="shared" si="122"/>
        <v>6.42</v>
      </c>
      <c r="X355" s="28">
        <f t="shared" si="123"/>
        <v>0.22</v>
      </c>
      <c r="Y355" s="28">
        <f t="shared" si="124"/>
        <v>0</v>
      </c>
      <c r="Z355" s="28">
        <f t="shared" si="125"/>
        <v>0</v>
      </c>
      <c r="AA355" s="28">
        <f t="shared" si="126"/>
        <v>3.8870427750000003</v>
      </c>
      <c r="AB355" s="28">
        <f t="shared" si="127"/>
        <v>0.21999999999999997</v>
      </c>
      <c r="AC355" s="28">
        <f t="shared" si="115"/>
        <v>1.4123999999999999</v>
      </c>
      <c r="AD355" s="28">
        <f t="shared" si="116"/>
        <v>5.2994427750000002</v>
      </c>
      <c r="AE355" s="28">
        <f t="shared" si="128"/>
        <v>5.3</v>
      </c>
      <c r="AF355" s="43"/>
      <c r="AG355" s="29"/>
    </row>
    <row r="356" spans="1:33" s="12" customFormat="1" x14ac:dyDescent="0.3">
      <c r="A356" s="30" t="s">
        <v>596</v>
      </c>
      <c r="B356" s="36" t="s">
        <v>189</v>
      </c>
      <c r="C356" s="30" t="s">
        <v>230</v>
      </c>
      <c r="D356" s="21" t="e">
        <f>MAX(MAX(VLOOKUP(C:C,Data!A$140:C$144, 2, FALSE)-E356, 0), MAX(E356-VLOOKUP(C:C,Data!A$140:C$144, 3, FALSE), 0))</f>
        <v>#VALUE!</v>
      </c>
      <c r="E356" s="24" t="s">
        <v>83</v>
      </c>
      <c r="F356" s="24" t="s">
        <v>83</v>
      </c>
      <c r="G356" s="24" t="s">
        <v>83</v>
      </c>
      <c r="H356" s="24" t="s">
        <v>83</v>
      </c>
      <c r="I356" s="24" t="s">
        <v>83</v>
      </c>
      <c r="J356" s="24" t="s">
        <v>83</v>
      </c>
      <c r="K356" s="24" t="s">
        <v>83</v>
      </c>
      <c r="L356" s="24" t="s">
        <v>83</v>
      </c>
      <c r="M356" s="24" t="s">
        <v>83</v>
      </c>
      <c r="N356" s="42"/>
      <c r="O356" s="42"/>
      <c r="P356" s="25"/>
      <c r="Q356" s="26">
        <f t="shared" si="117"/>
        <v>1</v>
      </c>
      <c r="R356" s="27">
        <f t="shared" si="118"/>
        <v>1</v>
      </c>
      <c r="S356" s="28">
        <f t="shared" si="114"/>
        <v>1</v>
      </c>
      <c r="T356" s="28">
        <f t="shared" si="119"/>
        <v>0.68</v>
      </c>
      <c r="U356" s="28">
        <f t="shared" si="120"/>
        <v>0.5</v>
      </c>
      <c r="V356" s="28">
        <f t="shared" si="121"/>
        <v>1</v>
      </c>
      <c r="W356" s="28">
        <f t="shared" si="122"/>
        <v>1</v>
      </c>
      <c r="X356" s="28">
        <f t="shared" si="123"/>
        <v>1</v>
      </c>
      <c r="Y356" s="28">
        <f t="shared" si="124"/>
        <v>1</v>
      </c>
      <c r="Z356" s="28">
        <f t="shared" si="125"/>
        <v>1</v>
      </c>
      <c r="AA356" s="28">
        <f t="shared" si="126"/>
        <v>8.2200000000000006</v>
      </c>
      <c r="AB356" s="28">
        <f t="shared" si="127"/>
        <v>1</v>
      </c>
      <c r="AC356" s="28">
        <f t="shared" si="115"/>
        <v>-1.4293495835975616</v>
      </c>
      <c r="AD356" s="28">
        <f t="shared" si="116"/>
        <v>0</v>
      </c>
      <c r="AE356" s="28">
        <f t="shared" si="128"/>
        <v>0</v>
      </c>
      <c r="AF356" s="43"/>
      <c r="AG356" s="29"/>
    </row>
    <row r="357" spans="1:33" s="12" customFormat="1" x14ac:dyDescent="0.3">
      <c r="A357" s="30" t="s">
        <v>609</v>
      </c>
      <c r="B357" s="36" t="s">
        <v>143</v>
      </c>
      <c r="C357" s="30" t="s">
        <v>38</v>
      </c>
      <c r="D357" s="21">
        <f>MAX(MAX(VLOOKUP(C:C,Data!A$140:C$144, 2, FALSE)-E357, 0), MAX(E357-VLOOKUP(C:C,Data!A$140:C$144, 3, FALSE), 0))</f>
        <v>0</v>
      </c>
      <c r="E357" s="24">
        <f>IF(COUNTIF(G357:M357,"TBC")&gt;0,"TBC",ROUNDUP(($AD357*10)/10, 1))</f>
        <v>4.1999999999999993</v>
      </c>
      <c r="F357" s="28" t="s">
        <v>145</v>
      </c>
      <c r="G357" s="28" t="s">
        <v>46</v>
      </c>
      <c r="H357" s="28" t="s">
        <v>40</v>
      </c>
      <c r="I357" s="28" t="s">
        <v>41</v>
      </c>
      <c r="J357" s="28" t="s">
        <v>43</v>
      </c>
      <c r="K357" s="28" t="s">
        <v>40</v>
      </c>
      <c r="L357" s="28" t="s">
        <v>40</v>
      </c>
      <c r="M357" s="28" t="s">
        <v>41</v>
      </c>
      <c r="N357" s="42"/>
      <c r="O357" s="42"/>
      <c r="P357" s="25"/>
      <c r="Q357" s="26">
        <f t="shared" si="117"/>
        <v>0.55000000000000004</v>
      </c>
      <c r="R357" s="27">
        <f t="shared" si="118"/>
        <v>0.44</v>
      </c>
      <c r="S357" s="28">
        <f t="shared" si="114"/>
        <v>0.68</v>
      </c>
      <c r="T357" s="28">
        <f t="shared" si="119"/>
        <v>0.68</v>
      </c>
      <c r="U357" s="28">
        <f t="shared" si="120"/>
        <v>0.5</v>
      </c>
      <c r="V357" s="28">
        <f t="shared" si="121"/>
        <v>0.85</v>
      </c>
      <c r="W357" s="28">
        <f t="shared" si="122"/>
        <v>7.52</v>
      </c>
      <c r="X357" s="28">
        <f t="shared" si="123"/>
        <v>0.22</v>
      </c>
      <c r="Y357" s="28">
        <f t="shared" si="124"/>
        <v>0.22</v>
      </c>
      <c r="Z357" s="28">
        <f t="shared" si="125"/>
        <v>0</v>
      </c>
      <c r="AA357" s="28">
        <f t="shared" si="126"/>
        <v>1.1497807200000003</v>
      </c>
      <c r="AB357" s="28">
        <f t="shared" si="127"/>
        <v>0.39159999999999995</v>
      </c>
      <c r="AC357" s="28">
        <f t="shared" si="115"/>
        <v>2.7267508438373347</v>
      </c>
      <c r="AD357" s="28">
        <f t="shared" si="116"/>
        <v>4.186654088944322</v>
      </c>
      <c r="AE357" s="28">
        <f t="shared" si="128"/>
        <v>4.1999999999999993</v>
      </c>
      <c r="AF357" s="43"/>
      <c r="AG357" s="29"/>
    </row>
    <row r="358" spans="1:33" s="12" customFormat="1" x14ac:dyDescent="0.3">
      <c r="A358" s="30" t="s">
        <v>610</v>
      </c>
      <c r="B358" s="36" t="s">
        <v>172</v>
      </c>
      <c r="C358" s="30" t="s">
        <v>59</v>
      </c>
      <c r="D358" s="21" t="e">
        <f>MAX(MAX(VLOOKUP(C:C,Data!A$140:C$144, 2, FALSE)-E358, 0), MAX(E358-VLOOKUP(C:C,Data!A$140:C$144, 3, FALSE), 0))</f>
        <v>#VALUE!</v>
      </c>
      <c r="E358" s="24" t="s">
        <v>83</v>
      </c>
      <c r="F358" s="24" t="s">
        <v>83</v>
      </c>
      <c r="G358" s="24" t="s">
        <v>83</v>
      </c>
      <c r="H358" s="24" t="s">
        <v>83</v>
      </c>
      <c r="I358" s="24" t="s">
        <v>83</v>
      </c>
      <c r="J358" s="24" t="s">
        <v>83</v>
      </c>
      <c r="K358" s="24" t="s">
        <v>83</v>
      </c>
      <c r="L358" s="24" t="s">
        <v>83</v>
      </c>
      <c r="M358" s="24" t="s">
        <v>83</v>
      </c>
      <c r="N358" s="42"/>
      <c r="O358" s="42"/>
      <c r="P358" s="25"/>
      <c r="Q358" s="26">
        <f t="shared" si="117"/>
        <v>1</v>
      </c>
      <c r="R358" s="27">
        <f t="shared" si="118"/>
        <v>1</v>
      </c>
      <c r="S358" s="28">
        <f t="shared" si="114"/>
        <v>1</v>
      </c>
      <c r="T358" s="28">
        <f t="shared" si="119"/>
        <v>0.68</v>
      </c>
      <c r="U358" s="28">
        <f t="shared" si="120"/>
        <v>0.5</v>
      </c>
      <c r="V358" s="28">
        <f t="shared" si="121"/>
        <v>1</v>
      </c>
      <c r="W358" s="28">
        <f t="shared" si="122"/>
        <v>1</v>
      </c>
      <c r="X358" s="28">
        <f t="shared" si="123"/>
        <v>1</v>
      </c>
      <c r="Y358" s="28">
        <f t="shared" si="124"/>
        <v>1</v>
      </c>
      <c r="Z358" s="28">
        <f t="shared" si="125"/>
        <v>1</v>
      </c>
      <c r="AA358" s="28">
        <f t="shared" si="126"/>
        <v>8.2200000000000006</v>
      </c>
      <c r="AB358" s="28">
        <f t="shared" si="127"/>
        <v>1</v>
      </c>
      <c r="AC358" s="28">
        <f t="shared" si="115"/>
        <v>-1.4293495835975616</v>
      </c>
      <c r="AD358" s="28">
        <f t="shared" si="116"/>
        <v>0</v>
      </c>
      <c r="AE358" s="28">
        <f t="shared" si="128"/>
        <v>0</v>
      </c>
      <c r="AF358" s="43"/>
      <c r="AG358" s="29"/>
    </row>
    <row r="359" spans="1:33" s="12" customFormat="1" x14ac:dyDescent="0.3">
      <c r="A359" s="30" t="s">
        <v>611</v>
      </c>
      <c r="B359" s="36" t="s">
        <v>172</v>
      </c>
      <c r="C359" s="30" t="s">
        <v>38</v>
      </c>
      <c r="D359" s="21" t="e">
        <f>MAX(MAX(VLOOKUP(C:C,Data!A$140:C$144, 2, FALSE)-E359, 0), MAX(E359-VLOOKUP(C:C,Data!A$140:C$144, 3, FALSE), 0))</f>
        <v>#VALUE!</v>
      </c>
      <c r="E359" s="24" t="s">
        <v>83</v>
      </c>
      <c r="F359" s="24" t="s">
        <v>83</v>
      </c>
      <c r="G359" s="24" t="s">
        <v>83</v>
      </c>
      <c r="H359" s="24" t="s">
        <v>83</v>
      </c>
      <c r="I359" s="24" t="s">
        <v>83</v>
      </c>
      <c r="J359" s="24" t="s">
        <v>83</v>
      </c>
      <c r="K359" s="24" t="s">
        <v>83</v>
      </c>
      <c r="L359" s="24" t="s">
        <v>83</v>
      </c>
      <c r="M359" s="24" t="s">
        <v>83</v>
      </c>
      <c r="N359" s="42"/>
      <c r="O359" s="42"/>
      <c r="P359" s="25"/>
      <c r="Q359" s="26">
        <f t="shared" si="117"/>
        <v>1</v>
      </c>
      <c r="R359" s="27">
        <f t="shared" si="118"/>
        <v>1</v>
      </c>
      <c r="S359" s="28">
        <f t="shared" si="114"/>
        <v>1</v>
      </c>
      <c r="T359" s="28">
        <f t="shared" si="119"/>
        <v>0.68</v>
      </c>
      <c r="U359" s="28">
        <f t="shared" si="120"/>
        <v>0.5</v>
      </c>
      <c r="V359" s="28">
        <f t="shared" si="121"/>
        <v>1</v>
      </c>
      <c r="W359" s="28">
        <f t="shared" si="122"/>
        <v>1</v>
      </c>
      <c r="X359" s="28">
        <f t="shared" si="123"/>
        <v>1</v>
      </c>
      <c r="Y359" s="28">
        <f t="shared" si="124"/>
        <v>1</v>
      </c>
      <c r="Z359" s="28">
        <f t="shared" si="125"/>
        <v>1</v>
      </c>
      <c r="AA359" s="28">
        <f t="shared" si="126"/>
        <v>8.2200000000000006</v>
      </c>
      <c r="AB359" s="28">
        <f t="shared" si="127"/>
        <v>1</v>
      </c>
      <c r="AC359" s="28">
        <f t="shared" si="115"/>
        <v>-1.4293495835975616</v>
      </c>
      <c r="AD359" s="28">
        <f t="shared" si="116"/>
        <v>0</v>
      </c>
      <c r="AE359" s="28">
        <f t="shared" si="128"/>
        <v>0</v>
      </c>
      <c r="AF359" s="43"/>
      <c r="AG359" s="29"/>
    </row>
    <row r="360" spans="1:33" s="12" customFormat="1" x14ac:dyDescent="0.3">
      <c r="A360" s="30" t="s">
        <v>612</v>
      </c>
      <c r="B360" s="36" t="s">
        <v>172</v>
      </c>
      <c r="C360" s="30" t="s">
        <v>74</v>
      </c>
      <c r="D360" s="21">
        <f>MAX(MAX(VLOOKUP(C:C,Data!A$140:C$144, 2, FALSE)-E360, 0), MAX(E360-VLOOKUP(C:C,Data!A$140:C$144, 3, FALSE), 0))</f>
        <v>1.7000000000000002</v>
      </c>
      <c r="E360" s="24">
        <f>IF(COUNTIF(G360:M360,"TBC")&gt;0,"TBC",ROUNDUP(($AD360*10)/10, 1))</f>
        <v>5.3</v>
      </c>
      <c r="F360" s="28" t="s">
        <v>39</v>
      </c>
      <c r="G360" s="28" t="s">
        <v>40</v>
      </c>
      <c r="H360" s="28" t="s">
        <v>41</v>
      </c>
      <c r="I360" s="28" t="s">
        <v>41</v>
      </c>
      <c r="J360" s="28" t="s">
        <v>47</v>
      </c>
      <c r="K360" s="28" t="s">
        <v>40</v>
      </c>
      <c r="L360" s="28" t="s">
        <v>41</v>
      </c>
      <c r="M360" s="28" t="s">
        <v>41</v>
      </c>
      <c r="N360" s="42"/>
      <c r="O360" s="42"/>
      <c r="P360" s="25"/>
      <c r="Q360" s="26">
        <f t="shared" si="117"/>
        <v>0.85</v>
      </c>
      <c r="R360" s="27">
        <f t="shared" si="118"/>
        <v>0.77</v>
      </c>
      <c r="S360" s="28">
        <f t="shared" si="114"/>
        <v>0.85</v>
      </c>
      <c r="T360" s="28">
        <f t="shared" si="119"/>
        <v>0.62</v>
      </c>
      <c r="U360" s="28">
        <f t="shared" si="120"/>
        <v>0.27</v>
      </c>
      <c r="V360" s="28">
        <f t="shared" si="121"/>
        <v>0.85</v>
      </c>
      <c r="W360" s="28">
        <f t="shared" si="122"/>
        <v>6.42</v>
      </c>
      <c r="X360" s="28">
        <f t="shared" si="123"/>
        <v>0.22</v>
      </c>
      <c r="Y360" s="28">
        <f t="shared" si="124"/>
        <v>0</v>
      </c>
      <c r="Z360" s="28">
        <f t="shared" si="125"/>
        <v>0</v>
      </c>
      <c r="AA360" s="28">
        <f t="shared" si="126"/>
        <v>3.8870427750000003</v>
      </c>
      <c r="AB360" s="28">
        <f t="shared" si="127"/>
        <v>0.21999999999999997</v>
      </c>
      <c r="AC360" s="28">
        <f t="shared" si="115"/>
        <v>1.4123999999999999</v>
      </c>
      <c r="AD360" s="28">
        <f t="shared" si="116"/>
        <v>5.2994427750000002</v>
      </c>
      <c r="AE360" s="28">
        <f t="shared" si="128"/>
        <v>5.3</v>
      </c>
      <c r="AF360" s="43" t="s">
        <v>652</v>
      </c>
      <c r="AG360" s="29"/>
    </row>
    <row r="361" spans="1:33" s="12" customFormat="1" x14ac:dyDescent="0.3">
      <c r="A361" s="30" t="s">
        <v>613</v>
      </c>
      <c r="B361" s="36" t="s">
        <v>93</v>
      </c>
      <c r="C361" s="30" t="s">
        <v>59</v>
      </c>
      <c r="D361" s="21">
        <f>MAX(MAX(VLOOKUP(C:C,Data!A$140:C$144, 2, FALSE)-E361, 0), MAX(E361-VLOOKUP(C:C,Data!A$140:C$144, 3, FALSE), 0))</f>
        <v>0</v>
      </c>
      <c r="E361" s="24">
        <f>IF(COUNTIF(G361:M361,"TBC")&gt;0,"TBC",ROUNDUP(($AD361*10)/10, 1))</f>
        <v>3.1</v>
      </c>
      <c r="F361" s="28" t="s">
        <v>60</v>
      </c>
      <c r="G361" s="28" t="s">
        <v>46</v>
      </c>
      <c r="H361" s="28" t="s">
        <v>41</v>
      </c>
      <c r="I361" s="28" t="s">
        <v>41</v>
      </c>
      <c r="J361" s="28" t="s">
        <v>47</v>
      </c>
      <c r="K361" s="28" t="s">
        <v>40</v>
      </c>
      <c r="L361" s="28" t="s">
        <v>41</v>
      </c>
      <c r="M361" s="28" t="s">
        <v>41</v>
      </c>
      <c r="N361" s="42"/>
      <c r="O361" s="42"/>
      <c r="P361" s="25"/>
      <c r="Q361" s="26">
        <f t="shared" si="117"/>
        <v>0.62</v>
      </c>
      <c r="R361" s="27">
        <f t="shared" si="118"/>
        <v>0.44</v>
      </c>
      <c r="S361" s="28">
        <f t="shared" si="114"/>
        <v>0.85</v>
      </c>
      <c r="T361" s="28">
        <f t="shared" si="119"/>
        <v>0.62</v>
      </c>
      <c r="U361" s="28">
        <f t="shared" si="120"/>
        <v>0.27</v>
      </c>
      <c r="V361" s="28">
        <f t="shared" si="121"/>
        <v>0.85</v>
      </c>
      <c r="W361" s="28">
        <f t="shared" si="122"/>
        <v>6.42</v>
      </c>
      <c r="X361" s="28">
        <f t="shared" si="123"/>
        <v>0.22</v>
      </c>
      <c r="Y361" s="28">
        <f t="shared" si="124"/>
        <v>0</v>
      </c>
      <c r="Z361" s="28">
        <f t="shared" si="125"/>
        <v>0</v>
      </c>
      <c r="AA361" s="28">
        <f t="shared" si="126"/>
        <v>1.6201455599999999</v>
      </c>
      <c r="AB361" s="28">
        <f t="shared" si="127"/>
        <v>0.21999999999999997</v>
      </c>
      <c r="AC361" s="28">
        <f t="shared" si="115"/>
        <v>1.4123999999999999</v>
      </c>
      <c r="AD361" s="28">
        <f t="shared" si="116"/>
        <v>3.03254556</v>
      </c>
      <c r="AE361" s="28">
        <f t="shared" si="128"/>
        <v>3.1</v>
      </c>
      <c r="AF361" s="43"/>
      <c r="AG361" s="29"/>
    </row>
    <row r="362" spans="1:33" s="12" customFormat="1" x14ac:dyDescent="0.3">
      <c r="A362" s="30" t="s">
        <v>614</v>
      </c>
      <c r="B362" s="36" t="s">
        <v>133</v>
      </c>
      <c r="C362" s="30" t="s">
        <v>59</v>
      </c>
      <c r="D362" s="21" t="e">
        <f>MAX(MAX(VLOOKUP(C:C,Data!A$140:C$144, 2, FALSE)-E362, 0), MAX(E362-VLOOKUP(C:C,Data!A$140:C$144, 3, FALSE), 0))</f>
        <v>#VALUE!</v>
      </c>
      <c r="E362" s="24" t="s">
        <v>83</v>
      </c>
      <c r="F362" s="24" t="s">
        <v>83</v>
      </c>
      <c r="G362" s="24" t="s">
        <v>83</v>
      </c>
      <c r="H362" s="24" t="s">
        <v>83</v>
      </c>
      <c r="I362" s="24" t="s">
        <v>83</v>
      </c>
      <c r="J362" s="24" t="s">
        <v>83</v>
      </c>
      <c r="K362" s="24" t="s">
        <v>83</v>
      </c>
      <c r="L362" s="24" t="s">
        <v>83</v>
      </c>
      <c r="M362" s="24" t="s">
        <v>83</v>
      </c>
      <c r="N362" s="42"/>
      <c r="O362" s="42"/>
      <c r="P362" s="25"/>
      <c r="Q362" s="26">
        <f t="shared" si="117"/>
        <v>1</v>
      </c>
      <c r="R362" s="27">
        <f t="shared" si="118"/>
        <v>1</v>
      </c>
      <c r="S362" s="28">
        <f t="shared" si="114"/>
        <v>1</v>
      </c>
      <c r="T362" s="28">
        <f t="shared" si="119"/>
        <v>0.68</v>
      </c>
      <c r="U362" s="28">
        <f t="shared" si="120"/>
        <v>0.5</v>
      </c>
      <c r="V362" s="28">
        <f t="shared" si="121"/>
        <v>1</v>
      </c>
      <c r="W362" s="28">
        <f t="shared" si="122"/>
        <v>1</v>
      </c>
      <c r="X362" s="28">
        <f t="shared" si="123"/>
        <v>1</v>
      </c>
      <c r="Y362" s="28">
        <f t="shared" si="124"/>
        <v>1</v>
      </c>
      <c r="Z362" s="28">
        <f t="shared" si="125"/>
        <v>1</v>
      </c>
      <c r="AA362" s="28">
        <f t="shared" si="126"/>
        <v>8.2200000000000006</v>
      </c>
      <c r="AB362" s="28">
        <f t="shared" si="127"/>
        <v>1</v>
      </c>
      <c r="AC362" s="28">
        <f t="shared" si="115"/>
        <v>-1.4293495835975616</v>
      </c>
      <c r="AD362" s="28">
        <f t="shared" si="116"/>
        <v>0</v>
      </c>
      <c r="AE362" s="28">
        <f t="shared" si="128"/>
        <v>0</v>
      </c>
      <c r="AF362" s="43"/>
      <c r="AG362" s="29"/>
    </row>
    <row r="363" spans="1:33" s="12" customFormat="1" x14ac:dyDescent="0.3">
      <c r="A363" s="30" t="s">
        <v>615</v>
      </c>
      <c r="B363" s="36" t="s">
        <v>189</v>
      </c>
      <c r="C363" s="30" t="s">
        <v>59</v>
      </c>
      <c r="D363" s="21" t="e">
        <f>MAX(MAX(VLOOKUP(C:C,Data!A$140:C$144, 2, FALSE)-E363, 0), MAX(E363-VLOOKUP(C:C,Data!A$140:C$144, 3, FALSE), 0))</f>
        <v>#VALUE!</v>
      </c>
      <c r="E363" s="24" t="s">
        <v>83</v>
      </c>
      <c r="F363" s="24" t="s">
        <v>83</v>
      </c>
      <c r="G363" s="24" t="s">
        <v>83</v>
      </c>
      <c r="H363" s="24" t="s">
        <v>83</v>
      </c>
      <c r="I363" s="24" t="s">
        <v>83</v>
      </c>
      <c r="J363" s="24" t="s">
        <v>83</v>
      </c>
      <c r="K363" s="24" t="s">
        <v>83</v>
      </c>
      <c r="L363" s="24" t="s">
        <v>83</v>
      </c>
      <c r="M363" s="24" t="s">
        <v>83</v>
      </c>
      <c r="N363" s="42"/>
      <c r="O363" s="42"/>
      <c r="P363" s="25"/>
      <c r="Q363" s="26">
        <f t="shared" si="117"/>
        <v>1</v>
      </c>
      <c r="R363" s="27">
        <f t="shared" si="118"/>
        <v>1</v>
      </c>
      <c r="S363" s="28">
        <f t="shared" si="114"/>
        <v>1</v>
      </c>
      <c r="T363" s="28">
        <f t="shared" si="119"/>
        <v>0.68</v>
      </c>
      <c r="U363" s="28">
        <f t="shared" si="120"/>
        <v>0.5</v>
      </c>
      <c r="V363" s="28">
        <f t="shared" si="121"/>
        <v>1</v>
      </c>
      <c r="W363" s="28">
        <f t="shared" si="122"/>
        <v>1</v>
      </c>
      <c r="X363" s="28">
        <f t="shared" si="123"/>
        <v>1</v>
      </c>
      <c r="Y363" s="28">
        <f t="shared" si="124"/>
        <v>1</v>
      </c>
      <c r="Z363" s="28">
        <f t="shared" si="125"/>
        <v>1</v>
      </c>
      <c r="AA363" s="28">
        <f t="shared" si="126"/>
        <v>8.2200000000000006</v>
      </c>
      <c r="AB363" s="28">
        <f t="shared" si="127"/>
        <v>1</v>
      </c>
      <c r="AC363" s="28">
        <f t="shared" si="115"/>
        <v>-1.4293495835975616</v>
      </c>
      <c r="AD363" s="28">
        <f t="shared" si="116"/>
        <v>0</v>
      </c>
      <c r="AE363" s="28">
        <f t="shared" si="128"/>
        <v>0</v>
      </c>
      <c r="AF363" s="43"/>
      <c r="AG363" s="29"/>
    </row>
    <row r="364" spans="1:33" s="12" customFormat="1" x14ac:dyDescent="0.3">
      <c r="A364" s="30" t="s">
        <v>486</v>
      </c>
      <c r="B364" s="30" t="s">
        <v>172</v>
      </c>
      <c r="C364" s="30" t="s">
        <v>74</v>
      </c>
      <c r="D364" s="21">
        <f>MAX(MAX(VLOOKUP(C:C,Data!A$140:C$144, 2, FALSE)-E364, 0), MAX(E364-VLOOKUP(C:C,Data!A$140:C$144, 3, FALSE), 0))</f>
        <v>0</v>
      </c>
      <c r="E364" s="24">
        <f>IF(COUNTIF(G364:M364,"TBC")&gt;0,"TBC",ROUNDUP(($AD364*10)/10, 1))</f>
        <v>8.7999999999999989</v>
      </c>
      <c r="F364" s="28" t="s">
        <v>145</v>
      </c>
      <c r="G364" s="28" t="s">
        <v>40</v>
      </c>
      <c r="H364" s="28" t="s">
        <v>40</v>
      </c>
      <c r="I364" s="28" t="s">
        <v>41</v>
      </c>
      <c r="J364" s="28" t="s">
        <v>43</v>
      </c>
      <c r="K364" s="28" t="s">
        <v>46</v>
      </c>
      <c r="L364" s="28" t="s">
        <v>46</v>
      </c>
      <c r="M364" s="28" t="s">
        <v>46</v>
      </c>
      <c r="N364" s="42"/>
      <c r="O364" s="42"/>
      <c r="P364" s="25"/>
      <c r="Q364" s="26">
        <f t="shared" si="117"/>
        <v>0.55000000000000004</v>
      </c>
      <c r="R364" s="27">
        <f t="shared" si="118"/>
        <v>0.77</v>
      </c>
      <c r="S364" s="28">
        <f t="shared" si="114"/>
        <v>0.68</v>
      </c>
      <c r="T364" s="28">
        <f t="shared" si="119"/>
        <v>0.68</v>
      </c>
      <c r="U364" s="28">
        <f t="shared" si="120"/>
        <v>0.5</v>
      </c>
      <c r="V364" s="28">
        <f t="shared" si="121"/>
        <v>0.85</v>
      </c>
      <c r="W364" s="28">
        <f t="shared" si="122"/>
        <v>7.52</v>
      </c>
      <c r="X364" s="28">
        <f t="shared" si="123"/>
        <v>0.56000000000000005</v>
      </c>
      <c r="Y364" s="28">
        <f t="shared" si="124"/>
        <v>0.56000000000000005</v>
      </c>
      <c r="Z364" s="28">
        <f t="shared" si="125"/>
        <v>0.56000000000000005</v>
      </c>
      <c r="AA364" s="28">
        <f t="shared" si="126"/>
        <v>2.0121162600000004</v>
      </c>
      <c r="AB364" s="28">
        <f t="shared" si="127"/>
        <v>0.91481600000000007</v>
      </c>
      <c r="AC364" s="28">
        <f t="shared" si="115"/>
        <v>6.0477304915445185</v>
      </c>
      <c r="AD364" s="28">
        <f t="shared" si="116"/>
        <v>8.7046344916680809</v>
      </c>
      <c r="AE364" s="28">
        <f t="shared" si="128"/>
        <v>8.7999999999999989</v>
      </c>
      <c r="AF364" s="45"/>
      <c r="AG364" s="29"/>
    </row>
    <row r="365" spans="1:33" s="12" customFormat="1" x14ac:dyDescent="0.3">
      <c r="A365" s="30" t="s">
        <v>617</v>
      </c>
      <c r="B365" s="36" t="s">
        <v>93</v>
      </c>
      <c r="C365" s="30" t="s">
        <v>59</v>
      </c>
      <c r="D365" s="21">
        <f>MAX(MAX(VLOOKUP(C:C,Data!A$140:C$144, 2, FALSE)-E365, 0), MAX(E365-VLOOKUP(C:C,Data!A$140:C$144, 3, FALSE), 0))</f>
        <v>0</v>
      </c>
      <c r="E365" s="24">
        <f>IF(COUNTIF(G365:M365,"TBC")&gt;0,"TBC",ROUNDUP(($AD365*10)/10, 1))</f>
        <v>2.3000000000000003</v>
      </c>
      <c r="F365" s="28" t="s">
        <v>145</v>
      </c>
      <c r="G365" s="28" t="s">
        <v>40</v>
      </c>
      <c r="H365" s="28" t="s">
        <v>46</v>
      </c>
      <c r="I365" s="28" t="s">
        <v>41</v>
      </c>
      <c r="J365" s="28" t="s">
        <v>47</v>
      </c>
      <c r="K365" s="28" t="s">
        <v>40</v>
      </c>
      <c r="L365" s="28" t="s">
        <v>41</v>
      </c>
      <c r="M365" s="28" t="s">
        <v>41</v>
      </c>
      <c r="N365" s="42"/>
      <c r="O365" s="42"/>
      <c r="P365" s="25"/>
      <c r="Q365" s="26">
        <f t="shared" si="117"/>
        <v>0.55000000000000004</v>
      </c>
      <c r="R365" s="27">
        <f t="shared" si="118"/>
        <v>0.77</v>
      </c>
      <c r="S365" s="28">
        <f t="shared" si="114"/>
        <v>0.27</v>
      </c>
      <c r="T365" s="28">
        <f t="shared" si="119"/>
        <v>0.62</v>
      </c>
      <c r="U365" s="28">
        <f t="shared" si="120"/>
        <v>0.27</v>
      </c>
      <c r="V365" s="28">
        <f t="shared" si="121"/>
        <v>0.85</v>
      </c>
      <c r="W365" s="28">
        <f t="shared" si="122"/>
        <v>6.42</v>
      </c>
      <c r="X365" s="28">
        <f t="shared" si="123"/>
        <v>0.22</v>
      </c>
      <c r="Y365" s="28">
        <f t="shared" si="124"/>
        <v>0</v>
      </c>
      <c r="Z365" s="28">
        <f t="shared" si="125"/>
        <v>0</v>
      </c>
      <c r="AA365" s="28">
        <f t="shared" si="126"/>
        <v>0.79892851500000017</v>
      </c>
      <c r="AB365" s="28">
        <f t="shared" si="127"/>
        <v>0.21999999999999997</v>
      </c>
      <c r="AC365" s="28">
        <f t="shared" si="115"/>
        <v>1.4123999999999999</v>
      </c>
      <c r="AD365" s="28">
        <f t="shared" si="116"/>
        <v>2.2113285149999999</v>
      </c>
      <c r="AE365" s="28">
        <f t="shared" si="128"/>
        <v>2.3000000000000003</v>
      </c>
      <c r="AF365" s="43"/>
      <c r="AG365" s="29"/>
    </row>
    <row r="366" spans="1:33" s="12" customFormat="1" x14ac:dyDescent="0.3">
      <c r="A366" s="30" t="s">
        <v>618</v>
      </c>
      <c r="B366" s="36" t="s">
        <v>93</v>
      </c>
      <c r="C366" s="30" t="s">
        <v>59</v>
      </c>
      <c r="D366" s="21" t="e">
        <f>MAX(MAX(VLOOKUP(C:C,Data!A$140:C$144, 2, FALSE)-E366, 0), MAX(E366-VLOOKUP(C:C,Data!A$140:C$144, 3, FALSE), 0))</f>
        <v>#VALUE!</v>
      </c>
      <c r="E366" s="24" t="s">
        <v>83</v>
      </c>
      <c r="F366" s="24" t="s">
        <v>83</v>
      </c>
      <c r="G366" s="24" t="s">
        <v>83</v>
      </c>
      <c r="H366" s="24" t="s">
        <v>83</v>
      </c>
      <c r="I366" s="24" t="s">
        <v>83</v>
      </c>
      <c r="J366" s="24" t="s">
        <v>83</v>
      </c>
      <c r="K366" s="24" t="s">
        <v>83</v>
      </c>
      <c r="L366" s="24" t="s">
        <v>83</v>
      </c>
      <c r="M366" s="24" t="s">
        <v>83</v>
      </c>
      <c r="N366" s="42"/>
      <c r="O366" s="42"/>
      <c r="P366" s="25"/>
      <c r="Q366" s="26">
        <f t="shared" si="117"/>
        <v>1</v>
      </c>
      <c r="R366" s="27">
        <f t="shared" si="118"/>
        <v>1</v>
      </c>
      <c r="S366" s="28">
        <f t="shared" si="114"/>
        <v>1</v>
      </c>
      <c r="T366" s="28">
        <f t="shared" si="119"/>
        <v>0.68</v>
      </c>
      <c r="U366" s="28">
        <f t="shared" si="120"/>
        <v>0.5</v>
      </c>
      <c r="V366" s="28">
        <f t="shared" si="121"/>
        <v>1</v>
      </c>
      <c r="W366" s="28">
        <f t="shared" si="122"/>
        <v>1</v>
      </c>
      <c r="X366" s="28">
        <f t="shared" si="123"/>
        <v>1</v>
      </c>
      <c r="Y366" s="28">
        <f t="shared" si="124"/>
        <v>1</v>
      </c>
      <c r="Z366" s="28">
        <f t="shared" si="125"/>
        <v>1</v>
      </c>
      <c r="AA366" s="28">
        <f t="shared" si="126"/>
        <v>8.2200000000000006</v>
      </c>
      <c r="AB366" s="28">
        <f t="shared" si="127"/>
        <v>1</v>
      </c>
      <c r="AC366" s="28">
        <f t="shared" si="115"/>
        <v>-1.4293495835975616</v>
      </c>
      <c r="AD366" s="28">
        <f t="shared" si="116"/>
        <v>0</v>
      </c>
      <c r="AE366" s="28">
        <f t="shared" si="128"/>
        <v>0</v>
      </c>
      <c r="AF366" s="43"/>
      <c r="AG366" s="29"/>
    </row>
    <row r="367" spans="1:33" s="12" customFormat="1" x14ac:dyDescent="0.3">
      <c r="A367" s="30" t="s">
        <v>619</v>
      </c>
      <c r="B367" s="36" t="s">
        <v>172</v>
      </c>
      <c r="C367" s="30" t="s">
        <v>59</v>
      </c>
      <c r="D367" s="21">
        <f>MAX(MAX(VLOOKUP(C:C,Data!A$140:C$144, 2, FALSE)-E367, 0), MAX(E367-VLOOKUP(C:C,Data!A$140:C$144, 3, FALSE), 0))</f>
        <v>2.4</v>
      </c>
      <c r="E367" s="24">
        <f>IF(COUNTIF(G367:M367,"TBC")&gt;0,"TBC",ROUNDUP(($AD367*10)/10, 1))</f>
        <v>6.3</v>
      </c>
      <c r="F367" s="28" t="s">
        <v>145</v>
      </c>
      <c r="G367" s="28" t="s">
        <v>46</v>
      </c>
      <c r="H367" s="28" t="s">
        <v>40</v>
      </c>
      <c r="I367" s="28" t="s">
        <v>41</v>
      </c>
      <c r="J367" s="28" t="s">
        <v>47</v>
      </c>
      <c r="K367" s="28" t="s">
        <v>46</v>
      </c>
      <c r="L367" s="28" t="s">
        <v>46</v>
      </c>
      <c r="M367" s="28" t="s">
        <v>41</v>
      </c>
      <c r="N367" s="42"/>
      <c r="O367" s="42"/>
      <c r="P367" s="25"/>
      <c r="Q367" s="26">
        <f t="shared" si="117"/>
        <v>0.55000000000000004</v>
      </c>
      <c r="R367" s="27">
        <f t="shared" si="118"/>
        <v>0.44</v>
      </c>
      <c r="S367" s="28">
        <f t="shared" si="114"/>
        <v>0.62</v>
      </c>
      <c r="T367" s="28">
        <f t="shared" si="119"/>
        <v>0.62</v>
      </c>
      <c r="U367" s="28">
        <f t="shared" si="120"/>
        <v>0.27</v>
      </c>
      <c r="V367" s="28">
        <f t="shared" si="121"/>
        <v>0.85</v>
      </c>
      <c r="W367" s="28">
        <f t="shared" si="122"/>
        <v>6.42</v>
      </c>
      <c r="X367" s="28">
        <f t="shared" si="123"/>
        <v>0.56000000000000005</v>
      </c>
      <c r="Y367" s="28">
        <f t="shared" si="124"/>
        <v>0.56000000000000005</v>
      </c>
      <c r="Z367" s="28">
        <f t="shared" si="125"/>
        <v>0</v>
      </c>
      <c r="AA367" s="28">
        <f t="shared" si="126"/>
        <v>1.0483294800000003</v>
      </c>
      <c r="AB367" s="28">
        <f t="shared" si="127"/>
        <v>0.80640000000000001</v>
      </c>
      <c r="AC367" s="28">
        <f t="shared" si="115"/>
        <v>5.1770880000000004</v>
      </c>
      <c r="AD367" s="28">
        <f t="shared" si="116"/>
        <v>6.2254174800000008</v>
      </c>
      <c r="AE367" s="28">
        <f t="shared" si="128"/>
        <v>6.3</v>
      </c>
      <c r="AF367" s="43"/>
      <c r="AG367" s="29"/>
    </row>
    <row r="368" spans="1:33" s="12" customFormat="1" x14ac:dyDescent="0.3">
      <c r="A368" s="30" t="s">
        <v>620</v>
      </c>
      <c r="B368" s="36" t="s">
        <v>172</v>
      </c>
      <c r="C368" s="30" t="s">
        <v>59</v>
      </c>
      <c r="D368" s="21" t="e">
        <f>MAX(MAX(VLOOKUP(C:C,Data!A$140:C$144, 2, FALSE)-E368, 0), MAX(E368-VLOOKUP(C:C,Data!A$140:C$144, 3, FALSE), 0))</f>
        <v>#VALUE!</v>
      </c>
      <c r="E368" s="24" t="s">
        <v>83</v>
      </c>
      <c r="F368" s="24" t="s">
        <v>83</v>
      </c>
      <c r="G368" s="24" t="s">
        <v>83</v>
      </c>
      <c r="H368" s="24" t="s">
        <v>83</v>
      </c>
      <c r="I368" s="24" t="s">
        <v>83</v>
      </c>
      <c r="J368" s="24" t="s">
        <v>83</v>
      </c>
      <c r="K368" s="24" t="s">
        <v>83</v>
      </c>
      <c r="L368" s="24" t="s">
        <v>83</v>
      </c>
      <c r="M368" s="24" t="s">
        <v>83</v>
      </c>
      <c r="N368" s="42"/>
      <c r="O368" s="42"/>
      <c r="P368" s="25"/>
      <c r="Q368" s="26">
        <f t="shared" si="117"/>
        <v>1</v>
      </c>
      <c r="R368" s="27">
        <f t="shared" si="118"/>
        <v>1</v>
      </c>
      <c r="S368" s="28">
        <f t="shared" si="114"/>
        <v>1</v>
      </c>
      <c r="T368" s="28">
        <f t="shared" si="119"/>
        <v>0.68</v>
      </c>
      <c r="U368" s="28">
        <f t="shared" si="120"/>
        <v>0.5</v>
      </c>
      <c r="V368" s="28">
        <f t="shared" si="121"/>
        <v>1</v>
      </c>
      <c r="W368" s="28">
        <f t="shared" si="122"/>
        <v>1</v>
      </c>
      <c r="X368" s="28">
        <f t="shared" si="123"/>
        <v>1</v>
      </c>
      <c r="Y368" s="28">
        <f t="shared" si="124"/>
        <v>1</v>
      </c>
      <c r="Z368" s="28">
        <f t="shared" si="125"/>
        <v>1</v>
      </c>
      <c r="AA368" s="28">
        <f t="shared" si="126"/>
        <v>8.2200000000000006</v>
      </c>
      <c r="AB368" s="28">
        <f t="shared" si="127"/>
        <v>1</v>
      </c>
      <c r="AC368" s="28">
        <f t="shared" si="115"/>
        <v>-1.4293495835975616</v>
      </c>
      <c r="AD368" s="28">
        <f t="shared" si="116"/>
        <v>0</v>
      </c>
      <c r="AE368" s="28">
        <f t="shared" si="128"/>
        <v>0</v>
      </c>
      <c r="AF368" s="43"/>
      <c r="AG368" s="29"/>
    </row>
    <row r="369" spans="1:33" s="12" customFormat="1" x14ac:dyDescent="0.3">
      <c r="A369" s="30" t="s">
        <v>621</v>
      </c>
      <c r="B369" s="36" t="s">
        <v>172</v>
      </c>
      <c r="C369" s="30" t="s">
        <v>38</v>
      </c>
      <c r="D369" s="21" t="e">
        <f>MAX(MAX(VLOOKUP(C:C,Data!A$140:C$144, 2, FALSE)-E369, 0), MAX(E369-VLOOKUP(C:C,Data!A$140:C$144, 3, FALSE), 0))</f>
        <v>#VALUE!</v>
      </c>
      <c r="E369" s="24" t="s">
        <v>83</v>
      </c>
      <c r="F369" s="24" t="s">
        <v>83</v>
      </c>
      <c r="G369" s="24" t="s">
        <v>83</v>
      </c>
      <c r="H369" s="24" t="s">
        <v>83</v>
      </c>
      <c r="I369" s="24" t="s">
        <v>83</v>
      </c>
      <c r="J369" s="24" t="s">
        <v>83</v>
      </c>
      <c r="K369" s="24" t="s">
        <v>83</v>
      </c>
      <c r="L369" s="24" t="s">
        <v>83</v>
      </c>
      <c r="M369" s="24" t="s">
        <v>83</v>
      </c>
      <c r="N369" s="42"/>
      <c r="O369" s="42"/>
      <c r="P369" s="25"/>
      <c r="Q369" s="26">
        <f t="shared" si="117"/>
        <v>1</v>
      </c>
      <c r="R369" s="27">
        <f t="shared" si="118"/>
        <v>1</v>
      </c>
      <c r="S369" s="28">
        <f t="shared" si="114"/>
        <v>1</v>
      </c>
      <c r="T369" s="28">
        <f t="shared" si="119"/>
        <v>0.68</v>
      </c>
      <c r="U369" s="28">
        <f t="shared" si="120"/>
        <v>0.5</v>
      </c>
      <c r="V369" s="28">
        <f t="shared" si="121"/>
        <v>1</v>
      </c>
      <c r="W369" s="28">
        <f t="shared" si="122"/>
        <v>1</v>
      </c>
      <c r="X369" s="28">
        <f t="shared" si="123"/>
        <v>1</v>
      </c>
      <c r="Y369" s="28">
        <f t="shared" si="124"/>
        <v>1</v>
      </c>
      <c r="Z369" s="28">
        <f t="shared" si="125"/>
        <v>1</v>
      </c>
      <c r="AA369" s="28">
        <f t="shared" si="126"/>
        <v>8.2200000000000006</v>
      </c>
      <c r="AB369" s="28">
        <f t="shared" si="127"/>
        <v>1</v>
      </c>
      <c r="AC369" s="28">
        <f t="shared" si="115"/>
        <v>-1.4293495835975616</v>
      </c>
      <c r="AD369" s="28">
        <f t="shared" si="116"/>
        <v>0</v>
      </c>
      <c r="AE369" s="28">
        <f t="shared" si="128"/>
        <v>0</v>
      </c>
      <c r="AF369" s="43"/>
      <c r="AG369" s="29"/>
    </row>
    <row r="370" spans="1:33" s="12" customFormat="1" x14ac:dyDescent="0.3">
      <c r="A370" s="30" t="s">
        <v>622</v>
      </c>
      <c r="B370" s="36" t="s">
        <v>172</v>
      </c>
      <c r="C370" s="30" t="s">
        <v>59</v>
      </c>
      <c r="D370" s="21" t="e">
        <f>MAX(MAX(VLOOKUP(C:C,Data!A$140:C$144, 2, FALSE)-E370, 0), MAX(E370-VLOOKUP(C:C,Data!A$140:C$144, 3, FALSE), 0))</f>
        <v>#VALUE!</v>
      </c>
      <c r="E370" s="24" t="s">
        <v>83</v>
      </c>
      <c r="F370" s="24" t="s">
        <v>83</v>
      </c>
      <c r="G370" s="24" t="s">
        <v>83</v>
      </c>
      <c r="H370" s="24" t="s">
        <v>83</v>
      </c>
      <c r="I370" s="24" t="s">
        <v>83</v>
      </c>
      <c r="J370" s="24" t="s">
        <v>83</v>
      </c>
      <c r="K370" s="24" t="s">
        <v>83</v>
      </c>
      <c r="L370" s="24" t="s">
        <v>83</v>
      </c>
      <c r="M370" s="24" t="s">
        <v>83</v>
      </c>
      <c r="N370" s="42"/>
      <c r="O370" s="42"/>
      <c r="P370" s="25"/>
      <c r="Q370" s="26">
        <f t="shared" si="117"/>
        <v>1</v>
      </c>
      <c r="R370" s="27">
        <f t="shared" si="118"/>
        <v>1</v>
      </c>
      <c r="S370" s="28">
        <f t="shared" si="114"/>
        <v>1</v>
      </c>
      <c r="T370" s="28">
        <f t="shared" si="119"/>
        <v>0.68</v>
      </c>
      <c r="U370" s="28">
        <f t="shared" si="120"/>
        <v>0.5</v>
      </c>
      <c r="V370" s="28">
        <f t="shared" si="121"/>
        <v>1</v>
      </c>
      <c r="W370" s="28">
        <f t="shared" si="122"/>
        <v>1</v>
      </c>
      <c r="X370" s="28">
        <f t="shared" si="123"/>
        <v>1</v>
      </c>
      <c r="Y370" s="28">
        <f t="shared" si="124"/>
        <v>1</v>
      </c>
      <c r="Z370" s="28">
        <f t="shared" si="125"/>
        <v>1</v>
      </c>
      <c r="AA370" s="28">
        <f t="shared" si="126"/>
        <v>8.2200000000000006</v>
      </c>
      <c r="AB370" s="28">
        <f t="shared" si="127"/>
        <v>1</v>
      </c>
      <c r="AC370" s="28">
        <f t="shared" si="115"/>
        <v>-1.4293495835975616</v>
      </c>
      <c r="AD370" s="28">
        <f t="shared" si="116"/>
        <v>0</v>
      </c>
      <c r="AE370" s="28">
        <f t="shared" si="128"/>
        <v>0</v>
      </c>
      <c r="AF370" s="43"/>
      <c r="AG370" s="29"/>
    </row>
    <row r="371" spans="1:33" s="12" customFormat="1" x14ac:dyDescent="0.3">
      <c r="A371" s="30" t="s">
        <v>623</v>
      </c>
      <c r="B371" s="36" t="s">
        <v>172</v>
      </c>
      <c r="C371" s="30" t="s">
        <v>59</v>
      </c>
      <c r="D371" s="21">
        <f>MAX(MAX(VLOOKUP(C:C,Data!A$140:C$144, 2, FALSE)-E371, 0), MAX(E371-VLOOKUP(C:C,Data!A$140:C$144, 3, FALSE), 0))</f>
        <v>0</v>
      </c>
      <c r="E371" s="24">
        <f t="shared" ref="E371:E379" si="129">IF(COUNTIF(G371:M371,"TBC")&gt;0,"TBC",ROUNDUP(($AD371*10)/10, 1))</f>
        <v>3.7</v>
      </c>
      <c r="F371" s="28" t="s">
        <v>39</v>
      </c>
      <c r="G371" s="28" t="s">
        <v>46</v>
      </c>
      <c r="H371" s="28" t="s">
        <v>41</v>
      </c>
      <c r="I371" s="28" t="s">
        <v>41</v>
      </c>
      <c r="J371" s="28" t="s">
        <v>47</v>
      </c>
      <c r="K371" s="28" t="s">
        <v>40</v>
      </c>
      <c r="L371" s="28" t="s">
        <v>41</v>
      </c>
      <c r="M371" s="28" t="s">
        <v>41</v>
      </c>
      <c r="N371" s="42"/>
      <c r="O371" s="42"/>
      <c r="P371" s="25"/>
      <c r="Q371" s="26">
        <f t="shared" si="117"/>
        <v>0.85</v>
      </c>
      <c r="R371" s="27">
        <f t="shared" si="118"/>
        <v>0.44</v>
      </c>
      <c r="S371" s="28">
        <f t="shared" si="114"/>
        <v>0.85</v>
      </c>
      <c r="T371" s="28">
        <f t="shared" si="119"/>
        <v>0.62</v>
      </c>
      <c r="U371" s="28">
        <f t="shared" si="120"/>
        <v>0.27</v>
      </c>
      <c r="V371" s="28">
        <f t="shared" si="121"/>
        <v>0.85</v>
      </c>
      <c r="W371" s="28">
        <f t="shared" si="122"/>
        <v>6.42</v>
      </c>
      <c r="X371" s="28">
        <f t="shared" si="123"/>
        <v>0.22</v>
      </c>
      <c r="Y371" s="28">
        <f t="shared" si="124"/>
        <v>0</v>
      </c>
      <c r="Z371" s="28">
        <f t="shared" si="125"/>
        <v>0</v>
      </c>
      <c r="AA371" s="28">
        <f t="shared" si="126"/>
        <v>2.2211672999999998</v>
      </c>
      <c r="AB371" s="28">
        <f t="shared" si="127"/>
        <v>0.21999999999999997</v>
      </c>
      <c r="AC371" s="28">
        <f t="shared" si="115"/>
        <v>1.4123999999999999</v>
      </c>
      <c r="AD371" s="28">
        <f t="shared" si="116"/>
        <v>3.6335672999999997</v>
      </c>
      <c r="AE371" s="28">
        <f t="shared" si="128"/>
        <v>3.7</v>
      </c>
      <c r="AF371" s="43"/>
      <c r="AG371" s="29"/>
    </row>
    <row r="372" spans="1:33" s="12" customFormat="1" x14ac:dyDescent="0.3">
      <c r="A372" s="30" t="s">
        <v>624</v>
      </c>
      <c r="B372" s="36" t="s">
        <v>93</v>
      </c>
      <c r="C372" s="30" t="s">
        <v>59</v>
      </c>
      <c r="D372" s="21">
        <f>MAX(MAX(VLOOKUP(C:C,Data!A$140:C$144, 2, FALSE)-E372, 0), MAX(E372-VLOOKUP(C:C,Data!A$140:C$144, 3, FALSE), 0))</f>
        <v>1.4</v>
      </c>
      <c r="E372" s="24">
        <f t="shared" si="129"/>
        <v>5.3</v>
      </c>
      <c r="F372" s="28" t="s">
        <v>39</v>
      </c>
      <c r="G372" s="28" t="s">
        <v>40</v>
      </c>
      <c r="H372" s="28" t="s">
        <v>41</v>
      </c>
      <c r="I372" s="28" t="s">
        <v>41</v>
      </c>
      <c r="J372" s="28" t="s">
        <v>47</v>
      </c>
      <c r="K372" s="28" t="s">
        <v>40</v>
      </c>
      <c r="L372" s="28" t="s">
        <v>41</v>
      </c>
      <c r="M372" s="28" t="s">
        <v>41</v>
      </c>
      <c r="N372" s="42"/>
      <c r="O372" s="42"/>
      <c r="P372" s="25"/>
      <c r="Q372" s="26">
        <f t="shared" si="117"/>
        <v>0.85</v>
      </c>
      <c r="R372" s="27">
        <f t="shared" si="118"/>
        <v>0.77</v>
      </c>
      <c r="S372" s="28">
        <f t="shared" si="114"/>
        <v>0.85</v>
      </c>
      <c r="T372" s="28">
        <f t="shared" si="119"/>
        <v>0.62</v>
      </c>
      <c r="U372" s="28">
        <f t="shared" si="120"/>
        <v>0.27</v>
      </c>
      <c r="V372" s="28">
        <f t="shared" si="121"/>
        <v>0.85</v>
      </c>
      <c r="W372" s="28">
        <f t="shared" si="122"/>
        <v>6.42</v>
      </c>
      <c r="X372" s="28">
        <f t="shared" si="123"/>
        <v>0.22</v>
      </c>
      <c r="Y372" s="28">
        <f t="shared" si="124"/>
        <v>0</v>
      </c>
      <c r="Z372" s="28">
        <f t="shared" si="125"/>
        <v>0</v>
      </c>
      <c r="AA372" s="28">
        <f t="shared" si="126"/>
        <v>3.8870427750000003</v>
      </c>
      <c r="AB372" s="28">
        <f t="shared" si="127"/>
        <v>0.21999999999999997</v>
      </c>
      <c r="AC372" s="28">
        <f t="shared" si="115"/>
        <v>1.4123999999999999</v>
      </c>
      <c r="AD372" s="28">
        <f t="shared" si="116"/>
        <v>5.2994427750000002</v>
      </c>
      <c r="AE372" s="28">
        <f t="shared" si="128"/>
        <v>5.3</v>
      </c>
      <c r="AF372" s="43"/>
      <c r="AG372" s="29"/>
    </row>
    <row r="373" spans="1:33" s="12" customFormat="1" x14ac:dyDescent="0.3">
      <c r="A373" s="30" t="s">
        <v>382</v>
      </c>
      <c r="B373" s="30" t="s">
        <v>172</v>
      </c>
      <c r="C373" s="30" t="s">
        <v>74</v>
      </c>
      <c r="D373" s="21">
        <f>MAX(MAX(VLOOKUP(C:C,Data!A$140:C$144, 2, FALSE)-E373, 0), MAX(E373-VLOOKUP(C:C,Data!A$140:C$144, 3, FALSE), 0))</f>
        <v>0</v>
      </c>
      <c r="E373" s="24">
        <f t="shared" si="129"/>
        <v>8.2999999999999989</v>
      </c>
      <c r="F373" s="28" t="s">
        <v>60</v>
      </c>
      <c r="G373" s="28" t="s">
        <v>46</v>
      </c>
      <c r="H373" s="28" t="s">
        <v>41</v>
      </c>
      <c r="I373" s="28" t="s">
        <v>41</v>
      </c>
      <c r="J373" s="28" t="s">
        <v>43</v>
      </c>
      <c r="K373" s="28" t="s">
        <v>46</v>
      </c>
      <c r="L373" s="28" t="s">
        <v>46</v>
      </c>
      <c r="M373" s="28" t="s">
        <v>46</v>
      </c>
      <c r="N373" s="42"/>
      <c r="O373" s="42"/>
      <c r="P373" s="25" t="s">
        <v>380</v>
      </c>
      <c r="Q373" s="26">
        <f t="shared" si="117"/>
        <v>0.62</v>
      </c>
      <c r="R373" s="27">
        <f t="shared" si="118"/>
        <v>0.44</v>
      </c>
      <c r="S373" s="28">
        <f t="shared" si="114"/>
        <v>0.85</v>
      </c>
      <c r="T373" s="28">
        <f t="shared" si="119"/>
        <v>0.68</v>
      </c>
      <c r="U373" s="28">
        <f t="shared" si="120"/>
        <v>0.5</v>
      </c>
      <c r="V373" s="28">
        <f t="shared" si="121"/>
        <v>0.85</v>
      </c>
      <c r="W373" s="28">
        <f t="shared" si="122"/>
        <v>7.52</v>
      </c>
      <c r="X373" s="28">
        <f t="shared" si="123"/>
        <v>0.56000000000000005</v>
      </c>
      <c r="Y373" s="28">
        <f t="shared" si="124"/>
        <v>0.56000000000000005</v>
      </c>
      <c r="Z373" s="28">
        <f t="shared" si="125"/>
        <v>0.56000000000000005</v>
      </c>
      <c r="AA373" s="28">
        <f t="shared" si="126"/>
        <v>1.6201455599999999</v>
      </c>
      <c r="AB373" s="28">
        <f t="shared" si="127"/>
        <v>0.91481600000000007</v>
      </c>
      <c r="AC373" s="28">
        <f t="shared" si="115"/>
        <v>6.0477304915445185</v>
      </c>
      <c r="AD373" s="28">
        <f t="shared" si="116"/>
        <v>8.2813061356680802</v>
      </c>
      <c r="AE373" s="28">
        <f t="shared" si="128"/>
        <v>8.2999999999999989</v>
      </c>
      <c r="AF373" s="43"/>
      <c r="AG373" s="29"/>
    </row>
    <row r="374" spans="1:33" s="12" customFormat="1" x14ac:dyDescent="0.3">
      <c r="A374" s="30" t="s">
        <v>625</v>
      </c>
      <c r="B374" s="36" t="s">
        <v>93</v>
      </c>
      <c r="C374" s="30" t="s">
        <v>38</v>
      </c>
      <c r="D374" s="21">
        <f>MAX(MAX(VLOOKUP(C:C,Data!A$140:C$144, 2, FALSE)-E374, 0), MAX(E374-VLOOKUP(C:C,Data!A$140:C$144, 3, FALSE), 0))</f>
        <v>0</v>
      </c>
      <c r="E374" s="24">
        <f t="shared" si="129"/>
        <v>5.3</v>
      </c>
      <c r="F374" s="28" t="s">
        <v>39</v>
      </c>
      <c r="G374" s="28" t="s">
        <v>40</v>
      </c>
      <c r="H374" s="28" t="s">
        <v>41</v>
      </c>
      <c r="I374" s="28" t="s">
        <v>41</v>
      </c>
      <c r="J374" s="28" t="s">
        <v>47</v>
      </c>
      <c r="K374" s="28" t="s">
        <v>41</v>
      </c>
      <c r="L374" s="28" t="s">
        <v>40</v>
      </c>
      <c r="M374" s="28" t="s">
        <v>41</v>
      </c>
      <c r="N374" s="42"/>
      <c r="O374" s="42"/>
      <c r="P374" s="25"/>
      <c r="Q374" s="26">
        <f t="shared" si="117"/>
        <v>0.85</v>
      </c>
      <c r="R374" s="27">
        <f t="shared" si="118"/>
        <v>0.77</v>
      </c>
      <c r="S374" s="28">
        <f t="shared" si="114"/>
        <v>0.85</v>
      </c>
      <c r="T374" s="28">
        <f t="shared" si="119"/>
        <v>0.62</v>
      </c>
      <c r="U374" s="28">
        <f t="shared" si="120"/>
        <v>0.27</v>
      </c>
      <c r="V374" s="28">
        <f t="shared" si="121"/>
        <v>0.85</v>
      </c>
      <c r="W374" s="28">
        <f t="shared" si="122"/>
        <v>6.42</v>
      </c>
      <c r="X374" s="28">
        <f t="shared" si="123"/>
        <v>0</v>
      </c>
      <c r="Y374" s="28">
        <f t="shared" si="124"/>
        <v>0.22</v>
      </c>
      <c r="Z374" s="28">
        <f t="shared" si="125"/>
        <v>0</v>
      </c>
      <c r="AA374" s="28">
        <f t="shared" si="126"/>
        <v>3.8870427750000003</v>
      </c>
      <c r="AB374" s="28">
        <f t="shared" si="127"/>
        <v>0.21999999999999997</v>
      </c>
      <c r="AC374" s="28">
        <f t="shared" si="115"/>
        <v>1.4123999999999999</v>
      </c>
      <c r="AD374" s="28">
        <f t="shared" si="116"/>
        <v>5.2994427750000002</v>
      </c>
      <c r="AE374" s="28">
        <f t="shared" si="128"/>
        <v>5.3</v>
      </c>
      <c r="AF374" s="43"/>
      <c r="AG374" s="29"/>
    </row>
    <row r="375" spans="1:33" s="12" customFormat="1" x14ac:dyDescent="0.3">
      <c r="A375" s="30" t="s">
        <v>626</v>
      </c>
      <c r="B375" s="36" t="s">
        <v>93</v>
      </c>
      <c r="C375" s="30" t="s">
        <v>74</v>
      </c>
      <c r="D375" s="21">
        <f>MAX(MAX(VLOOKUP(C:C,Data!A$140:C$144, 2, FALSE)-E375, 0), MAX(E375-VLOOKUP(C:C,Data!A$140:C$144, 3, FALSE), 0))</f>
        <v>1.7000000000000002</v>
      </c>
      <c r="E375" s="24">
        <f t="shared" si="129"/>
        <v>5.3</v>
      </c>
      <c r="F375" s="28" t="s">
        <v>39</v>
      </c>
      <c r="G375" s="28" t="s">
        <v>40</v>
      </c>
      <c r="H375" s="28" t="s">
        <v>41</v>
      </c>
      <c r="I375" s="28" t="s">
        <v>41</v>
      </c>
      <c r="J375" s="28" t="s">
        <v>47</v>
      </c>
      <c r="K375" s="28" t="s">
        <v>40</v>
      </c>
      <c r="L375" s="28" t="s">
        <v>41</v>
      </c>
      <c r="M375" s="28" t="s">
        <v>41</v>
      </c>
      <c r="N375" s="42"/>
      <c r="O375" s="42"/>
      <c r="P375" s="25"/>
      <c r="Q375" s="26">
        <f t="shared" si="117"/>
        <v>0.85</v>
      </c>
      <c r="R375" s="27">
        <f t="shared" si="118"/>
        <v>0.77</v>
      </c>
      <c r="S375" s="28">
        <f t="shared" si="114"/>
        <v>0.85</v>
      </c>
      <c r="T375" s="28">
        <f t="shared" si="119"/>
        <v>0.62</v>
      </c>
      <c r="U375" s="28">
        <f t="shared" si="120"/>
        <v>0.27</v>
      </c>
      <c r="V375" s="28">
        <f t="shared" si="121"/>
        <v>0.85</v>
      </c>
      <c r="W375" s="28">
        <f t="shared" si="122"/>
        <v>6.42</v>
      </c>
      <c r="X375" s="28">
        <f t="shared" si="123"/>
        <v>0.22</v>
      </c>
      <c r="Y375" s="28">
        <f t="shared" si="124"/>
        <v>0</v>
      </c>
      <c r="Z375" s="28">
        <f t="shared" si="125"/>
        <v>0</v>
      </c>
      <c r="AA375" s="28">
        <f t="shared" si="126"/>
        <v>3.8870427750000003</v>
      </c>
      <c r="AB375" s="28">
        <f t="shared" si="127"/>
        <v>0.21999999999999997</v>
      </c>
      <c r="AC375" s="28">
        <f t="shared" si="115"/>
        <v>1.4123999999999999</v>
      </c>
      <c r="AD375" s="28">
        <f t="shared" si="116"/>
        <v>5.2994427750000002</v>
      </c>
      <c r="AE375" s="28">
        <f t="shared" si="128"/>
        <v>5.3</v>
      </c>
      <c r="AF375" s="43"/>
      <c r="AG375" s="29"/>
    </row>
    <row r="376" spans="1:33" s="12" customFormat="1" x14ac:dyDescent="0.3">
      <c r="A376" s="30" t="s">
        <v>667</v>
      </c>
      <c r="B376" s="36" t="s">
        <v>37</v>
      </c>
      <c r="C376" s="30" t="s">
        <v>74</v>
      </c>
      <c r="D376" s="21" t="e">
        <f>MAX(MAX(VLOOKUP(C:C,Data!A$140:C$144, 2, FALSE)-E376, 0), MAX(E376-VLOOKUP(C:C,Data!A$140:C$144, 3, FALSE), 0))</f>
        <v>#VALUE!</v>
      </c>
      <c r="E376" s="24" t="str">
        <f t="shared" si="129"/>
        <v>TBC</v>
      </c>
      <c r="F376" s="28" t="s">
        <v>39</v>
      </c>
      <c r="G376" s="28" t="s">
        <v>630</v>
      </c>
      <c r="H376" s="28" t="s">
        <v>630</v>
      </c>
      <c r="I376" s="28" t="s">
        <v>630</v>
      </c>
      <c r="J376" s="28" t="s">
        <v>47</v>
      </c>
      <c r="K376" s="28" t="s">
        <v>630</v>
      </c>
      <c r="L376" s="28" t="s">
        <v>630</v>
      </c>
      <c r="M376" s="28" t="s">
        <v>630</v>
      </c>
      <c r="N376" s="42"/>
      <c r="O376" s="42"/>
      <c r="P376" s="25"/>
      <c r="Q376" s="26">
        <f t="shared" si="117"/>
        <v>0.85</v>
      </c>
      <c r="R376" s="27">
        <f t="shared" si="118"/>
        <v>1</v>
      </c>
      <c r="S376" s="28">
        <f t="shared" si="114"/>
        <v>1</v>
      </c>
      <c r="T376" s="28">
        <f t="shared" si="119"/>
        <v>0.62</v>
      </c>
      <c r="U376" s="28">
        <f t="shared" si="120"/>
        <v>0.27</v>
      </c>
      <c r="V376" s="28">
        <f t="shared" si="121"/>
        <v>1</v>
      </c>
      <c r="W376" s="28">
        <f t="shared" si="122"/>
        <v>6.42</v>
      </c>
      <c r="X376" s="28">
        <f t="shared" si="123"/>
        <v>1</v>
      </c>
      <c r="Y376" s="28">
        <f t="shared" si="124"/>
        <v>1</v>
      </c>
      <c r="Z376" s="28">
        <f t="shared" si="125"/>
        <v>1</v>
      </c>
      <c r="AA376" s="28">
        <f t="shared" si="126"/>
        <v>6.9870000000000001</v>
      </c>
      <c r="AB376" s="28">
        <f t="shared" si="127"/>
        <v>1</v>
      </c>
      <c r="AC376" s="28">
        <f t="shared" si="115"/>
        <v>6.42</v>
      </c>
      <c r="AD376" s="28">
        <f t="shared" si="116"/>
        <v>10</v>
      </c>
      <c r="AE376" s="28">
        <f t="shared" si="128"/>
        <v>10</v>
      </c>
      <c r="AF376" s="43" t="s">
        <v>668</v>
      </c>
      <c r="AG376" s="29"/>
    </row>
    <row r="377" spans="1:33" s="12" customFormat="1" x14ac:dyDescent="0.3">
      <c r="A377" s="30" t="s">
        <v>669</v>
      </c>
      <c r="B377" s="36" t="s">
        <v>37</v>
      </c>
      <c r="C377" s="30" t="s">
        <v>74</v>
      </c>
      <c r="D377" s="21" t="e">
        <f>MAX(MAX(VLOOKUP(C:C,Data!A$140:C$144, 2, FALSE)-E377, 0), MAX(E377-VLOOKUP(C:C,Data!A$140:C$144, 3, FALSE), 0))</f>
        <v>#VALUE!</v>
      </c>
      <c r="E377" s="24" t="str">
        <f t="shared" si="129"/>
        <v>TBC</v>
      </c>
      <c r="F377" s="28" t="s">
        <v>39</v>
      </c>
      <c r="G377" s="28" t="s">
        <v>630</v>
      </c>
      <c r="H377" s="28" t="s">
        <v>630</v>
      </c>
      <c r="I377" s="28" t="s">
        <v>630</v>
      </c>
      <c r="J377" s="28" t="s">
        <v>47</v>
      </c>
      <c r="K377" s="28" t="s">
        <v>630</v>
      </c>
      <c r="L377" s="28" t="s">
        <v>630</v>
      </c>
      <c r="M377" s="28" t="s">
        <v>630</v>
      </c>
      <c r="N377" s="42"/>
      <c r="O377" s="42"/>
      <c r="P377" s="25"/>
      <c r="Q377" s="26">
        <f t="shared" si="117"/>
        <v>0.85</v>
      </c>
      <c r="R377" s="27">
        <f t="shared" si="118"/>
        <v>1</v>
      </c>
      <c r="S377" s="28">
        <f t="shared" si="114"/>
        <v>1</v>
      </c>
      <c r="T377" s="28">
        <f t="shared" si="119"/>
        <v>0.62</v>
      </c>
      <c r="U377" s="28">
        <f t="shared" si="120"/>
        <v>0.27</v>
      </c>
      <c r="V377" s="28">
        <f t="shared" si="121"/>
        <v>1</v>
      </c>
      <c r="W377" s="28">
        <f t="shared" si="122"/>
        <v>6.42</v>
      </c>
      <c r="X377" s="28">
        <f t="shared" si="123"/>
        <v>1</v>
      </c>
      <c r="Y377" s="28">
        <f t="shared" si="124"/>
        <v>1</v>
      </c>
      <c r="Z377" s="28">
        <f t="shared" si="125"/>
        <v>1</v>
      </c>
      <c r="AA377" s="28">
        <f t="shared" si="126"/>
        <v>6.9870000000000001</v>
      </c>
      <c r="AB377" s="28">
        <f t="shared" si="127"/>
        <v>1</v>
      </c>
      <c r="AC377" s="28">
        <f t="shared" si="115"/>
        <v>6.42</v>
      </c>
      <c r="AD377" s="28">
        <f t="shared" si="116"/>
        <v>10</v>
      </c>
      <c r="AE377" s="28">
        <f t="shared" si="128"/>
        <v>10</v>
      </c>
      <c r="AF377" s="43" t="s">
        <v>668</v>
      </c>
      <c r="AG377" s="29"/>
    </row>
    <row r="378" spans="1:33" s="12" customFormat="1" x14ac:dyDescent="0.3">
      <c r="A378" s="30" t="s">
        <v>670</v>
      </c>
      <c r="B378" s="36" t="s">
        <v>37</v>
      </c>
      <c r="C378" s="30" t="s">
        <v>50</v>
      </c>
      <c r="D378" s="21">
        <f>MAX(MAX(VLOOKUP(C:C,Data!A$140:C$144, 2, FALSE)-E378, 0), MAX(E378-VLOOKUP(C:C,Data!A$140:C$144, 3, FALSE), 0))</f>
        <v>0</v>
      </c>
      <c r="E378" s="24">
        <f t="shared" si="129"/>
        <v>10</v>
      </c>
      <c r="F378" s="28" t="s">
        <v>39</v>
      </c>
      <c r="G378" s="28" t="s">
        <v>40</v>
      </c>
      <c r="H378" s="28" t="s">
        <v>41</v>
      </c>
      <c r="I378" s="28" t="s">
        <v>41</v>
      </c>
      <c r="J378" s="28" t="s">
        <v>43</v>
      </c>
      <c r="K378" s="28" t="s">
        <v>46</v>
      </c>
      <c r="L378" s="28" t="s">
        <v>46</v>
      </c>
      <c r="M378" s="28" t="s">
        <v>46</v>
      </c>
      <c r="N378" s="42"/>
      <c r="O378" s="42"/>
      <c r="P378" s="25"/>
      <c r="Q378" s="26">
        <f t="shared" si="117"/>
        <v>0.85</v>
      </c>
      <c r="R378" s="27">
        <f t="shared" si="118"/>
        <v>0.77</v>
      </c>
      <c r="S378" s="28">
        <f t="shared" si="114"/>
        <v>0.85</v>
      </c>
      <c r="T378" s="28">
        <f t="shared" si="119"/>
        <v>0.68</v>
      </c>
      <c r="U378" s="28">
        <f t="shared" si="120"/>
        <v>0.5</v>
      </c>
      <c r="V378" s="28">
        <f t="shared" si="121"/>
        <v>0.85</v>
      </c>
      <c r="W378" s="28">
        <f t="shared" si="122"/>
        <v>7.52</v>
      </c>
      <c r="X378" s="28">
        <f t="shared" si="123"/>
        <v>0.56000000000000005</v>
      </c>
      <c r="Y378" s="28">
        <f t="shared" si="124"/>
        <v>0.56000000000000005</v>
      </c>
      <c r="Z378" s="28">
        <f t="shared" si="125"/>
        <v>0.56000000000000005</v>
      </c>
      <c r="AA378" s="28">
        <f t="shared" si="126"/>
        <v>3.8870427750000003</v>
      </c>
      <c r="AB378" s="28">
        <f t="shared" si="127"/>
        <v>0.91481600000000007</v>
      </c>
      <c r="AC378" s="28">
        <f t="shared" si="115"/>
        <v>6.0477304915445185</v>
      </c>
      <c r="AD378" s="28">
        <f t="shared" si="116"/>
        <v>10</v>
      </c>
      <c r="AE378" s="28">
        <f t="shared" si="128"/>
        <v>10</v>
      </c>
      <c r="AF378" s="43"/>
      <c r="AG378" s="29"/>
    </row>
    <row r="379" spans="1:33" s="12" customFormat="1" ht="28.8" x14ac:dyDescent="0.3">
      <c r="A379" s="23" t="s">
        <v>175</v>
      </c>
      <c r="B379" s="23" t="s">
        <v>176</v>
      </c>
      <c r="C379" s="23" t="s">
        <v>74</v>
      </c>
      <c r="D379" s="21" t="e">
        <f>MAX(MAX(VLOOKUP(C:C,Data!A$140:C$144, 2, FALSE)-E379, 0), MAX(E379-VLOOKUP(C:C,Data!A$140:C$144, 3, FALSE), 0))</f>
        <v>#VALUE!</v>
      </c>
      <c r="E379" s="24" t="str">
        <f t="shared" si="129"/>
        <v>TBC</v>
      </c>
      <c r="F379" s="28" t="s">
        <v>60</v>
      </c>
      <c r="G379" s="28" t="s">
        <v>40</v>
      </c>
      <c r="H379" s="28" t="s">
        <v>41</v>
      </c>
      <c r="I379" s="28" t="s">
        <v>41</v>
      </c>
      <c r="J379" s="28" t="s">
        <v>43</v>
      </c>
      <c r="K379" s="28" t="s">
        <v>630</v>
      </c>
      <c r="L379" s="28" t="s">
        <v>630</v>
      </c>
      <c r="M379" s="28" t="s">
        <v>630</v>
      </c>
      <c r="N379" s="42"/>
      <c r="O379" s="42"/>
      <c r="P379" s="25" t="s">
        <v>168</v>
      </c>
      <c r="Q379" s="26">
        <f t="shared" si="117"/>
        <v>0.62</v>
      </c>
      <c r="R379" s="27">
        <f t="shared" si="118"/>
        <v>0.77</v>
      </c>
      <c r="S379" s="28">
        <f t="shared" si="114"/>
        <v>0.85</v>
      </c>
      <c r="T379" s="28">
        <f t="shared" si="119"/>
        <v>0.68</v>
      </c>
      <c r="U379" s="28">
        <f t="shared" si="120"/>
        <v>0.5</v>
      </c>
      <c r="V379" s="28">
        <f t="shared" si="121"/>
        <v>0.85</v>
      </c>
      <c r="W379" s="28">
        <f t="shared" si="122"/>
        <v>7.52</v>
      </c>
      <c r="X379" s="28">
        <f t="shared" si="123"/>
        <v>1</v>
      </c>
      <c r="Y379" s="28">
        <f t="shared" si="124"/>
        <v>1</v>
      </c>
      <c r="Z379" s="28">
        <f t="shared" si="125"/>
        <v>1</v>
      </c>
      <c r="AA379" s="28">
        <f t="shared" si="126"/>
        <v>2.8352547299999999</v>
      </c>
      <c r="AB379" s="28">
        <f t="shared" si="127"/>
        <v>1</v>
      </c>
      <c r="AC379" s="28">
        <f t="shared" si="115"/>
        <v>4.9015704164024374</v>
      </c>
      <c r="AD379" s="28">
        <f t="shared" si="116"/>
        <v>8.3557711581146332</v>
      </c>
      <c r="AE379" s="28">
        <f t="shared" si="128"/>
        <v>8.4</v>
      </c>
      <c r="AF379" s="43" t="s">
        <v>666</v>
      </c>
      <c r="AG379" s="29"/>
    </row>
  </sheetData>
  <autoFilter ref="A1:AG379" xr:uid="{00000000-0001-0000-0100-000000000000}">
    <sortState xmlns:xlrd2="http://schemas.microsoft.com/office/spreadsheetml/2017/richdata2" ref="A19:AG379">
      <sortCondition descending="1" ref="A1:A379"/>
    </sortState>
  </autoFilter>
  <conditionalFormatting sqref="D1:D1048576">
    <cfRule type="colorScale" priority="9">
      <colorScale>
        <cfvo type="min"/>
        <cfvo type="max"/>
        <color rgb="FFFCFCFF"/>
        <color rgb="FFF8696B"/>
      </colorScale>
    </cfRule>
  </conditionalFormatting>
  <hyperlinks>
    <hyperlink ref="P208" r:id="rId1" xr:uid="{43D6071A-1104-4C38-AF26-6AF337D5C3B5}"/>
    <hyperlink ref="P121" r:id="rId2" xr:uid="{0EEFEAAB-B76A-46F3-9E44-64718E5A60B1}"/>
    <hyperlink ref="P16" r:id="rId3" xr:uid="{53652EE6-CF6C-4728-8AEE-BE0E01D3795D}"/>
    <hyperlink ref="P215" r:id="rId4" xr:uid="{CEFB6FA0-FC3E-4248-9C45-FDF817D1D701}"/>
    <hyperlink ref="P214" r:id="rId5" xr:uid="{B77BC758-FBC7-42FC-A2EA-B193246B5E2F}"/>
    <hyperlink ref="P373" r:id="rId6" xr:uid="{8B6A159B-ABE8-4AA5-BAD9-75ED4EF451F3}"/>
    <hyperlink ref="P212" r:id="rId7" xr:uid="{3745BD35-445C-41C9-9260-C9458F52A373}"/>
    <hyperlink ref="P92" r:id="rId8" xr:uid="{00000000-0004-0000-0100-0000BD000000}"/>
    <hyperlink ref="P210" r:id="rId9" xr:uid="{00000000-0004-0000-0100-0000BC000000}"/>
    <hyperlink ref="P209" r:id="rId10" xr:uid="{00000000-0004-0000-0100-0000BB000000}"/>
    <hyperlink ref="P72" r:id="rId11" xr:uid="{00000000-0004-0000-0100-0000BA000000}"/>
    <hyperlink ref="P207" r:id="rId12" xr:uid="{00000000-0004-0000-0100-0000B9000000}"/>
    <hyperlink ref="P206" r:id="rId13" xr:uid="{00000000-0004-0000-0100-0000B8000000}"/>
    <hyperlink ref="P205" r:id="rId14" xr:uid="{00000000-0004-0000-0100-0000B7000000}"/>
    <hyperlink ref="P74" r:id="rId15" xr:uid="{00000000-0004-0000-0100-0000B6000000}"/>
    <hyperlink ref="P203" r:id="rId16" xr:uid="{00000000-0004-0000-0100-0000B5000000}"/>
    <hyperlink ref="P202" r:id="rId17" xr:uid="{00000000-0004-0000-0100-0000B4000000}"/>
    <hyperlink ref="P201" r:id="rId18" xr:uid="{00000000-0004-0000-0100-0000B3000000}"/>
    <hyperlink ref="P124" r:id="rId19" xr:uid="{00000000-0004-0000-0100-0000B2000000}"/>
    <hyperlink ref="P199" r:id="rId20" xr:uid="{00000000-0004-0000-0100-0000B1000000}"/>
    <hyperlink ref="P198" r:id="rId21" xr:uid="{00000000-0004-0000-0100-0000B0000000}"/>
    <hyperlink ref="P197" r:id="rId22" xr:uid="{00000000-0004-0000-0100-0000AF000000}"/>
    <hyperlink ref="P196" r:id="rId23" xr:uid="{00000000-0004-0000-0100-0000AE000000}"/>
    <hyperlink ref="P195" r:id="rId24" xr:uid="{00000000-0004-0000-0100-0000AD000000}"/>
    <hyperlink ref="P194" r:id="rId25" xr:uid="{00000000-0004-0000-0100-0000AC000000}"/>
    <hyperlink ref="P193" r:id="rId26" xr:uid="{00000000-0004-0000-0100-0000AB000000}"/>
    <hyperlink ref="P191" r:id="rId27" xr:uid="{00000000-0004-0000-0100-0000A9000000}"/>
    <hyperlink ref="P190" r:id="rId28" xr:uid="{00000000-0004-0000-0100-0000A8000000}"/>
    <hyperlink ref="P189" r:id="rId29" xr:uid="{00000000-0004-0000-0100-0000A7000000}"/>
    <hyperlink ref="P188" r:id="rId30" xr:uid="{00000000-0004-0000-0100-0000A6000000}"/>
    <hyperlink ref="P187" r:id="rId31" xr:uid="{00000000-0004-0000-0100-0000A5000000}"/>
    <hyperlink ref="P186" r:id="rId32" xr:uid="{00000000-0004-0000-0100-0000A4000000}"/>
    <hyperlink ref="P185" r:id="rId33" xr:uid="{00000000-0004-0000-0100-0000A3000000}"/>
    <hyperlink ref="P184" r:id="rId34" xr:uid="{00000000-0004-0000-0100-0000A2000000}"/>
    <hyperlink ref="P183" r:id="rId35" xr:uid="{00000000-0004-0000-0100-0000A1000000}"/>
    <hyperlink ref="P182" r:id="rId36" xr:uid="{00000000-0004-0000-0100-0000A0000000}"/>
    <hyperlink ref="P181" r:id="rId37" xr:uid="{00000000-0004-0000-0100-00009F000000}"/>
    <hyperlink ref="P179" r:id="rId38" xr:uid="{00000000-0004-0000-0100-00009E000000}"/>
    <hyperlink ref="P139" r:id="rId39" xr:uid="{00000000-0004-0000-0100-00009D000000}"/>
    <hyperlink ref="P176" r:id="rId40" xr:uid="{00000000-0004-0000-0100-00009C000000}"/>
    <hyperlink ref="P175" r:id="rId41" xr:uid="{00000000-0004-0000-0100-00009B000000}"/>
    <hyperlink ref="P174" r:id="rId42" xr:uid="{00000000-0004-0000-0100-00009A000000}"/>
    <hyperlink ref="P211" r:id="rId43" xr:uid="{00000000-0004-0000-0100-000099000000}"/>
    <hyperlink ref="P172" r:id="rId44" xr:uid="{00000000-0004-0000-0100-000098000000}"/>
    <hyperlink ref="P173" r:id="rId45" xr:uid="{00000000-0004-0000-0100-000097000000}"/>
    <hyperlink ref="P170" r:id="rId46" xr:uid="{00000000-0004-0000-0100-000096000000}"/>
    <hyperlink ref="P169" r:id="rId47" xr:uid="{00000000-0004-0000-0100-000095000000}"/>
    <hyperlink ref="P168" r:id="rId48" xr:uid="{00000000-0004-0000-0100-000094000000}"/>
    <hyperlink ref="P167" r:id="rId49" xr:uid="{00000000-0004-0000-0100-000093000000}"/>
    <hyperlink ref="P166" r:id="rId50" xr:uid="{00000000-0004-0000-0100-000092000000}"/>
    <hyperlink ref="P165" r:id="rId51" xr:uid="{00000000-0004-0000-0100-000091000000}"/>
    <hyperlink ref="P164" r:id="rId52" xr:uid="{00000000-0004-0000-0100-000090000000}"/>
    <hyperlink ref="P163" r:id="rId53" xr:uid="{00000000-0004-0000-0100-00008F000000}"/>
    <hyperlink ref="P162" r:id="rId54" xr:uid="{00000000-0004-0000-0100-00008E000000}"/>
    <hyperlink ref="P161" r:id="rId55" xr:uid="{00000000-0004-0000-0100-00008D000000}"/>
    <hyperlink ref="P160" r:id="rId56" xr:uid="{00000000-0004-0000-0100-00008C000000}"/>
    <hyperlink ref="P159" r:id="rId57" xr:uid="{00000000-0004-0000-0100-00008B000000}"/>
    <hyperlink ref="P158" r:id="rId58" xr:uid="{00000000-0004-0000-0100-00008A000000}"/>
    <hyperlink ref="P157" r:id="rId59" xr:uid="{00000000-0004-0000-0100-000089000000}"/>
    <hyperlink ref="P156" r:id="rId60" xr:uid="{00000000-0004-0000-0100-000088000000}"/>
    <hyperlink ref="P155" r:id="rId61" xr:uid="{00000000-0004-0000-0100-000087000000}"/>
    <hyperlink ref="P153" r:id="rId62" xr:uid="{00000000-0004-0000-0100-000086000000}"/>
    <hyperlink ref="P152" r:id="rId63" xr:uid="{00000000-0004-0000-0100-000085000000}"/>
    <hyperlink ref="P151" r:id="rId64" xr:uid="{00000000-0004-0000-0100-000084000000}"/>
    <hyperlink ref="P150" r:id="rId65" xr:uid="{00000000-0004-0000-0100-000083000000}"/>
    <hyperlink ref="P149" r:id="rId66" xr:uid="{00000000-0004-0000-0100-000082000000}"/>
    <hyperlink ref="P148" r:id="rId67" xr:uid="{00000000-0004-0000-0100-000081000000}"/>
    <hyperlink ref="P147" r:id="rId68" xr:uid="{00000000-0004-0000-0100-000080000000}"/>
    <hyperlink ref="P146" r:id="rId69" xr:uid="{00000000-0004-0000-0100-00007F000000}"/>
    <hyperlink ref="P145" r:id="rId70" xr:uid="{00000000-0004-0000-0100-00007E000000}"/>
    <hyperlink ref="P143" r:id="rId71" xr:uid="{00000000-0004-0000-0100-00007D000000}"/>
    <hyperlink ref="P142" r:id="rId72" xr:uid="{00000000-0004-0000-0100-00007C000000}"/>
    <hyperlink ref="P141" r:id="rId73" xr:uid="{00000000-0004-0000-0100-00007B000000}"/>
    <hyperlink ref="P140" r:id="rId74" xr:uid="{00000000-0004-0000-0100-00007A000000}"/>
    <hyperlink ref="P136" r:id="rId75" xr:uid="{00000000-0004-0000-0100-000079000000}"/>
    <hyperlink ref="P355" r:id="rId76" xr:uid="{00000000-0004-0000-0100-000078000000}"/>
    <hyperlink ref="P137" r:id="rId77" xr:uid="{00000000-0004-0000-0100-000077000000}"/>
    <hyperlink ref="P135" r:id="rId78" xr:uid="{00000000-0004-0000-0100-000076000000}"/>
    <hyperlink ref="P134" r:id="rId79" xr:uid="{00000000-0004-0000-0100-000075000000}"/>
    <hyperlink ref="P133" r:id="rId80" xr:uid="{00000000-0004-0000-0100-000074000000}"/>
    <hyperlink ref="P132" r:id="rId81" xr:uid="{00000000-0004-0000-0100-000073000000}"/>
    <hyperlink ref="P131" r:id="rId82" xr:uid="{00000000-0004-0000-0100-000072000000}"/>
    <hyperlink ref="P130" r:id="rId83" xr:uid="{00000000-0004-0000-0100-000071000000}"/>
    <hyperlink ref="P129" r:id="rId84" xr:uid="{00000000-0004-0000-0100-000070000000}"/>
    <hyperlink ref="P128" r:id="rId85" xr:uid="{00000000-0004-0000-0100-00006F000000}"/>
    <hyperlink ref="P127" r:id="rId86" xr:uid="{00000000-0004-0000-0100-00006E000000}"/>
    <hyperlink ref="P126" r:id="rId87" xr:uid="{00000000-0004-0000-0100-00006D000000}"/>
    <hyperlink ref="P125" r:id="rId88" xr:uid="{00000000-0004-0000-0100-00006C000000}"/>
    <hyperlink ref="P262" r:id="rId89" xr:uid="{00000000-0004-0000-0100-00006B000000}"/>
    <hyperlink ref="P123" r:id="rId90" xr:uid="{00000000-0004-0000-0100-00006A000000}"/>
    <hyperlink ref="P122" r:id="rId91" xr:uid="{00000000-0004-0000-0100-000069000000}"/>
    <hyperlink ref="P119" r:id="rId92" xr:uid="{00000000-0004-0000-0100-000068000000}"/>
    <hyperlink ref="P117" r:id="rId93" xr:uid="{00000000-0004-0000-0100-000067000000}"/>
    <hyperlink ref="P116" r:id="rId94" xr:uid="{00000000-0004-0000-0100-000066000000}"/>
    <hyperlink ref="P115" r:id="rId95" xr:uid="{00000000-0004-0000-0100-000065000000}"/>
    <hyperlink ref="P114" r:id="rId96" xr:uid="{00000000-0004-0000-0100-000064000000}"/>
    <hyperlink ref="P113" r:id="rId97" xr:uid="{00000000-0004-0000-0100-000063000000}"/>
    <hyperlink ref="P112" r:id="rId98" xr:uid="{00000000-0004-0000-0100-000062000000}"/>
    <hyperlink ref="P111" r:id="rId99" xr:uid="{00000000-0004-0000-0100-000061000000}"/>
    <hyperlink ref="P110" r:id="rId100" xr:uid="{00000000-0004-0000-0100-000060000000}"/>
    <hyperlink ref="P109" r:id="rId101" xr:uid="{00000000-0004-0000-0100-00005F000000}"/>
    <hyperlink ref="P108" r:id="rId102" xr:uid="{00000000-0004-0000-0100-00005E000000}"/>
    <hyperlink ref="P107" r:id="rId103" xr:uid="{00000000-0004-0000-0100-00005D000000}"/>
    <hyperlink ref="P106" r:id="rId104" xr:uid="{00000000-0004-0000-0100-00005C000000}"/>
    <hyperlink ref="P105" r:id="rId105" xr:uid="{00000000-0004-0000-0100-00005B000000}"/>
    <hyperlink ref="P104" r:id="rId106" xr:uid="{00000000-0004-0000-0100-00005A000000}"/>
    <hyperlink ref="P103" r:id="rId107" xr:uid="{00000000-0004-0000-0100-000059000000}"/>
    <hyperlink ref="P102" r:id="rId108" xr:uid="{00000000-0004-0000-0100-000058000000}"/>
    <hyperlink ref="P100" r:id="rId109" xr:uid="{00000000-0004-0000-0100-000057000000}"/>
    <hyperlink ref="P101" r:id="rId110" xr:uid="{00000000-0004-0000-0100-000056000000}"/>
    <hyperlink ref="P99" r:id="rId111" xr:uid="{00000000-0004-0000-0100-000055000000}"/>
    <hyperlink ref="P98" r:id="rId112" xr:uid="{00000000-0004-0000-0100-000054000000}"/>
    <hyperlink ref="P97" r:id="rId113" xr:uid="{00000000-0004-0000-0100-000053000000}"/>
    <hyperlink ref="P96" r:id="rId114" xr:uid="{00000000-0004-0000-0100-000052000000}"/>
    <hyperlink ref="P95" r:id="rId115" xr:uid="{00000000-0004-0000-0100-000051000000}"/>
    <hyperlink ref="P94" r:id="rId116" xr:uid="{00000000-0004-0000-0100-000050000000}"/>
    <hyperlink ref="P93" r:id="rId117" xr:uid="{00000000-0004-0000-0100-00004F000000}"/>
    <hyperlink ref="P91" r:id="rId118" xr:uid="{00000000-0004-0000-0100-00004E000000}"/>
    <hyperlink ref="P90" r:id="rId119" xr:uid="{00000000-0004-0000-0100-00004D000000}"/>
    <hyperlink ref="P89" r:id="rId120" xr:uid="{00000000-0004-0000-0100-00004C000000}"/>
    <hyperlink ref="P88" r:id="rId121" xr:uid="{00000000-0004-0000-0100-00004B000000}"/>
    <hyperlink ref="P87" r:id="rId122" xr:uid="{00000000-0004-0000-0100-00004A000000}"/>
    <hyperlink ref="P86" r:id="rId123" xr:uid="{00000000-0004-0000-0100-000049000000}"/>
    <hyperlink ref="P85" r:id="rId124" xr:uid="{00000000-0004-0000-0100-000048000000}"/>
    <hyperlink ref="P84" r:id="rId125" xr:uid="{00000000-0004-0000-0100-000047000000}"/>
    <hyperlink ref="P83" r:id="rId126" xr:uid="{00000000-0004-0000-0100-000046000000}"/>
    <hyperlink ref="P81" r:id="rId127" xr:uid="{00000000-0004-0000-0100-000045000000}"/>
    <hyperlink ref="P80" r:id="rId128" xr:uid="{00000000-0004-0000-0100-000044000000}"/>
    <hyperlink ref="P79" r:id="rId129" xr:uid="{00000000-0004-0000-0100-000043000000}"/>
    <hyperlink ref="P78" r:id="rId130" xr:uid="{00000000-0004-0000-0100-000042000000}"/>
    <hyperlink ref="P77" r:id="rId131" xr:uid="{00000000-0004-0000-0100-000041000000}"/>
    <hyperlink ref="P76" r:id="rId132" xr:uid="{00000000-0004-0000-0100-000040000000}"/>
    <hyperlink ref="P75" r:id="rId133" xr:uid="{00000000-0004-0000-0100-00003F000000}"/>
    <hyperlink ref="P379" r:id="rId134" xr:uid="{00000000-0004-0000-0100-00003E000000}"/>
    <hyperlink ref="P73" r:id="rId135" xr:uid="{00000000-0004-0000-0100-00003D000000}"/>
    <hyperlink ref="P341" r:id="rId136" xr:uid="{00000000-0004-0000-0100-00003C000000}"/>
    <hyperlink ref="P70" r:id="rId137" xr:uid="{00000000-0004-0000-0100-00003B000000}"/>
    <hyperlink ref="P69" r:id="rId138" xr:uid="{00000000-0004-0000-0100-00003A000000}"/>
    <hyperlink ref="P68" r:id="rId139" xr:uid="{00000000-0004-0000-0100-000039000000}"/>
    <hyperlink ref="P67" r:id="rId140" xr:uid="{00000000-0004-0000-0100-000038000000}"/>
    <hyperlink ref="P66" r:id="rId141" xr:uid="{00000000-0004-0000-0100-000037000000}"/>
    <hyperlink ref="P65" r:id="rId142" xr:uid="{00000000-0004-0000-0100-000036000000}"/>
    <hyperlink ref="P64" r:id="rId143" xr:uid="{00000000-0004-0000-0100-000035000000}"/>
    <hyperlink ref="P63" r:id="rId144" xr:uid="{00000000-0004-0000-0100-000034000000}"/>
    <hyperlink ref="P62" r:id="rId145" xr:uid="{00000000-0004-0000-0100-000033000000}"/>
    <hyperlink ref="P61" r:id="rId146" xr:uid="{00000000-0004-0000-0100-000032000000}"/>
    <hyperlink ref="P60" r:id="rId147" xr:uid="{00000000-0004-0000-0100-000031000000}"/>
    <hyperlink ref="P59" r:id="rId148" xr:uid="{00000000-0004-0000-0100-000030000000}"/>
    <hyperlink ref="P58" r:id="rId149" xr:uid="{00000000-0004-0000-0100-00002F000000}"/>
    <hyperlink ref="P57" r:id="rId150" xr:uid="{00000000-0004-0000-0100-00002E000000}"/>
    <hyperlink ref="P56" r:id="rId151" xr:uid="{00000000-0004-0000-0100-00002D000000}"/>
    <hyperlink ref="P55" r:id="rId152" xr:uid="{00000000-0004-0000-0100-00002C000000}"/>
    <hyperlink ref="P54" r:id="rId153" xr:uid="{00000000-0004-0000-0100-00002B000000}"/>
    <hyperlink ref="P53" r:id="rId154" xr:uid="{00000000-0004-0000-0100-00002A000000}"/>
    <hyperlink ref="P52" r:id="rId155" xr:uid="{00000000-0004-0000-0100-000029000000}"/>
    <hyperlink ref="P51" r:id="rId156" xr:uid="{00000000-0004-0000-0100-000028000000}"/>
    <hyperlink ref="P50" r:id="rId157" xr:uid="{00000000-0004-0000-0100-000027000000}"/>
    <hyperlink ref="P49" r:id="rId158" xr:uid="{00000000-0004-0000-0100-000026000000}"/>
    <hyperlink ref="P48" r:id="rId159" xr:uid="{00000000-0004-0000-0100-000025000000}"/>
    <hyperlink ref="P46" r:id="rId160" xr:uid="{00000000-0004-0000-0100-000024000000}"/>
    <hyperlink ref="P45" r:id="rId161" xr:uid="{00000000-0004-0000-0100-000023000000}"/>
    <hyperlink ref="P47" r:id="rId162" xr:uid="{00000000-0004-0000-0100-000022000000}"/>
    <hyperlink ref="P44" r:id="rId163" xr:uid="{00000000-0004-0000-0100-000021000000}"/>
    <hyperlink ref="P43" r:id="rId164" xr:uid="{00000000-0004-0000-0100-000020000000}"/>
    <hyperlink ref="P42" r:id="rId165" xr:uid="{00000000-0004-0000-0100-00001F000000}"/>
    <hyperlink ref="P41" r:id="rId166" xr:uid="{00000000-0004-0000-0100-00001E000000}"/>
    <hyperlink ref="P40" r:id="rId167" xr:uid="{00000000-0004-0000-0100-00001D000000}"/>
    <hyperlink ref="P39" r:id="rId168" xr:uid="{00000000-0004-0000-0100-00001C000000}"/>
    <hyperlink ref="P38" r:id="rId169" xr:uid="{00000000-0004-0000-0100-00001B000000}"/>
    <hyperlink ref="P28:P36" r:id="rId170" display="https://nvd.nist.gov/vuln-metrics/cvss/v3-calculator?vector=AV:N/AC:H/PR:N/UI:R/S:U/C:L/I:N/A:N&amp;version=3.0" xr:uid="{00000000-0004-0000-0100-00001A000000}"/>
    <hyperlink ref="P37" r:id="rId171" xr:uid="{00000000-0004-0000-0100-000019000000}"/>
    <hyperlink ref="P27" r:id="rId172" xr:uid="{00000000-0004-0000-0100-000018000000}"/>
    <hyperlink ref="P26" r:id="rId173" xr:uid="{00000000-0004-0000-0100-000017000000}"/>
    <hyperlink ref="P25" r:id="rId174" xr:uid="{00000000-0004-0000-0100-000016000000}"/>
    <hyperlink ref="P13" r:id="rId175" xr:uid="{00000000-0004-0000-0100-000015000000}"/>
    <hyperlink ref="P24" r:id="rId176" xr:uid="{00000000-0004-0000-0100-000014000000}"/>
    <hyperlink ref="P22" r:id="rId177" xr:uid="{00000000-0004-0000-0100-000013000000}"/>
    <hyperlink ref="P23" r:id="rId178" xr:uid="{00000000-0004-0000-0100-000012000000}"/>
    <hyperlink ref="P20" r:id="rId179" xr:uid="{00000000-0004-0000-0100-000011000000}"/>
    <hyperlink ref="P21" r:id="rId180" xr:uid="{00000000-0004-0000-0100-000010000000}"/>
    <hyperlink ref="P200" r:id="rId181" xr:uid="{00000000-0004-0000-0100-00000F000000}"/>
    <hyperlink ref="P18" r:id="rId182" xr:uid="{00000000-0004-0000-0100-00000E000000}"/>
    <hyperlink ref="P15" r:id="rId183" xr:uid="{00000000-0004-0000-0100-00000D000000}"/>
    <hyperlink ref="P17" r:id="rId184" xr:uid="{00000000-0004-0000-0100-00000C000000}"/>
    <hyperlink ref="P14" r:id="rId185" xr:uid="{00000000-0004-0000-0100-00000B000000}"/>
    <hyperlink ref="P12" r:id="rId186" xr:uid="{00000000-0004-0000-0100-00000A000000}"/>
    <hyperlink ref="P10" r:id="rId187" xr:uid="{00000000-0004-0000-0100-000009000000}"/>
    <hyperlink ref="P11" r:id="rId188" xr:uid="{00000000-0004-0000-0100-000008000000}"/>
    <hyperlink ref="P9" r:id="rId189" xr:uid="{00000000-0004-0000-0100-000007000000}"/>
    <hyperlink ref="P8" r:id="rId190" xr:uid="{00000000-0004-0000-0100-000006000000}"/>
    <hyperlink ref="P7" r:id="rId191" xr:uid="{00000000-0004-0000-0100-000005000000}"/>
    <hyperlink ref="P6" r:id="rId192" xr:uid="{00000000-0004-0000-0100-000004000000}"/>
    <hyperlink ref="P5" r:id="rId193" xr:uid="{00000000-0004-0000-0100-000003000000}"/>
    <hyperlink ref="P4" r:id="rId194" xr:uid="{00000000-0004-0000-0100-000002000000}"/>
    <hyperlink ref="P3" r:id="rId195" xr:uid="{00000000-0004-0000-0100-000001000000}"/>
    <hyperlink ref="P2" r:id="rId196" xr:uid="{00000000-0004-0000-0100-000000000000}"/>
    <hyperlink ref="P31" r:id="rId197" xr:uid="{836FD653-DE85-4514-8A95-80CE7DB3685D}"/>
  </hyperlinks>
  <pageMargins left="0.7" right="0.7" top="0.75" bottom="0.75" header="0.3" footer="0.3"/>
  <pageSetup paperSize="9" orientation="portrait" r:id="rId198"/>
  <legacyDrawing r:id="rId199"/>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100-000000000000}">
          <x14:formula1>
            <xm:f>Data!$A$5:$A$8</xm:f>
          </x14:formula1>
          <xm:sqref>F108:F117 F103:F104 F168:F169 F172:F176 F2:F18 F178:F179 F139:F143 F106 F119 F92:F100 F20:F24 F339:F340 F48:F57 F26:F46 F77 F125:F137 F181 F59:F71 F121:F123 F215 F165 F371:F379 F73:F75 F79:F89 F146:F158 F160:F163 F184 F186:F198 F200:F202 F204:F206 F208:F213 F303 F305 F308 F312 F316 F320 F322 F330:F331 F334 F336 F344:F347 F352:F355 F357 F360:F361 F364:F365 F367 F217:F233 F235:F242 F244:F247 F249:F258 F262 F264:F266 F268 F271:F281 F283:F286 F288:F291 F293:F297 F299:F300</xm:sqref>
        </x14:dataValidation>
        <x14:dataValidation type="list" allowBlank="1" showInputMessage="1" showErrorMessage="1" xr:uid="{00000000-0002-0000-0100-000001000000}">
          <x14:formula1>
            <xm:f>Data!$A$11:$A$13</xm:f>
          </x14:formula1>
          <xm:sqref>G2:G18 G108:G117 G172:G176 H150 G139:G143 G26:G46 H81 H84 G168:G169 G178:G179 H152 G103:G104 G59:G70 G106 G119 G92:G100 G20:G24 G339:G340 G48:G57 G181 G77 G125:G137 G121:G123 G215 G165 G371:G379 G73:G75 G79:G89 G146:G158 G160:G163 G184 G186:G198 G200:G202 G204:G206 G208:G213 G303 G305 G308 G312 G316 G320 G322 G330:G331 G334 G336 G344:G347 G352:G355 G357 G360:G361 G364:G365 G367 G217:G233 G235:G242 G244:G247 G249:G258 G262 G264:G266 G268 G271:G281 G283:G286 G288:G291 G293:G297 G299:G300</xm:sqref>
        </x14:dataValidation>
        <x14:dataValidation type="list" allowBlank="1" showInputMessage="1" showErrorMessage="1" xr:uid="{00000000-0002-0000-0100-000002000000}">
          <x14:formula1>
            <xm:f>Data!$A$16:$A$19</xm:f>
          </x14:formula1>
          <xm:sqref>H146:H149 H108:H117 H119 H106 H92:H93 H178:H179 H139:H143 H168:H169 H2:H18 H103:H104 H79:H80 H77 H82:H83 H59:H71 H151 I53 H172:H176 H20:H24 H339:H340 H48:H57 H26:H46 H96:H100 H181 H125:H137 H121:H123 H215 H165 H371:H379 H73:H75 H85:H89 H153:H158 H160:H163 H184 H186:H198 H200:H202 H204:H206 H208:H213 H303 H305 H308 H312 H316 H320 H322 H330:H331 H334 H336 H344:H347 H352:H355 H357 H360:H361 H364:H365 H367 H217:H233 H235:H242 H244:H247 H249:H258 H262 H264:H266 H268 H271:H281 H283:H286 H288:H291 H293:H297 H299:H300</xm:sqref>
        </x14:dataValidation>
        <x14:dataValidation type="list" allowBlank="1" showInputMessage="1" showErrorMessage="1" xr:uid="{00000000-0002-0000-0100-000003000000}">
          <x14:formula1>
            <xm:f>Data!$A$22:$A$24</xm:f>
          </x14:formula1>
          <xm:sqref>I168:I169 I92:I100 I108:I117 I172:I176 H94:H95 I2:I18 I103:I104 I139:I143 I48:I52 I178:I179 I119 I106 I20:I24 I339:I340 I54:I57 I26:I46 I77 I181 I59:I71 I125:I137 I121:I123 I215 I165 I371:I379 I73:I75 I79:I89 I146:I158 I160:I163 I184 I186:I198 I200:I202 I204:I206 I208:I213 I303 I305 I308 I312 I316 I320 I322 I330:I331 I334 I336 I344:I347 I352:I355 I357 I360:I361 I364:I365 I367 I217:I233 I235:I242 I244:I247 I249:I258 I262 I264:I266 I268 I271:I281 I283:I286 I288:I291 I293:I297 I299:I300</xm:sqref>
        </x14:dataValidation>
        <x14:dataValidation type="list" allowBlank="1" showInputMessage="1" showErrorMessage="1" xr:uid="{00000000-0002-0000-0100-000004000000}">
          <x14:formula1>
            <xm:f>Data!$A$27:$A$28</xm:f>
          </x14:formula1>
          <xm:sqref>J108:J117 J92:J100 J168:J169 J119 J106 J139:J143 J178:J179 J2:J18 J103:J104 J172:J176 J20:J24 J339:J340 J48:J57 J26:J46 J77 J181 J59:J71 J125:J137 J121:J123 J215 J165 J371:J379 J73:J75 J79:J89 J146:J158 J160:J163 J184 J186:J198 J200:J202 J204:J206 J208:J213 J303 J305 J308 J312 J316 J320 J322 J330:J331 J334 J336 J344:J347 J352:J355 J357 J360:J361 J364:J365 J367 J217:J233 J235:J242 J244:J247 J249:J258 J262 J264:J266 J268 J271:J281 J283:J286 J288:J291 J293:J297 J299:J300</xm:sqref>
        </x14:dataValidation>
        <x14:dataValidation type="list" allowBlank="1" showInputMessage="1" showErrorMessage="1" xr:uid="{00000000-0002-0000-0100-000005000000}">
          <x14:formula1>
            <xm:f>Data!$A$32:$A$35</xm:f>
          </x14:formula1>
          <xm:sqref>K108:L117 K92:K100 K119:L119 K106:L106 K103:L104 L174:L176 K139:L143 M205 M189 K168:L169 L92 K178:L179 M210 G71 K172:K176 K125:L130 K339:L340 K48:L57 K2:L24 K77:L77 L94:L100 K132:L137 K181:L181 L26:L45 K59:L71 K121:L123 K215:L215 L172 K165:L165 K371:L379 K26:K46 K73:L75 K79:L89 K146:L158 K160:L163 K184:L184 K186:L198 K200:K202 L201:L202 K204:L206 K208:L213 K303:L303 K305:L305 K308:L308 K312:L312 K316:L316 K320:L320 K322:L322 K330:L331 K334:L334 K336:L336 K344:L347 K352:L355 K357:L357 K360:L361 K364:L365 K367:L367 K217:L233 K235:L242 K244:L247 K249:L258 K262:L262 K264:L266 K268:L268 K271:L281 K283:L286 K288:L291 K293:L297 K299:L300</xm:sqref>
        </x14:dataValidation>
        <x14:dataValidation type="list" allowBlank="1" showInputMessage="1" showErrorMessage="1" xr:uid="{00000000-0002-0000-0100-000006000000}">
          <x14:formula1>
            <xm:f>Data!$A$44:$A$47</xm:f>
          </x14:formula1>
          <xm:sqref>L46 M92:M100 L93 M119 M106 K131:L131 M2:M18 M121:M123 M204 M186:M188 L200 M181 M168:M169 M103:M104 M108:M117 M178:M179 M172:M176 L173 M139:M143 M20:M24 M339:M340 M48:M57 M26:M46 M77 M125:M137 M208:M209 M59:M71 M215 M165 M371:M379 M73:M75 M79:M89 M146:M158 M160:M163 M184 M190:M198 M200:M202 M206 M211:M213 M303 M305 M308 M312 M316 M320 M322 M330:M331 M334 M336 M344:M347 M352:M355 M357 M360:M361 M364:M365 M367 M217:M233 M235:M242 M244:M247 M249:M258 M262 M264:M266 M268 M271:M281 M283:M286 M288:M291 M293:M297 M299:M300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4"/>
  <sheetViews>
    <sheetView workbookViewId="0">
      <selection activeCell="A28" sqref="A28"/>
    </sheetView>
  </sheetViews>
  <sheetFormatPr defaultRowHeight="14.4" x14ac:dyDescent="0.3"/>
  <cols>
    <col min="1" max="1" width="31.21875" bestFit="1" customWidth="1"/>
  </cols>
  <sheetData>
    <row r="1" spans="1:2" ht="18" x14ac:dyDescent="0.35">
      <c r="A1" s="10" t="s">
        <v>386</v>
      </c>
      <c r="B1" s="12"/>
    </row>
    <row r="2" spans="1:2" x14ac:dyDescent="0.3">
      <c r="A2" s="8"/>
      <c r="B2" s="12"/>
    </row>
    <row r="3" spans="1:2" ht="15.6" x14ac:dyDescent="0.3">
      <c r="A3" s="9" t="s">
        <v>387</v>
      </c>
      <c r="B3" s="12"/>
    </row>
    <row r="4" spans="1:2" x14ac:dyDescent="0.3">
      <c r="A4" s="8" t="s">
        <v>388</v>
      </c>
      <c r="B4" s="12"/>
    </row>
    <row r="5" spans="1:2" x14ac:dyDescent="0.3">
      <c r="A5" s="12" t="s">
        <v>39</v>
      </c>
      <c r="B5" s="12" t="s">
        <v>389</v>
      </c>
    </row>
    <row r="6" spans="1:2" x14ac:dyDescent="0.3">
      <c r="A6" s="12" t="s">
        <v>60</v>
      </c>
      <c r="B6" s="12" t="s">
        <v>390</v>
      </c>
    </row>
    <row r="7" spans="1:2" x14ac:dyDescent="0.3">
      <c r="A7" s="12" t="s">
        <v>145</v>
      </c>
      <c r="B7" s="12" t="s">
        <v>391</v>
      </c>
    </row>
    <row r="8" spans="1:2" x14ac:dyDescent="0.3">
      <c r="A8" s="12" t="s">
        <v>184</v>
      </c>
      <c r="B8" s="12" t="s">
        <v>392</v>
      </c>
    </row>
    <row r="10" spans="1:2" x14ac:dyDescent="0.3">
      <c r="A10" s="8" t="s">
        <v>393</v>
      </c>
      <c r="B10" s="13"/>
    </row>
    <row r="11" spans="1:2" x14ac:dyDescent="0.3">
      <c r="A11" s="12" t="s">
        <v>46</v>
      </c>
      <c r="B11" s="13" t="s">
        <v>394</v>
      </c>
    </row>
    <row r="12" spans="1:2" x14ac:dyDescent="0.3">
      <c r="A12" s="12" t="s">
        <v>40</v>
      </c>
      <c r="B12" s="12" t="s">
        <v>395</v>
      </c>
    </row>
    <row r="13" spans="1:2" s="12" customFormat="1" x14ac:dyDescent="0.3">
      <c r="A13" s="12" t="s">
        <v>630</v>
      </c>
    </row>
    <row r="14" spans="1:2" x14ac:dyDescent="0.3">
      <c r="A14" s="12"/>
      <c r="B14" s="13"/>
    </row>
    <row r="15" spans="1:2" x14ac:dyDescent="0.3">
      <c r="A15" s="8" t="s">
        <v>396</v>
      </c>
      <c r="B15" s="12"/>
    </row>
    <row r="16" spans="1:2" x14ac:dyDescent="0.3">
      <c r="A16" s="12" t="s">
        <v>41</v>
      </c>
      <c r="B16" s="12" t="s">
        <v>397</v>
      </c>
    </row>
    <row r="17" spans="1:2" x14ac:dyDescent="0.3">
      <c r="A17" s="12" t="s">
        <v>40</v>
      </c>
      <c r="B17" s="12" t="s">
        <v>398</v>
      </c>
    </row>
    <row r="18" spans="1:2" x14ac:dyDescent="0.3">
      <c r="A18" s="12" t="s">
        <v>46</v>
      </c>
      <c r="B18" s="12" t="s">
        <v>399</v>
      </c>
    </row>
    <row r="19" spans="1:2" s="12" customFormat="1" x14ac:dyDescent="0.3">
      <c r="A19" s="12" t="s">
        <v>630</v>
      </c>
    </row>
    <row r="21" spans="1:2" x14ac:dyDescent="0.3">
      <c r="A21" s="8" t="s">
        <v>400</v>
      </c>
      <c r="B21" s="12"/>
    </row>
    <row r="22" spans="1:2" x14ac:dyDescent="0.3">
      <c r="A22" s="12" t="s">
        <v>41</v>
      </c>
      <c r="B22" s="12" t="s">
        <v>401</v>
      </c>
    </row>
    <row r="23" spans="1:2" x14ac:dyDescent="0.3">
      <c r="A23" s="12" t="s">
        <v>42</v>
      </c>
      <c r="B23" s="12" t="s">
        <v>402</v>
      </c>
    </row>
    <row r="24" spans="1:2" s="12" customFormat="1" x14ac:dyDescent="0.3">
      <c r="A24" s="12" t="s">
        <v>630</v>
      </c>
    </row>
    <row r="26" spans="1:2" x14ac:dyDescent="0.3">
      <c r="A26" s="8" t="s">
        <v>403</v>
      </c>
      <c r="B26" s="12"/>
    </row>
    <row r="27" spans="1:2" x14ac:dyDescent="0.3">
      <c r="A27" s="12" t="s">
        <v>47</v>
      </c>
      <c r="B27" s="12" t="s">
        <v>404</v>
      </c>
    </row>
    <row r="28" spans="1:2" x14ac:dyDescent="0.3">
      <c r="A28" s="12" t="s">
        <v>43</v>
      </c>
      <c r="B28" s="12" t="s">
        <v>405</v>
      </c>
    </row>
    <row r="30" spans="1:2" ht="15.6" x14ac:dyDescent="0.3">
      <c r="A30" s="9" t="s">
        <v>406</v>
      </c>
      <c r="B30" s="12"/>
    </row>
    <row r="31" spans="1:2" x14ac:dyDescent="0.3">
      <c r="A31" s="8" t="s">
        <v>407</v>
      </c>
      <c r="B31" s="12"/>
    </row>
    <row r="32" spans="1:2" x14ac:dyDescent="0.3">
      <c r="A32" s="12" t="s">
        <v>46</v>
      </c>
      <c r="B32" s="12" t="s">
        <v>408</v>
      </c>
    </row>
    <row r="33" spans="1:2" x14ac:dyDescent="0.3">
      <c r="A33" s="12" t="s">
        <v>40</v>
      </c>
      <c r="B33" s="12" t="s">
        <v>409</v>
      </c>
    </row>
    <row r="34" spans="1:2" x14ac:dyDescent="0.3">
      <c r="A34" s="12" t="s">
        <v>41</v>
      </c>
      <c r="B34" s="12" t="s">
        <v>410</v>
      </c>
    </row>
    <row r="35" spans="1:2" s="12" customFormat="1" x14ac:dyDescent="0.3">
      <c r="A35" s="12" t="s">
        <v>630</v>
      </c>
    </row>
    <row r="37" spans="1:2" x14ac:dyDescent="0.3">
      <c r="A37" s="8" t="s">
        <v>411</v>
      </c>
      <c r="B37" s="12"/>
    </row>
    <row r="38" spans="1:2" x14ac:dyDescent="0.3">
      <c r="A38" s="12" t="s">
        <v>46</v>
      </c>
      <c r="B38" s="12" t="s">
        <v>412</v>
      </c>
    </row>
    <row r="39" spans="1:2" x14ac:dyDescent="0.3">
      <c r="A39" s="12" t="s">
        <v>40</v>
      </c>
      <c r="B39" s="12" t="s">
        <v>413</v>
      </c>
    </row>
    <row r="40" spans="1:2" x14ac:dyDescent="0.3">
      <c r="A40" s="12" t="s">
        <v>41</v>
      </c>
      <c r="B40" s="13" t="s">
        <v>414</v>
      </c>
    </row>
    <row r="41" spans="1:2" s="12" customFormat="1" x14ac:dyDescent="0.3">
      <c r="A41" s="12" t="s">
        <v>630</v>
      </c>
      <c r="B41" s="13"/>
    </row>
    <row r="43" spans="1:2" x14ac:dyDescent="0.3">
      <c r="A43" s="8" t="s">
        <v>415</v>
      </c>
      <c r="B43" s="12"/>
    </row>
    <row r="44" spans="1:2" x14ac:dyDescent="0.3">
      <c r="A44" s="12" t="s">
        <v>46</v>
      </c>
      <c r="B44" s="12" t="s">
        <v>416</v>
      </c>
    </row>
    <row r="45" spans="1:2" x14ac:dyDescent="0.3">
      <c r="A45" s="12" t="s">
        <v>40</v>
      </c>
      <c r="B45" s="12" t="s">
        <v>417</v>
      </c>
    </row>
    <row r="46" spans="1:2" x14ac:dyDescent="0.3">
      <c r="A46" s="12" t="s">
        <v>41</v>
      </c>
      <c r="B46" s="12" t="s">
        <v>418</v>
      </c>
    </row>
    <row r="47" spans="1:2" s="12" customFormat="1" x14ac:dyDescent="0.3">
      <c r="A47" s="12" t="s">
        <v>630</v>
      </c>
    </row>
    <row r="50" spans="1:2" ht="18" x14ac:dyDescent="0.35">
      <c r="A50" s="10" t="s">
        <v>419</v>
      </c>
      <c r="B50" s="12"/>
    </row>
    <row r="52" spans="1:2" x14ac:dyDescent="0.3">
      <c r="A52" s="8" t="s">
        <v>420</v>
      </c>
      <c r="B52" s="12"/>
    </row>
    <row r="53" spans="1:2" x14ac:dyDescent="0.3">
      <c r="A53" s="12" t="s">
        <v>421</v>
      </c>
      <c r="B53" s="12" t="s">
        <v>422</v>
      </c>
    </row>
    <row r="54" spans="1:2" x14ac:dyDescent="0.3">
      <c r="A54" s="12" t="s">
        <v>46</v>
      </c>
      <c r="B54" s="12" t="s">
        <v>423</v>
      </c>
    </row>
    <row r="55" spans="1:2" x14ac:dyDescent="0.3">
      <c r="A55" s="12" t="s">
        <v>424</v>
      </c>
      <c r="B55" s="12" t="s">
        <v>425</v>
      </c>
    </row>
    <row r="56" spans="1:2" x14ac:dyDescent="0.3">
      <c r="A56" s="12" t="s">
        <v>426</v>
      </c>
      <c r="B56" s="12" t="s">
        <v>427</v>
      </c>
    </row>
    <row r="57" spans="1:2" x14ac:dyDescent="0.3">
      <c r="A57" s="12" t="s">
        <v>428</v>
      </c>
      <c r="B57" s="12" t="s">
        <v>429</v>
      </c>
    </row>
    <row r="59" spans="1:2" x14ac:dyDescent="0.3">
      <c r="A59" s="8" t="s">
        <v>430</v>
      </c>
      <c r="B59" s="12"/>
    </row>
    <row r="60" spans="1:2" x14ac:dyDescent="0.3">
      <c r="A60" s="12" t="s">
        <v>421</v>
      </c>
      <c r="B60" s="12" t="s">
        <v>422</v>
      </c>
    </row>
    <row r="61" spans="1:2" x14ac:dyDescent="0.3">
      <c r="A61" s="12" t="s">
        <v>431</v>
      </c>
      <c r="B61" s="12" t="s">
        <v>432</v>
      </c>
    </row>
    <row r="62" spans="1:2" x14ac:dyDescent="0.3">
      <c r="A62" s="12" t="s">
        <v>433</v>
      </c>
      <c r="B62" s="12" t="s">
        <v>434</v>
      </c>
    </row>
    <row r="63" spans="1:2" x14ac:dyDescent="0.3">
      <c r="A63" s="12" t="s">
        <v>435</v>
      </c>
      <c r="B63" s="12" t="s">
        <v>436</v>
      </c>
    </row>
    <row r="64" spans="1:2" x14ac:dyDescent="0.3">
      <c r="A64" s="12" t="s">
        <v>437</v>
      </c>
      <c r="B64" s="12" t="s">
        <v>438</v>
      </c>
    </row>
    <row r="66" spans="1:2" x14ac:dyDescent="0.3">
      <c r="A66" s="8" t="s">
        <v>439</v>
      </c>
      <c r="B66" s="12"/>
    </row>
    <row r="67" spans="1:2" x14ac:dyDescent="0.3">
      <c r="A67" s="12" t="s">
        <v>421</v>
      </c>
      <c r="B67" s="12" t="s">
        <v>422</v>
      </c>
    </row>
    <row r="68" spans="1:2" x14ac:dyDescent="0.3">
      <c r="A68" s="12" t="s">
        <v>440</v>
      </c>
      <c r="B68" s="12" t="s">
        <v>441</v>
      </c>
    </row>
    <row r="69" spans="1:2" x14ac:dyDescent="0.3">
      <c r="A69" s="12" t="s">
        <v>442</v>
      </c>
      <c r="B69" s="12" t="s">
        <v>443</v>
      </c>
    </row>
    <row r="70" spans="1:2" x14ac:dyDescent="0.3">
      <c r="A70" s="12" t="s">
        <v>444</v>
      </c>
      <c r="B70" s="12" t="s">
        <v>445</v>
      </c>
    </row>
    <row r="73" spans="1:2" ht="18" x14ac:dyDescent="0.35">
      <c r="A73" s="10" t="s">
        <v>446</v>
      </c>
      <c r="B73" s="12"/>
    </row>
    <row r="75" spans="1:2" x14ac:dyDescent="0.3">
      <c r="A75" s="8" t="s">
        <v>447</v>
      </c>
      <c r="B75" s="12"/>
    </row>
    <row r="76" spans="1:2" x14ac:dyDescent="0.3">
      <c r="A76" s="12" t="s">
        <v>421</v>
      </c>
      <c r="B76" s="12" t="s">
        <v>448</v>
      </c>
    </row>
    <row r="77" spans="1:2" x14ac:dyDescent="0.3">
      <c r="A77" s="12" t="s">
        <v>46</v>
      </c>
      <c r="B77" s="12" t="s">
        <v>449</v>
      </c>
    </row>
    <row r="78" spans="1:2" x14ac:dyDescent="0.3">
      <c r="A78" s="12" t="s">
        <v>450</v>
      </c>
      <c r="B78" s="12" t="s">
        <v>451</v>
      </c>
    </row>
    <row r="79" spans="1:2" x14ac:dyDescent="0.3">
      <c r="A79" s="12" t="s">
        <v>40</v>
      </c>
      <c r="B79" s="12" t="s">
        <v>452</v>
      </c>
    </row>
    <row r="81" spans="1:2" x14ac:dyDescent="0.3">
      <c r="A81" s="8" t="s">
        <v>453</v>
      </c>
      <c r="B81" s="12"/>
    </row>
    <row r="82" spans="1:2" x14ac:dyDescent="0.3">
      <c r="A82" s="12" t="s">
        <v>421</v>
      </c>
      <c r="B82" s="12" t="s">
        <v>448</v>
      </c>
    </row>
    <row r="83" spans="1:2" x14ac:dyDescent="0.3">
      <c r="A83" s="12" t="s">
        <v>46</v>
      </c>
      <c r="B83" s="12" t="s">
        <v>454</v>
      </c>
    </row>
    <row r="84" spans="1:2" x14ac:dyDescent="0.3">
      <c r="A84" s="12" t="s">
        <v>450</v>
      </c>
      <c r="B84" s="12" t="s">
        <v>455</v>
      </c>
    </row>
    <row r="85" spans="1:2" x14ac:dyDescent="0.3">
      <c r="A85" s="12" t="s">
        <v>40</v>
      </c>
      <c r="B85" s="12" t="s">
        <v>456</v>
      </c>
    </row>
    <row r="87" spans="1:2" x14ac:dyDescent="0.3">
      <c r="A87" s="8" t="s">
        <v>457</v>
      </c>
      <c r="B87" s="12"/>
    </row>
    <row r="88" spans="1:2" x14ac:dyDescent="0.3">
      <c r="A88" s="12" t="s">
        <v>421</v>
      </c>
      <c r="B88" s="12" t="s">
        <v>448</v>
      </c>
    </row>
    <row r="89" spans="1:2" x14ac:dyDescent="0.3">
      <c r="A89" s="12" t="s">
        <v>46</v>
      </c>
      <c r="B89" s="12" t="s">
        <v>458</v>
      </c>
    </row>
    <row r="90" spans="1:2" x14ac:dyDescent="0.3">
      <c r="A90" s="12" t="s">
        <v>450</v>
      </c>
      <c r="B90" s="12" t="s">
        <v>459</v>
      </c>
    </row>
    <row r="91" spans="1:2" x14ac:dyDescent="0.3">
      <c r="A91" s="12" t="s">
        <v>40</v>
      </c>
      <c r="B91" s="12" t="s">
        <v>460</v>
      </c>
    </row>
    <row r="93" spans="1:2" x14ac:dyDescent="0.3">
      <c r="A93" s="8" t="s">
        <v>461</v>
      </c>
      <c r="B93" s="12"/>
    </row>
    <row r="94" spans="1:2" x14ac:dyDescent="0.3">
      <c r="A94" s="12" t="s">
        <v>421</v>
      </c>
      <c r="B94" s="12"/>
    </row>
    <row r="95" spans="1:2" x14ac:dyDescent="0.3">
      <c r="A95" s="12" t="s">
        <v>39</v>
      </c>
      <c r="B95" s="12"/>
    </row>
    <row r="96" spans="1:2" x14ac:dyDescent="0.3">
      <c r="A96" s="12" t="s">
        <v>60</v>
      </c>
      <c r="B96" s="12"/>
    </row>
    <row r="97" spans="1:2" x14ac:dyDescent="0.3">
      <c r="A97" s="12" t="s">
        <v>145</v>
      </c>
      <c r="B97" s="12"/>
    </row>
    <row r="98" spans="1:2" x14ac:dyDescent="0.3">
      <c r="A98" s="12" t="s">
        <v>184</v>
      </c>
      <c r="B98" s="12"/>
    </row>
    <row r="100" spans="1:2" x14ac:dyDescent="0.3">
      <c r="A100" s="8" t="s">
        <v>462</v>
      </c>
      <c r="B100" s="12"/>
    </row>
    <row r="101" spans="1:2" x14ac:dyDescent="0.3">
      <c r="A101" s="12" t="s">
        <v>421</v>
      </c>
      <c r="B101" s="12"/>
    </row>
    <row r="102" spans="1:2" x14ac:dyDescent="0.3">
      <c r="A102" s="12" t="s">
        <v>46</v>
      </c>
      <c r="B102" s="12"/>
    </row>
    <row r="103" spans="1:2" x14ac:dyDescent="0.3">
      <c r="A103" s="12" t="s">
        <v>40</v>
      </c>
    </row>
    <row r="105" spans="1:2" x14ac:dyDescent="0.3">
      <c r="A105" s="8" t="s">
        <v>463</v>
      </c>
    </row>
    <row r="106" spans="1:2" x14ac:dyDescent="0.3">
      <c r="A106" s="12" t="s">
        <v>421</v>
      </c>
    </row>
    <row r="107" spans="1:2" x14ac:dyDescent="0.3">
      <c r="A107" s="12" t="s">
        <v>41</v>
      </c>
    </row>
    <row r="108" spans="1:2" x14ac:dyDescent="0.3">
      <c r="A108" s="12" t="s">
        <v>40</v>
      </c>
    </row>
    <row r="109" spans="1:2" x14ac:dyDescent="0.3">
      <c r="A109" s="12" t="s">
        <v>46</v>
      </c>
    </row>
    <row r="111" spans="1:2" x14ac:dyDescent="0.3">
      <c r="A111" s="8" t="s">
        <v>464</v>
      </c>
    </row>
    <row r="112" spans="1:2" x14ac:dyDescent="0.3">
      <c r="A112" s="12" t="s">
        <v>421</v>
      </c>
    </row>
    <row r="113" spans="1:1" x14ac:dyDescent="0.3">
      <c r="A113" s="12" t="s">
        <v>41</v>
      </c>
    </row>
    <row r="114" spans="1:1" x14ac:dyDescent="0.3">
      <c r="A114" s="12" t="s">
        <v>42</v>
      </c>
    </row>
    <row r="116" spans="1:1" x14ac:dyDescent="0.3">
      <c r="A116" s="8" t="s">
        <v>465</v>
      </c>
    </row>
    <row r="117" spans="1:1" x14ac:dyDescent="0.3">
      <c r="A117" s="12" t="s">
        <v>47</v>
      </c>
    </row>
    <row r="118" spans="1:1" x14ac:dyDescent="0.3">
      <c r="A118" s="12" t="s">
        <v>43</v>
      </c>
    </row>
    <row r="120" spans="1:1" x14ac:dyDescent="0.3">
      <c r="A120" s="8" t="s">
        <v>466</v>
      </c>
    </row>
    <row r="121" spans="1:1" x14ac:dyDescent="0.3">
      <c r="A121" s="12" t="s">
        <v>421</v>
      </c>
    </row>
    <row r="122" spans="1:1" x14ac:dyDescent="0.3">
      <c r="A122" s="12" t="s">
        <v>46</v>
      </c>
    </row>
    <row r="123" spans="1:1" x14ac:dyDescent="0.3">
      <c r="A123" s="12" t="s">
        <v>40</v>
      </c>
    </row>
    <row r="124" spans="1:1" x14ac:dyDescent="0.3">
      <c r="A124" s="12" t="s">
        <v>41</v>
      </c>
    </row>
    <row r="126" spans="1:1" x14ac:dyDescent="0.3">
      <c r="A126" s="8" t="s">
        <v>467</v>
      </c>
    </row>
    <row r="127" spans="1:1" x14ac:dyDescent="0.3">
      <c r="A127" s="12" t="s">
        <v>421</v>
      </c>
    </row>
    <row r="128" spans="1:1" x14ac:dyDescent="0.3">
      <c r="A128" s="12" t="s">
        <v>46</v>
      </c>
    </row>
    <row r="129" spans="1:3" x14ac:dyDescent="0.3">
      <c r="A129" s="12" t="s">
        <v>40</v>
      </c>
    </row>
    <row r="130" spans="1:3" x14ac:dyDescent="0.3">
      <c r="A130" s="12" t="s">
        <v>41</v>
      </c>
    </row>
    <row r="132" spans="1:3" x14ac:dyDescent="0.3">
      <c r="A132" s="8" t="s">
        <v>468</v>
      </c>
    </row>
    <row r="133" spans="1:3" x14ac:dyDescent="0.3">
      <c r="A133" s="12" t="s">
        <v>421</v>
      </c>
    </row>
    <row r="134" spans="1:3" x14ac:dyDescent="0.3">
      <c r="A134" s="12" t="s">
        <v>46</v>
      </c>
    </row>
    <row r="135" spans="1:3" x14ac:dyDescent="0.3">
      <c r="A135" s="12" t="s">
        <v>40</v>
      </c>
      <c r="B135" s="12"/>
      <c r="C135" s="12"/>
    </row>
    <row r="136" spans="1:3" x14ac:dyDescent="0.3">
      <c r="A136" s="12" t="s">
        <v>41</v>
      </c>
      <c r="B136" s="12"/>
      <c r="C136" s="12"/>
    </row>
    <row r="139" spans="1:3" ht="18" x14ac:dyDescent="0.35">
      <c r="A139" s="10" t="s">
        <v>469</v>
      </c>
      <c r="B139" s="12"/>
      <c r="C139" s="12"/>
    </row>
    <row r="140" spans="1:3" x14ac:dyDescent="0.3">
      <c r="A140" s="12" t="s">
        <v>50</v>
      </c>
      <c r="B140" s="18">
        <v>9</v>
      </c>
      <c r="C140" s="18">
        <v>10</v>
      </c>
    </row>
    <row r="141" spans="1:3" x14ac:dyDescent="0.3">
      <c r="A141" s="12" t="s">
        <v>74</v>
      </c>
      <c r="B141" s="18">
        <v>7</v>
      </c>
      <c r="C141" s="18">
        <v>8.9</v>
      </c>
    </row>
    <row r="142" spans="1:3" x14ac:dyDescent="0.3">
      <c r="A142" s="12" t="s">
        <v>38</v>
      </c>
      <c r="B142" s="18">
        <v>4</v>
      </c>
      <c r="C142" s="18">
        <v>6.9</v>
      </c>
    </row>
    <row r="143" spans="1:3" x14ac:dyDescent="0.3">
      <c r="A143" s="12" t="s">
        <v>59</v>
      </c>
      <c r="B143" s="18">
        <v>0.1</v>
      </c>
      <c r="C143" s="18">
        <v>3.9</v>
      </c>
    </row>
    <row r="144" spans="1:3" x14ac:dyDescent="0.3">
      <c r="A144" s="12" t="s">
        <v>230</v>
      </c>
      <c r="B144" s="18">
        <v>0</v>
      </c>
      <c r="C144" s="18">
        <v>0</v>
      </c>
    </row>
  </sheetData>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f1142b2-ebea-41b7-9426-348c19e562fb">
      <Terms xmlns="http://schemas.microsoft.com/office/infopath/2007/PartnerControls"/>
    </lcf76f155ced4ddcb4097134ff3c332f>
    <TaxCatchAll xmlns="8f28ab4c-735c-4e77-9422-73276498436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F20BB3B7E76754DA93E0FB8F9E54011" ma:contentTypeVersion="16" ma:contentTypeDescription="Create a new document." ma:contentTypeScope="" ma:versionID="dda7234c566a7f0fee46264355034659">
  <xsd:schema xmlns:xsd="http://www.w3.org/2001/XMLSchema" xmlns:xs="http://www.w3.org/2001/XMLSchema" xmlns:p="http://schemas.microsoft.com/office/2006/metadata/properties" xmlns:ns2="2f1142b2-ebea-41b7-9426-348c19e562fb" xmlns:ns3="8f28ab4c-735c-4e77-9422-732764984369" targetNamespace="http://schemas.microsoft.com/office/2006/metadata/properties" ma:root="true" ma:fieldsID="7503c2aca6f01e42ed680b024bb86ee9" ns2:_="" ns3:_="">
    <xsd:import namespace="2f1142b2-ebea-41b7-9426-348c19e562fb"/>
    <xsd:import namespace="8f28ab4c-735c-4e77-9422-73276498436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142b2-ebea-41b7-9426-348c19e562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4c08a21-e5f4-4e7c-9089-0f6bfcbd842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28ab4c-735c-4e77-9422-73276498436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5af5122-1a1e-4431-a507-6e5857c2ad46}" ma:internalName="TaxCatchAll" ma:showField="CatchAllData" ma:web="8f28ab4c-735c-4e77-9422-7327649843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3A93F2-3091-4C0C-AFA2-B9833BFB06FA}">
  <ds:schemaRefs>
    <ds:schemaRef ds:uri="http://schemas.microsoft.com/office/2006/metadata/properties"/>
    <ds:schemaRef ds:uri="http://www.w3.org/XML/1998/namespace"/>
    <ds:schemaRef ds:uri="http://purl.org/dc/dcmitype/"/>
    <ds:schemaRef ds:uri="4861972f-0840-4dbc-b166-aca985e05243"/>
    <ds:schemaRef ds:uri="http://schemas.openxmlformats.org/package/2006/metadata/core-properties"/>
    <ds:schemaRef ds:uri="d3221931-bcc2-4ea9-b6a7-265eb4590e47"/>
    <ds:schemaRef ds:uri="http://schemas.microsoft.com/office/2006/documentManagement/types"/>
    <ds:schemaRef ds:uri="http://purl.org/dc/elements/1.1/"/>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C5B10C2D-1F6D-4D5E-9FE3-0A1693702FED}">
  <ds:schemaRefs>
    <ds:schemaRef ds:uri="http://schemas.microsoft.com/sharepoint/v3/contenttype/forms"/>
  </ds:schemaRefs>
</ds:datastoreItem>
</file>

<file path=customXml/itemProps3.xml><?xml version="1.0" encoding="utf-8"?>
<ds:datastoreItem xmlns:ds="http://schemas.openxmlformats.org/officeDocument/2006/customXml" ds:itemID="{600801C9-19C2-495A-834D-9E45A70952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Intro</vt:lpstr>
      <vt:lpstr>CVSS v3.0</vt:lpstr>
      <vt:lpstr>Data</vt:lpstr>
      <vt:lpstr>TBC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Gina Ardaviciute</dc:creator>
  <cp:keywords/>
  <dc:description/>
  <cp:lastModifiedBy>Gina Ardaviciute</cp:lastModifiedBy>
  <cp:revision/>
  <dcterms:created xsi:type="dcterms:W3CDTF">2021-02-23T11:21:41Z</dcterms:created>
  <dcterms:modified xsi:type="dcterms:W3CDTF">2022-05-27T15:15:19Z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0x0101008C88795EBC86B4458D6BF37966B5DAF1</vt:lpwstr>
  </property>
  <property fmtid="{D5CDD505-2E9C-101B-9397-08002B2CF9AE}" pid="3" name="MediaServiceImageTags">
    <vt:lpwstr/>
  </property>
</Properties>
</file>