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ssvri\Desktop\reelbound\docs\"/>
    </mc:Choice>
  </mc:AlternateContent>
  <xr:revisionPtr revIDLastSave="0" documentId="13_ncr:1_{D7659F10-3872-4547-9C8E-B7924CC1177E}" xr6:coauthVersionLast="47" xr6:coauthVersionMax="47" xr10:uidLastSave="{00000000-0000-0000-0000-000000000000}"/>
  <bookViews>
    <workbookView xWindow="28680" yWindow="-120" windowWidth="29040" windowHeight="15720" activeTab="2" xr2:uid="{3504DE5C-72B8-4340-B374-70F8E7914999}"/>
  </bookViews>
  <sheets>
    <sheet name="creditsIndex" sheetId="1" r:id="rId1"/>
    <sheet name="MonsterHP" sheetId="2" r:id="rId2"/>
    <sheet name="Shape_Ic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M14" i="3"/>
  <c r="M13" i="3"/>
  <c r="M10" i="3"/>
  <c r="M9" i="3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D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2" i="2"/>
  <c r="G6" i="1"/>
  <c r="G8" i="1" s="1"/>
  <c r="M11" i="3" l="1"/>
  <c r="M15" i="3"/>
  <c r="D3" i="1"/>
  <c r="D19" i="1"/>
  <c r="D35" i="1"/>
  <c r="D4" i="1"/>
  <c r="D36" i="1"/>
  <c r="D5" i="1"/>
  <c r="D21" i="1"/>
  <c r="D37" i="1"/>
  <c r="D6" i="1"/>
  <c r="D22" i="1"/>
  <c r="D38" i="1"/>
  <c r="D24" i="1"/>
  <c r="D2" i="1"/>
  <c r="D17" i="1"/>
  <c r="D20" i="1"/>
  <c r="D12" i="1"/>
  <c r="D14" i="1"/>
  <c r="D32" i="1"/>
  <c r="D25" i="1"/>
  <c r="D15" i="1"/>
  <c r="D7" i="1"/>
  <c r="D23" i="1"/>
  <c r="D39" i="1"/>
  <c r="D40" i="1"/>
  <c r="D41" i="1"/>
  <c r="D26" i="1"/>
  <c r="D28" i="1"/>
  <c r="D29" i="1"/>
  <c r="D30" i="1"/>
  <c r="D16" i="1"/>
  <c r="D34" i="1"/>
  <c r="D8" i="1"/>
  <c r="D18" i="1"/>
  <c r="D9" i="1"/>
  <c r="D10" i="1"/>
  <c r="D13" i="1"/>
  <c r="D31" i="1"/>
  <c r="D33" i="1"/>
  <c r="D27" i="1"/>
  <c r="D11" i="1"/>
  <c r="M5" i="3" l="1"/>
</calcChain>
</file>

<file path=xl/sharedStrings.xml><?xml version="1.0" encoding="utf-8"?>
<sst xmlns="http://schemas.openxmlformats.org/spreadsheetml/2006/main" count="72" uniqueCount="54">
  <si>
    <t>Map</t>
  </si>
  <si>
    <t>Node</t>
  </si>
  <si>
    <t>creditsIndex</t>
  </si>
  <si>
    <t>nodeTotal</t>
  </si>
  <si>
    <t>Contants</t>
  </si>
  <si>
    <t>mapMult_old</t>
  </si>
  <si>
    <t>nodeMult_old</t>
  </si>
  <si>
    <t>G_old</t>
  </si>
  <si>
    <t>mapMult_new</t>
  </si>
  <si>
    <t>nodeMult_new</t>
  </si>
  <si>
    <t>baseCredits</t>
  </si>
  <si>
    <t>totalNode</t>
  </si>
  <si>
    <t>HPFactor</t>
  </si>
  <si>
    <t>Type</t>
  </si>
  <si>
    <t>Grunt</t>
  </si>
  <si>
    <t>Elite</t>
  </si>
  <si>
    <t>Boss</t>
  </si>
  <si>
    <t>monsterTypeMult</t>
  </si>
  <si>
    <t>bossBaseHP</t>
  </si>
  <si>
    <t>eliteBaseHP</t>
  </si>
  <si>
    <t>gruntBaseHP</t>
  </si>
  <si>
    <t>Easy</t>
  </si>
  <si>
    <t>Normal</t>
  </si>
  <si>
    <t>Hard</t>
  </si>
  <si>
    <t>Shape</t>
  </si>
  <si>
    <t>shapeCoeff</t>
  </si>
  <si>
    <t>LengthCoeff</t>
  </si>
  <si>
    <t>Length</t>
  </si>
  <si>
    <t>Horiz</t>
  </si>
  <si>
    <t>Vert</t>
  </si>
  <si>
    <t>DR</t>
  </si>
  <si>
    <t>DL</t>
  </si>
  <si>
    <t>hpTrait</t>
  </si>
  <si>
    <t>Icons</t>
  </si>
  <si>
    <t>cherry</t>
  </si>
  <si>
    <t>lemon</t>
  </si>
  <si>
    <t>melon</t>
  </si>
  <si>
    <t>grape</t>
  </si>
  <si>
    <t>bell</t>
  </si>
  <si>
    <t>seven</t>
  </si>
  <si>
    <t>diamond</t>
  </si>
  <si>
    <t>star</t>
  </si>
  <si>
    <t>Sample Win Condition Value Index</t>
  </si>
  <si>
    <t>id</t>
  </si>
  <si>
    <t>Sample Win Condition shapeCoeff</t>
  </si>
  <si>
    <t>Sample Win Condition LengthCoeff</t>
  </si>
  <si>
    <t>sumWinShapeCoeff</t>
  </si>
  <si>
    <t>iconsMult</t>
  </si>
  <si>
    <t>iconSelect</t>
  </si>
  <si>
    <t>iconAmount</t>
  </si>
  <si>
    <t>iconValueMult</t>
  </si>
  <si>
    <t>bar</t>
  </si>
  <si>
    <t>Sample Win Condition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</si>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</sst>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creditsIndex!$D$1</c:f>
              <c:strCache>
                <c:ptCount val="1"/>
                <c:pt idx="0">
                  <c:v>creditsIndex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creditsIndex!$C$2:$C$41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creditsIndex!$D$2:$D$41</c:f>
              <c:numCache>
                <c:formatCode>0.0</c:formatCode>
                <c:ptCount val="40"/>
                <c:pt idx="0">
                  <c:v>10</c:v>
                </c:pt>
                <c:pt idx="1">
                  <c:v>10.509779030015336</c:v>
                </c:pt>
                <c:pt idx="2">
                  <c:v>11.045545525975008</c:v>
                </c:pt>
                <c:pt idx="3">
                  <c:v>11.608624274397187</c:v>
                </c:pt>
                <c:pt idx="4">
                  <c:v>12.200407596638653</c:v>
                </c:pt>
                <c:pt idx="5">
                  <c:v>11.899999999999999</c:v>
                </c:pt>
                <c:pt idx="6">
                  <c:v>12.506637045718248</c:v>
                </c:pt>
                <c:pt idx="7">
                  <c:v>13.144199175910259</c:v>
                </c:pt>
                <c:pt idx="8">
                  <c:v>13.814262886532649</c:v>
                </c:pt>
                <c:pt idx="9">
                  <c:v>14.518485039999996</c:v>
                </c:pt>
                <c:pt idx="10">
                  <c:v>14.161</c:v>
                </c:pt>
                <c:pt idx="11">
                  <c:v>14.882898084404717</c:v>
                </c:pt>
                <c:pt idx="12">
                  <c:v>15.64159701933321</c:v>
                </c:pt>
                <c:pt idx="13">
                  <c:v>16.438972834973853</c:v>
                </c:pt>
                <c:pt idx="14">
                  <c:v>17.276997197599997</c:v>
                </c:pt>
                <c:pt idx="15">
                  <c:v>16.851589999999998</c:v>
                </c:pt>
                <c:pt idx="16">
                  <c:v>17.710648720441611</c:v>
                </c:pt>
                <c:pt idx="17">
                  <c:v>18.61350045300652</c:v>
                </c:pt>
                <c:pt idx="18">
                  <c:v>19.562377673618887</c:v>
                </c:pt>
                <c:pt idx="19">
                  <c:v>20.559626665143995</c:v>
                </c:pt>
                <c:pt idx="20">
                  <c:v>20.053392099999996</c:v>
                </c:pt>
                <c:pt idx="21">
                  <c:v>21.075671977325516</c:v>
                </c:pt>
                <c:pt idx="22">
                  <c:v>22.150065539077755</c:v>
                </c:pt>
                <c:pt idx="23">
                  <c:v>23.279229431606471</c:v>
                </c:pt>
                <c:pt idx="24">
                  <c:v>24.465955731521351</c:v>
                </c:pt>
                <c:pt idx="25">
                  <c:v>23.863536598999996</c:v>
                </c:pt>
                <c:pt idx="26">
                  <c:v>25.080049653017365</c:v>
                </c:pt>
                <c:pt idx="27">
                  <c:v>26.358577991502528</c:v>
                </c:pt>
                <c:pt idx="28">
                  <c:v>27.702283023611702</c:v>
                </c:pt>
                <c:pt idx="29">
                  <c:v>29.11448732051041</c:v>
                </c:pt>
                <c:pt idx="30">
                  <c:v>28.397608552809995</c:v>
                </c:pt>
                <c:pt idx="31">
                  <c:v>29.845259087090664</c:v>
                </c:pt>
                <c:pt idx="32">
                  <c:v>31.366707809888009</c:v>
                </c:pt>
                <c:pt idx="33">
                  <c:v>32.965716798097922</c:v>
                </c:pt>
                <c:pt idx="34">
                  <c:v>34.646239911407385</c:v>
                </c:pt>
                <c:pt idx="35">
                  <c:v>33.793154177843896</c:v>
                </c:pt>
                <c:pt idx="36">
                  <c:v>35.515858313637892</c:v>
                </c:pt>
                <c:pt idx="37">
                  <c:v>37.326382293766734</c:v>
                </c:pt>
                <c:pt idx="38">
                  <c:v>39.229202989736528</c:v>
                </c:pt>
                <c:pt idx="39">
                  <c:v>41.229025494574792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6-4F43-90B2-6B5DF926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78943"/>
        <c:axId val="1563171263"/>
      </c:lineChart>
      <c:catAx>
        <c:axId val="15631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71263"/>
        <c:crosses val="autoZero"/>
        <c:auto val="1"/>
        <c:lblAlgn val="ctr"/>
        <c:lblOffset val="100"/>
        <c:noMultiLvlLbl val="0"/>
      </c:catAx>
      <c:valAx>
        <c:axId val="1563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1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4761</xdr:rowOff>
    </xdr:from>
    <xdr:to>
      <xdr:col>18</xdr:col>
      <xdr:colOff>104775</xdr:colOff>
      <xdr:row>34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7FC1C-C892-D8EF-B877-5C1A9A2D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C0FD-DAE3-40E7-950C-816CA306665E}">
  <dimension ref="A1:G41"/>
  <sheetViews>
    <sheetView workbookViewId="0">
      <selection activeCell="D56" sqref="D56"/>
    </sheetView>
  </sheetViews>
  <sheetFormatPr defaultRowHeight="15" x14ac:dyDescent="0.25"/>
  <cols>
    <col min="3" max="3" width="9.85546875" bestFit="1" customWidth="1"/>
    <col min="6" max="6" width="13.140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</row>
    <row r="2" spans="1:7" x14ac:dyDescent="0.25">
      <c r="A2">
        <v>1</v>
      </c>
      <c r="B2">
        <v>1</v>
      </c>
      <c r="C2">
        <v>1</v>
      </c>
      <c r="D2" s="1">
        <f xml:space="preserve"> $G$2 * POWER($G$7,A2-1) * POWER($G$8,B2-1)</f>
        <v>10</v>
      </c>
      <c r="F2" t="s">
        <v>10</v>
      </c>
      <c r="G2">
        <v>10</v>
      </c>
    </row>
    <row r="3" spans="1:7" x14ac:dyDescent="0.25">
      <c r="A3">
        <v>1</v>
      </c>
      <c r="B3">
        <v>2</v>
      </c>
      <c r="C3">
        <v>2</v>
      </c>
      <c r="D3" s="1">
        <f t="shared" ref="D3:D41" si="0" xml:space="preserve"> $G$2 * POWER($G$7,A3-1) * POWER($G$8,B3-1)</f>
        <v>10.509779030015336</v>
      </c>
      <c r="F3" t="s">
        <v>1</v>
      </c>
      <c r="G3">
        <v>5</v>
      </c>
    </row>
    <row r="4" spans="1:7" x14ac:dyDescent="0.25">
      <c r="A4">
        <v>1</v>
      </c>
      <c r="B4">
        <v>3</v>
      </c>
      <c r="C4">
        <v>3</v>
      </c>
      <c r="D4" s="1">
        <f t="shared" si="0"/>
        <v>11.045545525975008</v>
      </c>
      <c r="F4" t="s">
        <v>5</v>
      </c>
      <c r="G4">
        <v>1.1499999999999999</v>
      </c>
    </row>
    <row r="5" spans="1:7" x14ac:dyDescent="0.25">
      <c r="A5">
        <v>1</v>
      </c>
      <c r="B5">
        <v>4</v>
      </c>
      <c r="C5">
        <v>4</v>
      </c>
      <c r="D5" s="1">
        <f t="shared" si="0"/>
        <v>11.608624274397187</v>
      </c>
      <c r="F5" t="s">
        <v>6</v>
      </c>
      <c r="G5">
        <v>1.06</v>
      </c>
    </row>
    <row r="6" spans="1:7" x14ac:dyDescent="0.25">
      <c r="A6">
        <v>1</v>
      </c>
      <c r="B6">
        <v>5</v>
      </c>
      <c r="C6">
        <v>5</v>
      </c>
      <c r="D6" s="1">
        <f t="shared" si="0"/>
        <v>12.200407596638653</v>
      </c>
      <c r="F6" t="s">
        <v>7</v>
      </c>
      <c r="G6">
        <f>G4*POWER(G5,G3-1)</f>
        <v>1.4518485040000002</v>
      </c>
    </row>
    <row r="7" spans="1:7" x14ac:dyDescent="0.25">
      <c r="A7">
        <v>2</v>
      </c>
      <c r="B7">
        <v>1</v>
      </c>
      <c r="C7">
        <v>6</v>
      </c>
      <c r="D7" s="1">
        <f t="shared" si="0"/>
        <v>11.899999999999999</v>
      </c>
      <c r="F7" t="s">
        <v>8</v>
      </c>
      <c r="G7">
        <v>1.19</v>
      </c>
    </row>
    <row r="8" spans="1:7" x14ac:dyDescent="0.25">
      <c r="A8">
        <v>2</v>
      </c>
      <c r="B8">
        <v>2</v>
      </c>
      <c r="C8">
        <v>7</v>
      </c>
      <c r="D8" s="1">
        <f t="shared" si="0"/>
        <v>12.506637045718248</v>
      </c>
      <c r="F8" t="s">
        <v>9</v>
      </c>
      <c r="G8">
        <f>POWER(G6/G7,1/(G3-1))</f>
        <v>1.0509779030015336</v>
      </c>
    </row>
    <row r="9" spans="1:7" x14ac:dyDescent="0.25">
      <c r="A9">
        <v>2</v>
      </c>
      <c r="B9">
        <v>3</v>
      </c>
      <c r="C9">
        <v>8</v>
      </c>
      <c r="D9" s="1">
        <f t="shared" si="0"/>
        <v>13.144199175910259</v>
      </c>
    </row>
    <row r="10" spans="1:7" x14ac:dyDescent="0.25">
      <c r="A10">
        <v>2</v>
      </c>
      <c r="B10">
        <v>4</v>
      </c>
      <c r="C10">
        <v>9</v>
      </c>
      <c r="D10" s="1">
        <f t="shared" si="0"/>
        <v>13.814262886532649</v>
      </c>
    </row>
    <row r="11" spans="1:7" x14ac:dyDescent="0.25">
      <c r="A11">
        <v>2</v>
      </c>
      <c r="B11">
        <v>5</v>
      </c>
      <c r="C11">
        <v>10</v>
      </c>
      <c r="D11" s="1">
        <f t="shared" si="0"/>
        <v>14.518485039999996</v>
      </c>
    </row>
    <row r="12" spans="1:7" x14ac:dyDescent="0.25">
      <c r="A12">
        <v>3</v>
      </c>
      <c r="B12">
        <v>1</v>
      </c>
      <c r="C12">
        <v>11</v>
      </c>
      <c r="D12" s="1">
        <f t="shared" si="0"/>
        <v>14.161</v>
      </c>
    </row>
    <row r="13" spans="1:7" x14ac:dyDescent="0.25">
      <c r="A13">
        <v>3</v>
      </c>
      <c r="B13">
        <v>2</v>
      </c>
      <c r="C13">
        <v>12</v>
      </c>
      <c r="D13" s="1">
        <f t="shared" si="0"/>
        <v>14.882898084404717</v>
      </c>
    </row>
    <row r="14" spans="1:7" x14ac:dyDescent="0.25">
      <c r="A14">
        <v>3</v>
      </c>
      <c r="B14">
        <v>3</v>
      </c>
      <c r="C14">
        <v>13</v>
      </c>
      <c r="D14" s="1">
        <f t="shared" si="0"/>
        <v>15.64159701933321</v>
      </c>
    </row>
    <row r="15" spans="1:7" x14ac:dyDescent="0.25">
      <c r="A15">
        <v>3</v>
      </c>
      <c r="B15">
        <v>4</v>
      </c>
      <c r="C15">
        <v>14</v>
      </c>
      <c r="D15" s="1">
        <f t="shared" si="0"/>
        <v>16.438972834973853</v>
      </c>
    </row>
    <row r="16" spans="1:7" x14ac:dyDescent="0.25">
      <c r="A16">
        <v>3</v>
      </c>
      <c r="B16">
        <v>5</v>
      </c>
      <c r="C16">
        <v>15</v>
      </c>
      <c r="D16" s="1">
        <f t="shared" si="0"/>
        <v>17.276997197599997</v>
      </c>
    </row>
    <row r="17" spans="1:4" x14ac:dyDescent="0.25">
      <c r="A17">
        <v>4</v>
      </c>
      <c r="B17">
        <v>1</v>
      </c>
      <c r="C17">
        <v>16</v>
      </c>
      <c r="D17" s="1">
        <f t="shared" si="0"/>
        <v>16.851589999999998</v>
      </c>
    </row>
    <row r="18" spans="1:4" x14ac:dyDescent="0.25">
      <c r="A18">
        <v>4</v>
      </c>
      <c r="B18">
        <v>2</v>
      </c>
      <c r="C18">
        <v>17</v>
      </c>
      <c r="D18" s="1">
        <f t="shared" si="0"/>
        <v>17.710648720441611</v>
      </c>
    </row>
    <row r="19" spans="1:4" x14ac:dyDescent="0.25">
      <c r="A19">
        <v>4</v>
      </c>
      <c r="B19">
        <v>3</v>
      </c>
      <c r="C19">
        <v>18</v>
      </c>
      <c r="D19" s="1">
        <f t="shared" si="0"/>
        <v>18.61350045300652</v>
      </c>
    </row>
    <row r="20" spans="1:4" x14ac:dyDescent="0.25">
      <c r="A20">
        <v>4</v>
      </c>
      <c r="B20">
        <v>4</v>
      </c>
      <c r="C20">
        <v>19</v>
      </c>
      <c r="D20" s="1">
        <f t="shared" si="0"/>
        <v>19.562377673618887</v>
      </c>
    </row>
    <row r="21" spans="1:4" x14ac:dyDescent="0.25">
      <c r="A21">
        <v>4</v>
      </c>
      <c r="B21">
        <v>5</v>
      </c>
      <c r="C21">
        <v>20</v>
      </c>
      <c r="D21" s="1">
        <f t="shared" si="0"/>
        <v>20.559626665143995</v>
      </c>
    </row>
    <row r="22" spans="1:4" x14ac:dyDescent="0.25">
      <c r="A22">
        <v>5</v>
      </c>
      <c r="B22">
        <v>1</v>
      </c>
      <c r="C22">
        <v>21</v>
      </c>
      <c r="D22" s="1">
        <f t="shared" si="0"/>
        <v>20.053392099999996</v>
      </c>
    </row>
    <row r="23" spans="1:4" x14ac:dyDescent="0.25">
      <c r="A23">
        <v>5</v>
      </c>
      <c r="B23">
        <v>2</v>
      </c>
      <c r="C23">
        <v>22</v>
      </c>
      <c r="D23" s="1">
        <f t="shared" si="0"/>
        <v>21.075671977325516</v>
      </c>
    </row>
    <row r="24" spans="1:4" x14ac:dyDescent="0.25">
      <c r="A24">
        <v>5</v>
      </c>
      <c r="B24">
        <v>3</v>
      </c>
      <c r="C24">
        <v>23</v>
      </c>
      <c r="D24" s="1">
        <f t="shared" si="0"/>
        <v>22.150065539077755</v>
      </c>
    </row>
    <row r="25" spans="1:4" x14ac:dyDescent="0.25">
      <c r="A25">
        <v>5</v>
      </c>
      <c r="B25">
        <v>4</v>
      </c>
      <c r="C25">
        <v>24</v>
      </c>
      <c r="D25" s="1">
        <f t="shared" si="0"/>
        <v>23.279229431606471</v>
      </c>
    </row>
    <row r="26" spans="1:4" x14ac:dyDescent="0.25">
      <c r="A26">
        <v>5</v>
      </c>
      <c r="B26">
        <v>5</v>
      </c>
      <c r="C26">
        <v>25</v>
      </c>
      <c r="D26" s="1">
        <f t="shared" si="0"/>
        <v>24.465955731521351</v>
      </c>
    </row>
    <row r="27" spans="1:4" x14ac:dyDescent="0.25">
      <c r="A27">
        <v>6</v>
      </c>
      <c r="B27">
        <v>1</v>
      </c>
      <c r="C27">
        <v>26</v>
      </c>
      <c r="D27" s="1">
        <f t="shared" si="0"/>
        <v>23.863536598999996</v>
      </c>
    </row>
    <row r="28" spans="1:4" x14ac:dyDescent="0.25">
      <c r="A28">
        <v>6</v>
      </c>
      <c r="B28">
        <v>2</v>
      </c>
      <c r="C28">
        <v>27</v>
      </c>
      <c r="D28" s="1">
        <f t="shared" si="0"/>
        <v>25.080049653017365</v>
      </c>
    </row>
    <row r="29" spans="1:4" x14ac:dyDescent="0.25">
      <c r="A29">
        <v>6</v>
      </c>
      <c r="B29">
        <v>3</v>
      </c>
      <c r="C29">
        <v>28</v>
      </c>
      <c r="D29" s="1">
        <f t="shared" si="0"/>
        <v>26.358577991502528</v>
      </c>
    </row>
    <row r="30" spans="1:4" x14ac:dyDescent="0.25">
      <c r="A30">
        <v>6</v>
      </c>
      <c r="B30">
        <v>4</v>
      </c>
      <c r="C30">
        <v>29</v>
      </c>
      <c r="D30" s="1">
        <f t="shared" si="0"/>
        <v>27.702283023611702</v>
      </c>
    </row>
    <row r="31" spans="1:4" x14ac:dyDescent="0.25">
      <c r="A31">
        <v>6</v>
      </c>
      <c r="B31">
        <v>5</v>
      </c>
      <c r="C31">
        <v>30</v>
      </c>
      <c r="D31" s="1">
        <f t="shared" si="0"/>
        <v>29.11448732051041</v>
      </c>
    </row>
    <row r="32" spans="1:4" x14ac:dyDescent="0.25">
      <c r="A32">
        <v>7</v>
      </c>
      <c r="B32">
        <v>1</v>
      </c>
      <c r="C32">
        <v>31</v>
      </c>
      <c r="D32" s="1">
        <f t="shared" si="0"/>
        <v>28.397608552809995</v>
      </c>
    </row>
    <row r="33" spans="1:4" x14ac:dyDescent="0.25">
      <c r="A33">
        <v>7</v>
      </c>
      <c r="B33">
        <v>2</v>
      </c>
      <c r="C33">
        <v>32</v>
      </c>
      <c r="D33" s="1">
        <f t="shared" si="0"/>
        <v>29.845259087090664</v>
      </c>
    </row>
    <row r="34" spans="1:4" x14ac:dyDescent="0.25">
      <c r="A34">
        <v>7</v>
      </c>
      <c r="B34">
        <v>3</v>
      </c>
      <c r="C34">
        <v>33</v>
      </c>
      <c r="D34" s="1">
        <f t="shared" si="0"/>
        <v>31.366707809888009</v>
      </c>
    </row>
    <row r="35" spans="1:4" x14ac:dyDescent="0.25">
      <c r="A35">
        <v>7</v>
      </c>
      <c r="B35">
        <v>4</v>
      </c>
      <c r="C35">
        <v>34</v>
      </c>
      <c r="D35" s="1">
        <f t="shared" si="0"/>
        <v>32.965716798097922</v>
      </c>
    </row>
    <row r="36" spans="1:4" x14ac:dyDescent="0.25">
      <c r="A36">
        <v>7</v>
      </c>
      <c r="B36">
        <v>5</v>
      </c>
      <c r="C36">
        <v>35</v>
      </c>
      <c r="D36" s="1">
        <f t="shared" si="0"/>
        <v>34.646239911407385</v>
      </c>
    </row>
    <row r="37" spans="1:4" x14ac:dyDescent="0.25">
      <c r="A37">
        <v>8</v>
      </c>
      <c r="B37">
        <v>1</v>
      </c>
      <c r="C37">
        <v>36</v>
      </c>
      <c r="D37" s="1">
        <f t="shared" si="0"/>
        <v>33.793154177843896</v>
      </c>
    </row>
    <row r="38" spans="1:4" x14ac:dyDescent="0.25">
      <c r="A38">
        <v>8</v>
      </c>
      <c r="B38">
        <v>2</v>
      </c>
      <c r="C38">
        <v>37</v>
      </c>
      <c r="D38" s="1">
        <f t="shared" si="0"/>
        <v>35.515858313637892</v>
      </c>
    </row>
    <row r="39" spans="1:4" x14ac:dyDescent="0.25">
      <c r="A39">
        <v>8</v>
      </c>
      <c r="B39">
        <v>3</v>
      </c>
      <c r="C39">
        <v>38</v>
      </c>
      <c r="D39" s="1">
        <f t="shared" si="0"/>
        <v>37.326382293766734</v>
      </c>
    </row>
    <row r="40" spans="1:4" x14ac:dyDescent="0.25">
      <c r="A40">
        <v>8</v>
      </c>
      <c r="B40">
        <v>4</v>
      </c>
      <c r="C40">
        <v>39</v>
      </c>
      <c r="D40" s="1">
        <f t="shared" si="0"/>
        <v>39.229202989736528</v>
      </c>
    </row>
    <row r="41" spans="1:4" x14ac:dyDescent="0.25">
      <c r="A41">
        <v>8</v>
      </c>
      <c r="B41">
        <v>5</v>
      </c>
      <c r="C41">
        <v>40</v>
      </c>
      <c r="D41" s="1">
        <f t="shared" si="0"/>
        <v>41.229025494574792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813C-EFF8-441A-BBE4-56ACB9315A1F}">
  <dimension ref="A1:P41"/>
  <sheetViews>
    <sheetView workbookViewId="0">
      <selection activeCell="L9" sqref="L9"/>
    </sheetView>
  </sheetViews>
  <sheetFormatPr defaultRowHeight="15" x14ac:dyDescent="0.25"/>
  <cols>
    <col min="1" max="1" width="9.7109375" bestFit="1" customWidth="1"/>
    <col min="2" max="2" width="12.28515625" bestFit="1" customWidth="1"/>
    <col min="3" max="3" width="11.42578125" bestFit="1" customWidth="1"/>
    <col min="4" max="4" width="12" bestFit="1" customWidth="1"/>
    <col min="13" max="13" width="16.28515625" bestFit="1" customWidth="1"/>
  </cols>
  <sheetData>
    <row r="1" spans="1:16" x14ac:dyDescent="0.25">
      <c r="A1" t="s">
        <v>11</v>
      </c>
      <c r="B1" t="s">
        <v>20</v>
      </c>
      <c r="C1" t="s">
        <v>19</v>
      </c>
      <c r="D1" t="s">
        <v>18</v>
      </c>
    </row>
    <row r="2" spans="1:16" x14ac:dyDescent="0.25">
      <c r="A2">
        <f>creditsIndex!C2</f>
        <v>1</v>
      </c>
      <c r="B2" s="2">
        <f>ROUND(creditsIndex!D2 * $M$4*$L$9 * (1+$P$4),0)</f>
        <v>500</v>
      </c>
      <c r="C2" s="2">
        <f>ROUND(creditsIndex!D2 * $M$5*$L$9 * (1+$P$4),0)</f>
        <v>650</v>
      </c>
      <c r="D2" s="2">
        <f>ROUND(creditsIndex!D2 * $M$6*$L$9 * (1+$P$4),0)</f>
        <v>1400</v>
      </c>
    </row>
    <row r="3" spans="1:16" x14ac:dyDescent="0.25">
      <c r="A3">
        <f>creditsIndex!C3</f>
        <v>2</v>
      </c>
      <c r="B3" s="2">
        <f>ROUND(creditsIndex!D3 * $M$4*$L$9 * (1+$P$4),0)</f>
        <v>525</v>
      </c>
      <c r="C3" s="2">
        <f>ROUND(creditsIndex!D3 * $M$5*$L$9 * (1+$P$4),0)</f>
        <v>683</v>
      </c>
      <c r="D3" s="2">
        <f>ROUND(creditsIndex!D3 * $M$6*$L$9 * (1+$P$4),0)</f>
        <v>1471</v>
      </c>
      <c r="L3" t="s">
        <v>13</v>
      </c>
      <c r="M3" t="s">
        <v>17</v>
      </c>
    </row>
    <row r="4" spans="1:16" x14ac:dyDescent="0.25">
      <c r="A4">
        <f>creditsIndex!C4</f>
        <v>3</v>
      </c>
      <c r="B4" s="2">
        <f>ROUND(creditsIndex!D4 * $M$4*$L$9 * (1+$P$4),0)</f>
        <v>552</v>
      </c>
      <c r="C4" s="2">
        <f>ROUND(creditsIndex!D4 * $M$5*$L$9 * (1+$P$4),0)</f>
        <v>718</v>
      </c>
      <c r="D4" s="2">
        <f>ROUND(creditsIndex!D4 * $M$6*$L$9 * (1+$P$4),0)</f>
        <v>1546</v>
      </c>
      <c r="L4" t="s">
        <v>14</v>
      </c>
      <c r="M4">
        <v>1</v>
      </c>
      <c r="O4" t="s">
        <v>32</v>
      </c>
      <c r="P4" s="3">
        <v>0</v>
      </c>
    </row>
    <row r="5" spans="1:16" x14ac:dyDescent="0.25">
      <c r="A5">
        <f>creditsIndex!C5</f>
        <v>4</v>
      </c>
      <c r="B5" s="2">
        <f>ROUND(creditsIndex!D5 * $M$4*$L$9 * (1+$P$4),0)</f>
        <v>580</v>
      </c>
      <c r="C5" s="2">
        <f>ROUND(creditsIndex!D5 * $M$5*$L$9 * (1+$P$4),0)</f>
        <v>755</v>
      </c>
      <c r="D5" s="2">
        <f>ROUND(creditsIndex!D5 * $M$6*$L$9 * (1+$P$4),0)</f>
        <v>1625</v>
      </c>
      <c r="L5" t="s">
        <v>15</v>
      </c>
      <c r="M5">
        <v>1.3</v>
      </c>
    </row>
    <row r="6" spans="1:16" x14ac:dyDescent="0.25">
      <c r="A6">
        <f>creditsIndex!C6</f>
        <v>5</v>
      </c>
      <c r="B6" s="2">
        <f>ROUND(creditsIndex!D6 * $M$4*$L$9 * (1+$P$4),0)</f>
        <v>610</v>
      </c>
      <c r="C6" s="2">
        <f>ROUND(creditsIndex!D6 * $M$5*$L$9 * (1+$P$4),0)</f>
        <v>793</v>
      </c>
      <c r="D6" s="2">
        <f>ROUND(creditsIndex!D6 * $M$6*$L$9 * (1+$P$4),0)</f>
        <v>1708</v>
      </c>
      <c r="L6" t="s">
        <v>16</v>
      </c>
      <c r="M6">
        <v>2.8</v>
      </c>
    </row>
    <row r="7" spans="1:16" x14ac:dyDescent="0.25">
      <c r="A7">
        <f>creditsIndex!C7</f>
        <v>6</v>
      </c>
      <c r="B7" s="2">
        <f>ROUND(creditsIndex!D7 * $M$4*$L$9 * (1+$P$4),0)</f>
        <v>595</v>
      </c>
      <c r="C7" s="2">
        <f>ROUND(creditsIndex!D7 * $M$5*$L$9 * (1+$P$4),0)</f>
        <v>774</v>
      </c>
      <c r="D7" s="2">
        <f>ROUND(creditsIndex!D7 * $M$6*$L$9 * (1+$P$4),0)</f>
        <v>1666</v>
      </c>
    </row>
    <row r="8" spans="1:16" x14ac:dyDescent="0.25">
      <c r="A8">
        <f>creditsIndex!C8</f>
        <v>7</v>
      </c>
      <c r="B8" s="2">
        <f>ROUND(creditsIndex!D8 * $M$4*$L$9 * (1+$P$4),0)</f>
        <v>625</v>
      </c>
      <c r="C8" s="2">
        <f>ROUND(creditsIndex!D8 * $M$5*$L$9 * (1+$P$4),0)</f>
        <v>813</v>
      </c>
      <c r="D8" s="2">
        <f>ROUND(creditsIndex!D8 * $M$6*$L$9 * (1+$P$4),0)</f>
        <v>1751</v>
      </c>
      <c r="L8" t="s">
        <v>12</v>
      </c>
    </row>
    <row r="9" spans="1:16" x14ac:dyDescent="0.25">
      <c r="A9">
        <f>creditsIndex!C9</f>
        <v>8</v>
      </c>
      <c r="B9" s="2">
        <f>ROUND(creditsIndex!D9 * $M$4*$L$9 * (1+$P$4),0)</f>
        <v>657</v>
      </c>
      <c r="C9" s="2">
        <f>ROUND(creditsIndex!D9 * $M$5*$L$9 * (1+$P$4),0)</f>
        <v>854</v>
      </c>
      <c r="D9" s="2">
        <f>ROUND(creditsIndex!D9 * $M$6*$L$9 * (1+$P$4),0)</f>
        <v>1840</v>
      </c>
      <c r="L9">
        <v>50</v>
      </c>
      <c r="M9" t="s">
        <v>21</v>
      </c>
      <c r="N9">
        <v>50</v>
      </c>
    </row>
    <row r="10" spans="1:16" x14ac:dyDescent="0.25">
      <c r="A10">
        <f>creditsIndex!C10</f>
        <v>9</v>
      </c>
      <c r="B10" s="2">
        <f>ROUND(creditsIndex!D10 * $M$4*$L$9 * (1+$P$4),0)</f>
        <v>691</v>
      </c>
      <c r="C10" s="2">
        <f>ROUND(creditsIndex!D10 * $M$5*$L$9 * (1+$P$4),0)</f>
        <v>898</v>
      </c>
      <c r="D10" s="2">
        <f>ROUND(creditsIndex!D10 * $M$6*$L$9 * (1+$P$4),0)</f>
        <v>1934</v>
      </c>
      <c r="M10" t="s">
        <v>22</v>
      </c>
      <c r="N10">
        <v>55</v>
      </c>
    </row>
    <row r="11" spans="1:16" x14ac:dyDescent="0.25">
      <c r="A11">
        <f>creditsIndex!C11</f>
        <v>10</v>
      </c>
      <c r="B11" s="2">
        <f>ROUND(creditsIndex!D11 * $M$4*$L$9 * (1+$P$4),0)</f>
        <v>726</v>
      </c>
      <c r="C11" s="2">
        <f>ROUND(creditsIndex!D11 * $M$5*$L$9 * (1+$P$4),0)</f>
        <v>944</v>
      </c>
      <c r="D11" s="2">
        <f>ROUND(creditsIndex!D11 * $M$6*$L$9 * (1+$P$4),0)</f>
        <v>2033</v>
      </c>
      <c r="M11" t="s">
        <v>23</v>
      </c>
      <c r="N11">
        <v>60</v>
      </c>
    </row>
    <row r="12" spans="1:16" x14ac:dyDescent="0.25">
      <c r="A12">
        <f>creditsIndex!C12</f>
        <v>11</v>
      </c>
      <c r="B12" s="2">
        <f>ROUND(creditsIndex!D12 * $M$4*$L$9 * (1+$P$4),0)</f>
        <v>708</v>
      </c>
      <c r="C12" s="2">
        <f>ROUND(creditsIndex!D12 * $M$5*$L$9 * (1+$P$4),0)</f>
        <v>920</v>
      </c>
      <c r="D12" s="2">
        <f>ROUND(creditsIndex!D12 * $M$6*$L$9 * (1+$P$4),0)</f>
        <v>1983</v>
      </c>
    </row>
    <row r="13" spans="1:16" x14ac:dyDescent="0.25">
      <c r="A13">
        <f>creditsIndex!C13</f>
        <v>12</v>
      </c>
      <c r="B13" s="2">
        <f>ROUND(creditsIndex!D13 * $M$4*$L$9 * (1+$P$4),0)</f>
        <v>744</v>
      </c>
      <c r="C13" s="2">
        <f>ROUND(creditsIndex!D13 * $M$5*$L$9 * (1+$P$4),0)</f>
        <v>967</v>
      </c>
      <c r="D13" s="2">
        <f>ROUND(creditsIndex!D13 * $M$6*$L$9 * (1+$P$4),0)</f>
        <v>2084</v>
      </c>
    </row>
    <row r="14" spans="1:16" x14ac:dyDescent="0.25">
      <c r="A14">
        <f>creditsIndex!C14</f>
        <v>13</v>
      </c>
      <c r="B14" s="2">
        <f>ROUND(creditsIndex!D14 * $M$4*$L$9 * (1+$P$4),0)</f>
        <v>782</v>
      </c>
      <c r="C14" s="2">
        <f>ROUND(creditsIndex!D14 * $M$5*$L$9 * (1+$P$4),0)</f>
        <v>1017</v>
      </c>
      <c r="D14" s="2">
        <f>ROUND(creditsIndex!D14 * $M$6*$L$9 * (1+$P$4),0)</f>
        <v>2190</v>
      </c>
    </row>
    <row r="15" spans="1:16" x14ac:dyDescent="0.25">
      <c r="A15">
        <f>creditsIndex!C15</f>
        <v>14</v>
      </c>
      <c r="B15" s="2">
        <f>ROUND(creditsIndex!D15 * $M$4*$L$9 * (1+$P$4),0)</f>
        <v>822</v>
      </c>
      <c r="C15" s="2">
        <f>ROUND(creditsIndex!D15 * $M$5*$L$9 * (1+$P$4),0)</f>
        <v>1069</v>
      </c>
      <c r="D15" s="2">
        <f>ROUND(creditsIndex!D15 * $M$6*$L$9 * (1+$P$4),0)</f>
        <v>2301</v>
      </c>
    </row>
    <row r="16" spans="1:16" x14ac:dyDescent="0.25">
      <c r="A16">
        <f>creditsIndex!C16</f>
        <v>15</v>
      </c>
      <c r="B16" s="2">
        <f>ROUND(creditsIndex!D16 * $M$4*$L$9 * (1+$P$4),0)</f>
        <v>864</v>
      </c>
      <c r="C16" s="2">
        <f>ROUND(creditsIndex!D16 * $M$5*$L$9 * (1+$P$4),0)</f>
        <v>1123</v>
      </c>
      <c r="D16" s="2">
        <f>ROUND(creditsIndex!D16 * $M$6*$L$9 * (1+$P$4),0)</f>
        <v>2419</v>
      </c>
    </row>
    <row r="17" spans="1:4" x14ac:dyDescent="0.25">
      <c r="A17">
        <f>creditsIndex!C17</f>
        <v>16</v>
      </c>
      <c r="B17" s="2">
        <f>ROUND(creditsIndex!D17 * $M$4*$L$9 * (1+$P$4),0)</f>
        <v>843</v>
      </c>
      <c r="C17" s="2">
        <f>ROUND(creditsIndex!D17 * $M$5*$L$9 * (1+$P$4),0)</f>
        <v>1095</v>
      </c>
      <c r="D17" s="2">
        <f>ROUND(creditsIndex!D17 * $M$6*$L$9 * (1+$P$4),0)</f>
        <v>2359</v>
      </c>
    </row>
    <row r="18" spans="1:4" x14ac:dyDescent="0.25">
      <c r="A18">
        <f>creditsIndex!C18</f>
        <v>17</v>
      </c>
      <c r="B18" s="2">
        <f>ROUND(creditsIndex!D18 * $M$4*$L$9 * (1+$P$4),0)</f>
        <v>886</v>
      </c>
      <c r="C18" s="2">
        <f>ROUND(creditsIndex!D18 * $M$5*$L$9 * (1+$P$4),0)</f>
        <v>1151</v>
      </c>
      <c r="D18" s="2">
        <f>ROUND(creditsIndex!D18 * $M$6*$L$9 * (1+$P$4),0)</f>
        <v>2479</v>
      </c>
    </row>
    <row r="19" spans="1:4" x14ac:dyDescent="0.25">
      <c r="A19">
        <f>creditsIndex!C19</f>
        <v>18</v>
      </c>
      <c r="B19" s="2">
        <f>ROUND(creditsIndex!D19 * $M$4*$L$9 * (1+$P$4),0)</f>
        <v>931</v>
      </c>
      <c r="C19" s="2">
        <f>ROUND(creditsIndex!D19 * $M$5*$L$9 * (1+$P$4),0)</f>
        <v>1210</v>
      </c>
      <c r="D19" s="2">
        <f>ROUND(creditsIndex!D19 * $M$6*$L$9 * (1+$P$4),0)</f>
        <v>2606</v>
      </c>
    </row>
    <row r="20" spans="1:4" x14ac:dyDescent="0.25">
      <c r="A20">
        <f>creditsIndex!C20</f>
        <v>19</v>
      </c>
      <c r="B20" s="2">
        <f>ROUND(creditsIndex!D20 * $M$4*$L$9 * (1+$P$4),0)</f>
        <v>978</v>
      </c>
      <c r="C20" s="2">
        <f>ROUND(creditsIndex!D20 * $M$5*$L$9 * (1+$P$4),0)</f>
        <v>1272</v>
      </c>
      <c r="D20" s="2">
        <f>ROUND(creditsIndex!D20 * $M$6*$L$9 * (1+$P$4),0)</f>
        <v>2739</v>
      </c>
    </row>
    <row r="21" spans="1:4" x14ac:dyDescent="0.25">
      <c r="A21">
        <f>creditsIndex!C21</f>
        <v>20</v>
      </c>
      <c r="B21" s="2">
        <f>ROUND(creditsIndex!D21 * $M$4*$L$9 * (1+$P$4),0)</f>
        <v>1028</v>
      </c>
      <c r="C21" s="2">
        <f>ROUND(creditsIndex!D21 * $M$5*$L$9 * (1+$P$4),0)</f>
        <v>1336</v>
      </c>
      <c r="D21" s="2">
        <f>ROUND(creditsIndex!D21 * $M$6*$L$9 * (1+$P$4),0)</f>
        <v>2878</v>
      </c>
    </row>
    <row r="22" spans="1:4" x14ac:dyDescent="0.25">
      <c r="A22">
        <f>creditsIndex!C22</f>
        <v>21</v>
      </c>
      <c r="B22" s="2">
        <f>ROUND(creditsIndex!D22 * $M$4*$L$9 * (1+$P$4),0)</f>
        <v>1003</v>
      </c>
      <c r="C22" s="2">
        <f>ROUND(creditsIndex!D22 * $M$5*$L$9 * (1+$P$4),0)</f>
        <v>1303</v>
      </c>
      <c r="D22" s="2">
        <f>ROUND(creditsIndex!D22 * $M$6*$L$9 * (1+$P$4),0)</f>
        <v>2807</v>
      </c>
    </row>
    <row r="23" spans="1:4" x14ac:dyDescent="0.25">
      <c r="A23">
        <f>creditsIndex!C23</f>
        <v>22</v>
      </c>
      <c r="B23" s="2">
        <f>ROUND(creditsIndex!D23 * $M$4*$L$9 * (1+$P$4),0)</f>
        <v>1054</v>
      </c>
      <c r="C23" s="2">
        <f>ROUND(creditsIndex!D23 * $M$5*$L$9 * (1+$P$4),0)</f>
        <v>1370</v>
      </c>
      <c r="D23" s="2">
        <f>ROUND(creditsIndex!D23 * $M$6*$L$9 * (1+$P$4),0)</f>
        <v>2951</v>
      </c>
    </row>
    <row r="24" spans="1:4" x14ac:dyDescent="0.25">
      <c r="A24">
        <f>creditsIndex!C24</f>
        <v>23</v>
      </c>
      <c r="B24" s="2">
        <f>ROUND(creditsIndex!D24 * $M$4*$L$9 * (1+$P$4),0)</f>
        <v>1108</v>
      </c>
      <c r="C24" s="2">
        <f>ROUND(creditsIndex!D24 * $M$5*$L$9 * (1+$P$4),0)</f>
        <v>1440</v>
      </c>
      <c r="D24" s="2">
        <f>ROUND(creditsIndex!D24 * $M$6*$L$9 * (1+$P$4),0)</f>
        <v>3101</v>
      </c>
    </row>
    <row r="25" spans="1:4" x14ac:dyDescent="0.25">
      <c r="A25">
        <f>creditsIndex!C25</f>
        <v>24</v>
      </c>
      <c r="B25" s="2">
        <f>ROUND(creditsIndex!D25 * $M$4*$L$9 * (1+$P$4),0)</f>
        <v>1164</v>
      </c>
      <c r="C25" s="2">
        <f>ROUND(creditsIndex!D25 * $M$5*$L$9 * (1+$P$4),0)</f>
        <v>1513</v>
      </c>
      <c r="D25" s="2">
        <f>ROUND(creditsIndex!D25 * $M$6*$L$9 * (1+$P$4),0)</f>
        <v>3259</v>
      </c>
    </row>
    <row r="26" spans="1:4" x14ac:dyDescent="0.25">
      <c r="A26">
        <f>creditsIndex!C26</f>
        <v>25</v>
      </c>
      <c r="B26" s="2">
        <f>ROUND(creditsIndex!D26 * $M$4*$L$9 * (1+$P$4),0)</f>
        <v>1223</v>
      </c>
      <c r="C26" s="2">
        <f>ROUND(creditsIndex!D26 * $M$5*$L$9 * (1+$P$4),0)</f>
        <v>1590</v>
      </c>
      <c r="D26" s="2">
        <f>ROUND(creditsIndex!D26 * $M$6*$L$9 * (1+$P$4),0)</f>
        <v>3425</v>
      </c>
    </row>
    <row r="27" spans="1:4" x14ac:dyDescent="0.25">
      <c r="A27">
        <f>creditsIndex!C27</f>
        <v>26</v>
      </c>
      <c r="B27" s="2">
        <f>ROUND(creditsIndex!D27 * $M$4*$L$9 * (1+$P$4),0)</f>
        <v>1193</v>
      </c>
      <c r="C27" s="2">
        <f>ROUND(creditsIndex!D27 * $M$5*$L$9 * (1+$P$4),0)</f>
        <v>1551</v>
      </c>
      <c r="D27" s="2">
        <f>ROUND(creditsIndex!D27 * $M$6*$L$9 * (1+$P$4),0)</f>
        <v>3341</v>
      </c>
    </row>
    <row r="28" spans="1:4" x14ac:dyDescent="0.25">
      <c r="A28">
        <f>creditsIndex!C28</f>
        <v>27</v>
      </c>
      <c r="B28" s="2">
        <f>ROUND(creditsIndex!D28 * $M$4*$L$9 * (1+$P$4),0)</f>
        <v>1254</v>
      </c>
      <c r="C28" s="2">
        <f>ROUND(creditsIndex!D28 * $M$5*$L$9 * (1+$P$4),0)</f>
        <v>1630</v>
      </c>
      <c r="D28" s="2">
        <f>ROUND(creditsIndex!D28 * $M$6*$L$9 * (1+$P$4),0)</f>
        <v>3511</v>
      </c>
    </row>
    <row r="29" spans="1:4" x14ac:dyDescent="0.25">
      <c r="A29">
        <f>creditsIndex!C29</f>
        <v>28</v>
      </c>
      <c r="B29" s="2">
        <f>ROUND(creditsIndex!D29 * $M$4*$L$9 * (1+$P$4),0)</f>
        <v>1318</v>
      </c>
      <c r="C29" s="2">
        <f>ROUND(creditsIndex!D29 * $M$5*$L$9 * (1+$P$4),0)</f>
        <v>1713</v>
      </c>
      <c r="D29" s="2">
        <f>ROUND(creditsIndex!D29 * $M$6*$L$9 * (1+$P$4),0)</f>
        <v>3690</v>
      </c>
    </row>
    <row r="30" spans="1:4" x14ac:dyDescent="0.25">
      <c r="A30">
        <f>creditsIndex!C30</f>
        <v>29</v>
      </c>
      <c r="B30" s="2">
        <f>ROUND(creditsIndex!D30 * $M$4*$L$9 * (1+$P$4),0)</f>
        <v>1385</v>
      </c>
      <c r="C30" s="2">
        <f>ROUND(creditsIndex!D30 * $M$5*$L$9 * (1+$P$4),0)</f>
        <v>1801</v>
      </c>
      <c r="D30" s="2">
        <f>ROUND(creditsIndex!D30 * $M$6*$L$9 * (1+$P$4),0)</f>
        <v>3878</v>
      </c>
    </row>
    <row r="31" spans="1:4" x14ac:dyDescent="0.25">
      <c r="A31">
        <f>creditsIndex!C31</f>
        <v>30</v>
      </c>
      <c r="B31" s="2">
        <f>ROUND(creditsIndex!D31 * $M$4*$L$9 * (1+$P$4),0)</f>
        <v>1456</v>
      </c>
      <c r="C31" s="2">
        <f>ROUND(creditsIndex!D31 * $M$5*$L$9 * (1+$P$4),0)</f>
        <v>1892</v>
      </c>
      <c r="D31" s="2">
        <f>ROUND(creditsIndex!D31 * $M$6*$L$9 * (1+$P$4),0)</f>
        <v>4076</v>
      </c>
    </row>
    <row r="32" spans="1:4" x14ac:dyDescent="0.25">
      <c r="A32">
        <f>creditsIndex!C32</f>
        <v>31</v>
      </c>
      <c r="B32" s="2">
        <f>ROUND(creditsIndex!D32 * $M$4*$L$9 * (1+$P$4),0)</f>
        <v>1420</v>
      </c>
      <c r="C32" s="2">
        <f>ROUND(creditsIndex!D32 * $M$5*$L$9 * (1+$P$4),0)</f>
        <v>1846</v>
      </c>
      <c r="D32" s="2">
        <f>ROUND(creditsIndex!D32 * $M$6*$L$9 * (1+$P$4),0)</f>
        <v>3976</v>
      </c>
    </row>
    <row r="33" spans="1:4" x14ac:dyDescent="0.25">
      <c r="A33">
        <f>creditsIndex!C33</f>
        <v>32</v>
      </c>
      <c r="B33" s="2">
        <f>ROUND(creditsIndex!D33 * $M$4*$L$9 * (1+$P$4),0)</f>
        <v>1492</v>
      </c>
      <c r="C33" s="2">
        <f>ROUND(creditsIndex!D33 * $M$5*$L$9 * (1+$P$4),0)</f>
        <v>1940</v>
      </c>
      <c r="D33" s="2">
        <f>ROUND(creditsIndex!D33 * $M$6*$L$9 * (1+$P$4),0)</f>
        <v>4178</v>
      </c>
    </row>
    <row r="34" spans="1:4" x14ac:dyDescent="0.25">
      <c r="A34">
        <f>creditsIndex!C34</f>
        <v>33</v>
      </c>
      <c r="B34" s="2">
        <f>ROUND(creditsIndex!D34 * $M$4*$L$9 * (1+$P$4),0)</f>
        <v>1568</v>
      </c>
      <c r="C34" s="2">
        <f>ROUND(creditsIndex!D34 * $M$5*$L$9 * (1+$P$4),0)</f>
        <v>2039</v>
      </c>
      <c r="D34" s="2">
        <f>ROUND(creditsIndex!D34 * $M$6*$L$9 * (1+$P$4),0)</f>
        <v>4391</v>
      </c>
    </row>
    <row r="35" spans="1:4" x14ac:dyDescent="0.25">
      <c r="A35">
        <f>creditsIndex!C35</f>
        <v>34</v>
      </c>
      <c r="B35" s="2">
        <f>ROUND(creditsIndex!D35 * $M$4*$L$9 * (1+$P$4),0)</f>
        <v>1648</v>
      </c>
      <c r="C35" s="2">
        <f>ROUND(creditsIndex!D35 * $M$5*$L$9 * (1+$P$4),0)</f>
        <v>2143</v>
      </c>
      <c r="D35" s="2">
        <f>ROUND(creditsIndex!D35 * $M$6*$L$9 * (1+$P$4),0)</f>
        <v>4615</v>
      </c>
    </row>
    <row r="36" spans="1:4" x14ac:dyDescent="0.25">
      <c r="A36">
        <f>creditsIndex!C36</f>
        <v>35</v>
      </c>
      <c r="B36" s="2">
        <f>ROUND(creditsIndex!D36 * $M$4*$L$9 * (1+$P$4),0)</f>
        <v>1732</v>
      </c>
      <c r="C36" s="2">
        <f>ROUND(creditsIndex!D36 * $M$5*$L$9 * (1+$P$4),0)</f>
        <v>2252</v>
      </c>
      <c r="D36" s="2">
        <f>ROUND(creditsIndex!D36 * $M$6*$L$9 * (1+$P$4),0)</f>
        <v>4850</v>
      </c>
    </row>
    <row r="37" spans="1:4" x14ac:dyDescent="0.25">
      <c r="A37">
        <f>creditsIndex!C37</f>
        <v>36</v>
      </c>
      <c r="B37" s="2">
        <f>ROUND(creditsIndex!D37 * $M$4*$L$9 * (1+$P$4),0)</f>
        <v>1690</v>
      </c>
      <c r="C37" s="2">
        <f>ROUND(creditsIndex!D37 * $M$5*$L$9 * (1+$P$4),0)</f>
        <v>2197</v>
      </c>
      <c r="D37" s="2">
        <f>ROUND(creditsIndex!D37 * $M$6*$L$9 * (1+$P$4),0)</f>
        <v>4731</v>
      </c>
    </row>
    <row r="38" spans="1:4" x14ac:dyDescent="0.25">
      <c r="A38">
        <f>creditsIndex!C38</f>
        <v>37</v>
      </c>
      <c r="B38" s="2">
        <f>ROUND(creditsIndex!D38 * $M$4*$L$9 * (1+$P$4),0)</f>
        <v>1776</v>
      </c>
      <c r="C38" s="2">
        <f>ROUND(creditsIndex!D38 * $M$5*$L$9 * (1+$P$4),0)</f>
        <v>2309</v>
      </c>
      <c r="D38" s="2">
        <f>ROUND(creditsIndex!D38 * $M$6*$L$9 * (1+$P$4),0)</f>
        <v>4972</v>
      </c>
    </row>
    <row r="39" spans="1:4" x14ac:dyDescent="0.25">
      <c r="A39">
        <f>creditsIndex!C39</f>
        <v>38</v>
      </c>
      <c r="B39" s="2">
        <f>ROUND(creditsIndex!D39 * $M$4*$L$9 * (1+$P$4),0)</f>
        <v>1866</v>
      </c>
      <c r="C39" s="2">
        <f>ROUND(creditsIndex!D39 * $M$5*$L$9 * (1+$P$4),0)</f>
        <v>2426</v>
      </c>
      <c r="D39" s="2">
        <f>ROUND(creditsIndex!D39 * $M$6*$L$9 * (1+$P$4),0)</f>
        <v>5226</v>
      </c>
    </row>
    <row r="40" spans="1:4" x14ac:dyDescent="0.25">
      <c r="A40">
        <f>creditsIndex!C40</f>
        <v>39</v>
      </c>
      <c r="B40" s="2">
        <f>ROUND(creditsIndex!D40 * $M$4*$L$9 * (1+$P$4),0)</f>
        <v>1961</v>
      </c>
      <c r="C40" s="2">
        <f>ROUND(creditsIndex!D40 * $M$5*$L$9 * (1+$P$4),0)</f>
        <v>2550</v>
      </c>
      <c r="D40" s="2">
        <f>ROUND(creditsIndex!D40 * $M$6*$L$9 * (1+$P$4),0)</f>
        <v>5492</v>
      </c>
    </row>
    <row r="41" spans="1:4" x14ac:dyDescent="0.25">
      <c r="A41">
        <f>creditsIndex!C41</f>
        <v>40</v>
      </c>
      <c r="B41" s="2">
        <f>ROUND(creditsIndex!D41 * $M$4*$L$9 * (1+$P$4),0)</f>
        <v>2061</v>
      </c>
      <c r="C41" s="2">
        <f>ROUND(creditsIndex!D41 * $M$5*$L$9 * (1+$P$4),0)</f>
        <v>2680</v>
      </c>
      <c r="D41" s="2">
        <f>ROUND(creditsIndex!D41 * $M$6*$L$9 * (1+$P$4),0)</f>
        <v>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A115-4FDD-4659-ABCF-AC03C1A62D83}">
  <dimension ref="A1:M21"/>
  <sheetViews>
    <sheetView tabSelected="1" workbookViewId="0">
      <selection activeCell="I15" sqref="I15"/>
    </sheetView>
  </sheetViews>
  <sheetFormatPr defaultRowHeight="15" x14ac:dyDescent="0.25"/>
  <cols>
    <col min="2" max="2" width="8.7109375" customWidth="1"/>
    <col min="3" max="3" width="8.85546875" customWidth="1"/>
    <col min="4" max="4" width="10.85546875" bestFit="1" customWidth="1"/>
    <col min="5" max="5" width="11.140625" bestFit="1" customWidth="1"/>
    <col min="12" max="12" width="31.7109375" bestFit="1" customWidth="1"/>
    <col min="15" max="15" width="25.140625" bestFit="1" customWidth="1"/>
  </cols>
  <sheetData>
    <row r="1" spans="1:13" x14ac:dyDescent="0.25">
      <c r="A1" t="s">
        <v>43</v>
      </c>
      <c r="B1" t="s">
        <v>24</v>
      </c>
      <c r="C1" t="s">
        <v>27</v>
      </c>
      <c r="D1" t="s">
        <v>25</v>
      </c>
      <c r="E1" t="s">
        <v>26</v>
      </c>
      <c r="G1" t="s">
        <v>43</v>
      </c>
      <c r="H1" t="s">
        <v>33</v>
      </c>
      <c r="I1" t="s">
        <v>53</v>
      </c>
    </row>
    <row r="2" spans="1:13" x14ac:dyDescent="0.25">
      <c r="A2">
        <v>1</v>
      </c>
      <c r="B2" t="s">
        <v>28</v>
      </c>
      <c r="C2">
        <v>3</v>
      </c>
      <c r="D2">
        <v>1</v>
      </c>
      <c r="E2" s="1">
        <f>1.11 * POWER(C2,1.15)</f>
        <v>3.926561660118951</v>
      </c>
      <c r="G2">
        <v>1</v>
      </c>
      <c r="H2" t="s">
        <v>34</v>
      </c>
      <c r="I2">
        <v>10</v>
      </c>
    </row>
    <row r="3" spans="1:13" x14ac:dyDescent="0.25">
      <c r="A3">
        <v>2</v>
      </c>
      <c r="B3" t="s">
        <v>28</v>
      </c>
      <c r="C3">
        <v>4</v>
      </c>
      <c r="D3">
        <v>1</v>
      </c>
      <c r="E3" s="1">
        <f t="shared" ref="E3:E21" si="0">1.11 * POWER(C3,1.15)</f>
        <v>5.4662811952514279</v>
      </c>
      <c r="G3">
        <v>2</v>
      </c>
      <c r="H3" t="s">
        <v>35</v>
      </c>
      <c r="I3">
        <v>10</v>
      </c>
    </row>
    <row r="4" spans="1:13" x14ac:dyDescent="0.25">
      <c r="A4">
        <v>3</v>
      </c>
      <c r="B4" t="s">
        <v>28</v>
      </c>
      <c r="C4">
        <v>5</v>
      </c>
      <c r="D4">
        <v>1</v>
      </c>
      <c r="E4" s="1">
        <f t="shared" si="0"/>
        <v>7.0654281412826503</v>
      </c>
      <c r="G4">
        <v>3</v>
      </c>
      <c r="H4" t="s">
        <v>36</v>
      </c>
      <c r="I4">
        <v>10</v>
      </c>
    </row>
    <row r="5" spans="1:13" x14ac:dyDescent="0.25">
      <c r="A5">
        <v>4</v>
      </c>
      <c r="B5" t="s">
        <v>28</v>
      </c>
      <c r="C5">
        <v>6</v>
      </c>
      <c r="D5">
        <v>1</v>
      </c>
      <c r="E5" s="1">
        <f t="shared" si="0"/>
        <v>8.7135858965200494</v>
      </c>
      <c r="G5">
        <v>4</v>
      </c>
      <c r="H5" t="s">
        <v>37</v>
      </c>
      <c r="I5">
        <v>10</v>
      </c>
      <c r="L5" t="s">
        <v>52</v>
      </c>
      <c r="M5">
        <f>M11*M15</f>
        <v>471.18739921427414</v>
      </c>
    </row>
    <row r="6" spans="1:13" x14ac:dyDescent="0.25">
      <c r="A6">
        <v>5</v>
      </c>
      <c r="B6" t="s">
        <v>28</v>
      </c>
      <c r="C6">
        <v>7</v>
      </c>
      <c r="D6">
        <v>1</v>
      </c>
      <c r="E6" s="1">
        <f t="shared" si="0"/>
        <v>10.403649798425736</v>
      </c>
      <c r="G6">
        <v>5</v>
      </c>
      <c r="H6" t="s">
        <v>38</v>
      </c>
      <c r="I6">
        <v>15</v>
      </c>
    </row>
    <row r="7" spans="1:13" x14ac:dyDescent="0.25">
      <c r="A7">
        <v>6</v>
      </c>
      <c r="B7" t="s">
        <v>29</v>
      </c>
      <c r="C7">
        <v>3</v>
      </c>
      <c r="D7">
        <v>1</v>
      </c>
      <c r="E7" s="1">
        <f t="shared" si="0"/>
        <v>3.926561660118951</v>
      </c>
      <c r="G7">
        <v>6</v>
      </c>
      <c r="H7" t="s">
        <v>51</v>
      </c>
      <c r="I7">
        <v>20</v>
      </c>
    </row>
    <row r="8" spans="1:13" x14ac:dyDescent="0.25">
      <c r="A8">
        <v>7</v>
      </c>
      <c r="B8" t="s">
        <v>29</v>
      </c>
      <c r="C8">
        <v>4</v>
      </c>
      <c r="D8">
        <v>1</v>
      </c>
      <c r="E8" s="1">
        <f t="shared" si="0"/>
        <v>5.4662811952514279</v>
      </c>
      <c r="G8">
        <v>7</v>
      </c>
      <c r="H8" t="s">
        <v>39</v>
      </c>
      <c r="I8">
        <v>25</v>
      </c>
      <c r="L8" t="s">
        <v>42</v>
      </c>
      <c r="M8" s="5">
        <v>6</v>
      </c>
    </row>
    <row r="9" spans="1:13" x14ac:dyDescent="0.25">
      <c r="A9">
        <v>8</v>
      </c>
      <c r="B9" t="s">
        <v>29</v>
      </c>
      <c r="C9">
        <v>5</v>
      </c>
      <c r="D9">
        <v>1</v>
      </c>
      <c r="E9" s="1">
        <f t="shared" si="0"/>
        <v>7.0654281412826503</v>
      </c>
      <c r="G9">
        <v>8</v>
      </c>
      <c r="H9" t="s">
        <v>40</v>
      </c>
      <c r="I9">
        <v>30</v>
      </c>
      <c r="L9" s="4" t="s">
        <v>44</v>
      </c>
      <c r="M9" s="4">
        <f>_xlfn.XLOOKUP(M8,A1:A21,D1:D21,0,0)</f>
        <v>1</v>
      </c>
    </row>
    <row r="10" spans="1:13" x14ac:dyDescent="0.25">
      <c r="A10">
        <v>9</v>
      </c>
      <c r="B10" t="s">
        <v>29</v>
      </c>
      <c r="C10">
        <v>6</v>
      </c>
      <c r="D10">
        <v>1</v>
      </c>
      <c r="E10" s="1">
        <f t="shared" si="0"/>
        <v>8.7135858965200494</v>
      </c>
      <c r="G10">
        <v>9</v>
      </c>
      <c r="H10" t="s">
        <v>41</v>
      </c>
      <c r="I10">
        <v>40</v>
      </c>
      <c r="L10" s="4" t="s">
        <v>45</v>
      </c>
      <c r="M10" s="4">
        <f>_xlfn.XLOOKUP(M8,A1:A21,E1:E21,0,0)</f>
        <v>3.926561660118951</v>
      </c>
    </row>
    <row r="11" spans="1:13" x14ac:dyDescent="0.25">
      <c r="A11">
        <v>10</v>
      </c>
      <c r="B11" t="s">
        <v>29</v>
      </c>
      <c r="C11">
        <v>7</v>
      </c>
      <c r="D11">
        <v>1</v>
      </c>
      <c r="E11" s="1">
        <f t="shared" si="0"/>
        <v>10.403649798425736</v>
      </c>
      <c r="L11" t="s">
        <v>46</v>
      </c>
      <c r="M11" s="6">
        <f>M9*M10</f>
        <v>3.926561660118951</v>
      </c>
    </row>
    <row r="12" spans="1:13" x14ac:dyDescent="0.25">
      <c r="A12">
        <v>11</v>
      </c>
      <c r="B12" t="s">
        <v>30</v>
      </c>
      <c r="C12">
        <v>3</v>
      </c>
      <c r="D12">
        <v>1.2</v>
      </c>
      <c r="E12" s="1">
        <f t="shared" si="0"/>
        <v>3.926561660118951</v>
      </c>
      <c r="L12" t="s">
        <v>48</v>
      </c>
      <c r="M12" s="5">
        <v>9</v>
      </c>
    </row>
    <row r="13" spans="1:13" x14ac:dyDescent="0.25">
      <c r="A13">
        <v>12</v>
      </c>
      <c r="B13" t="s">
        <v>30</v>
      </c>
      <c r="C13">
        <v>4</v>
      </c>
      <c r="D13">
        <v>1.2</v>
      </c>
      <c r="E13" s="1">
        <f t="shared" si="0"/>
        <v>5.4662811952514279</v>
      </c>
      <c r="L13" s="4" t="s">
        <v>47</v>
      </c>
      <c r="M13" s="4">
        <f>_xlfn.XLOOKUP(M12,G1:G10,I1:I10,0,0)</f>
        <v>40</v>
      </c>
    </row>
    <row r="14" spans="1:13" x14ac:dyDescent="0.25">
      <c r="A14">
        <v>13</v>
      </c>
      <c r="B14" t="s">
        <v>30</v>
      </c>
      <c r="C14">
        <v>5</v>
      </c>
      <c r="D14">
        <v>1.2</v>
      </c>
      <c r="E14" s="1">
        <f t="shared" si="0"/>
        <v>7.0654281412826503</v>
      </c>
      <c r="L14" s="4" t="s">
        <v>49</v>
      </c>
      <c r="M14" s="4">
        <f>_xlfn.XLOOKUP(M8,A1:A21,C1:C21,0,0)</f>
        <v>3</v>
      </c>
    </row>
    <row r="15" spans="1:13" x14ac:dyDescent="0.25">
      <c r="A15">
        <v>14</v>
      </c>
      <c r="B15" t="s">
        <v>30</v>
      </c>
      <c r="C15">
        <v>6</v>
      </c>
      <c r="D15">
        <v>1.2</v>
      </c>
      <c r="E15" s="1">
        <f t="shared" si="0"/>
        <v>8.7135858965200494</v>
      </c>
      <c r="L15" t="s">
        <v>50</v>
      </c>
      <c r="M15" s="6">
        <f>M13*M14</f>
        <v>120</v>
      </c>
    </row>
    <row r="16" spans="1:13" x14ac:dyDescent="0.25">
      <c r="A16">
        <v>15</v>
      </c>
      <c r="B16" t="s">
        <v>30</v>
      </c>
      <c r="C16">
        <v>7</v>
      </c>
      <c r="D16">
        <v>1.2</v>
      </c>
      <c r="E16" s="1">
        <f t="shared" si="0"/>
        <v>10.403649798425736</v>
      </c>
    </row>
    <row r="17" spans="1:5" x14ac:dyDescent="0.25">
      <c r="A17">
        <v>16</v>
      </c>
      <c r="B17" t="s">
        <v>31</v>
      </c>
      <c r="C17">
        <v>3</v>
      </c>
      <c r="D17">
        <v>1.2</v>
      </c>
      <c r="E17" s="1">
        <f t="shared" si="0"/>
        <v>3.926561660118951</v>
      </c>
    </row>
    <row r="18" spans="1:5" x14ac:dyDescent="0.25">
      <c r="A18">
        <v>17</v>
      </c>
      <c r="B18" t="s">
        <v>31</v>
      </c>
      <c r="C18">
        <v>4</v>
      </c>
      <c r="D18">
        <v>1.2</v>
      </c>
      <c r="E18" s="1">
        <f t="shared" si="0"/>
        <v>5.4662811952514279</v>
      </c>
    </row>
    <row r="19" spans="1:5" x14ac:dyDescent="0.25">
      <c r="A19">
        <v>18</v>
      </c>
      <c r="B19" t="s">
        <v>31</v>
      </c>
      <c r="C19">
        <v>5</v>
      </c>
      <c r="D19">
        <v>1.2</v>
      </c>
      <c r="E19" s="1">
        <f t="shared" si="0"/>
        <v>7.0654281412826503</v>
      </c>
    </row>
    <row r="20" spans="1:5" x14ac:dyDescent="0.25">
      <c r="A20">
        <v>19</v>
      </c>
      <c r="B20" t="s">
        <v>31</v>
      </c>
      <c r="C20">
        <v>6</v>
      </c>
      <c r="D20">
        <v>1.2</v>
      </c>
      <c r="E20" s="1">
        <f t="shared" si="0"/>
        <v>8.7135858965200494</v>
      </c>
    </row>
    <row r="21" spans="1:5" x14ac:dyDescent="0.25">
      <c r="A21">
        <v>20</v>
      </c>
      <c r="B21" t="s">
        <v>31</v>
      </c>
      <c r="C21">
        <v>7</v>
      </c>
      <c r="D21">
        <v>1.2</v>
      </c>
      <c r="E21" s="1">
        <f t="shared" si="0"/>
        <v>10.403649798425736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creditsIndex</vt:lpstr>
      <vt:lpstr>MonsterHP</vt:lpstr>
      <vt:lpstr>Shape_Icons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Rivera</dc:creator>
  <cp:lastModifiedBy>Rivera, Jess</cp:lastModifiedBy>
  <dcterms:created xsi:type="dcterms:W3CDTF">2025-10-12T14:33:35Z</dcterms:created>
  <dcterms:modified xsi:type="dcterms:W3CDTF">2025-10-25T20:49:59Z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e68092-05df-4271-8e3e-b2a4c82ba797_Enabled">
    <vt:lpwstr>true</vt:lpwstr>
  </property>
  <property fmtid="{D5CDD505-2E9C-101B-9397-08002B2CF9AE}" pid="3" name="MSIP_Label_19e68092-05df-4271-8e3e-b2a4c82ba797_SetDate">
    <vt:lpwstr>2025-10-25T20:49:59Z</vt:lpwstr>
  </property>
  <property fmtid="{D5CDD505-2E9C-101B-9397-08002B2CF9AE}" pid="4" name="MSIP_Label_19e68092-05df-4271-8e3e-b2a4c82ba797_Method">
    <vt:lpwstr>Standard</vt:lpwstr>
  </property>
  <property fmtid="{D5CDD505-2E9C-101B-9397-08002B2CF9AE}" pid="5" name="MSIP_Label_19e68092-05df-4271-8e3e-b2a4c82ba797_Name">
    <vt:lpwstr>Amazon Confidential</vt:lpwstr>
  </property>
  <property fmtid="{D5CDD505-2E9C-101B-9397-08002B2CF9AE}" pid="6" name="MSIP_Label_19e68092-05df-4271-8e3e-b2a4c82ba797_SiteId">
    <vt:lpwstr>5280104a-472d-4538-9ccf-1e1d0efe8b1b</vt:lpwstr>
  </property>
  <property fmtid="{D5CDD505-2E9C-101B-9397-08002B2CF9AE}" pid="7" name="MSIP_Label_19e68092-05df-4271-8e3e-b2a4c82ba797_ActionId">
    <vt:lpwstr>0c0c6134-1ec0-4dc7-ab54-bd108737b73f</vt:lpwstr>
  </property>
  <property fmtid="{D5CDD505-2E9C-101B-9397-08002B2CF9AE}" pid="8" name="MSIP_Label_19e68092-05df-4271-8e3e-b2a4c82ba797_ContentBits">
    <vt:lpwstr>0</vt:lpwstr>
  </property>
  <property fmtid="{D5CDD505-2E9C-101B-9397-08002B2CF9AE}" pid="9" name="MSIP_Label_19e68092-05df-4271-8e3e-b2a4c82ba797_Tag">
    <vt:lpwstr>10, 3, 0, 1</vt:lpwstr>
  </property>
</Properties>
</file>