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ica.gsilva\OneDrive - Grupo Aguas do Brasil\Área de Trabalho\Projetos_Power_BI\04.Dasboards_diversos\"/>
    </mc:Choice>
  </mc:AlternateContent>
  <bookViews>
    <workbookView xWindow="0" yWindow="0" windowWidth="21600" windowHeight="9600" tabRatio="730"/>
  </bookViews>
  <sheets>
    <sheet name="CAANxSAAL" sheetId="1" r:id="rId1"/>
    <sheet name="INDICADORES" sheetId="6" r:id="rId2"/>
    <sheet name="FORNECEDORES" sheetId="5" r:id="rId3"/>
    <sheet name="RANGE" sheetId="2" r:id="rId4"/>
  </sheets>
  <definedNames>
    <definedName name="_xlnm._FilterDatabase" localSheetId="0" hidden="1">CAANxSAAL!$R$1:$R$167</definedName>
    <definedName name="SegmentaçãodeDados_LANÇADOR_PRÉ_NOTA">#N/A</definedName>
    <definedName name="SegmentaçãodeDados_MÊS1">#N/A</definedName>
    <definedName name="SegmentaçãodeDados_RAZÃO_SOCIAL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6" l="1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3" i="6"/>
  <c r="F4" i="6"/>
  <c r="F5" i="6"/>
  <c r="F6" i="6"/>
  <c r="F7" i="6"/>
  <c r="F8" i="6"/>
  <c r="F9" i="6"/>
  <c r="F10" i="6"/>
  <c r="F11" i="6"/>
  <c r="F2" i="6"/>
  <c r="B679" i="6" l="1"/>
  <c r="A679" i="6" s="1"/>
  <c r="B680" i="6"/>
  <c r="A680" i="6" s="1"/>
  <c r="B681" i="6"/>
  <c r="A681" i="6" s="1"/>
  <c r="B682" i="6"/>
  <c r="A682" i="6" s="1"/>
  <c r="B683" i="6"/>
  <c r="A683" i="6" s="1"/>
  <c r="B684" i="6"/>
  <c r="A684" i="6" s="1"/>
  <c r="B685" i="6"/>
  <c r="A685" i="6" s="1"/>
  <c r="B686" i="6"/>
  <c r="A686" i="6" s="1"/>
  <c r="B687" i="6"/>
  <c r="A687" i="6" s="1"/>
  <c r="B688" i="6"/>
  <c r="A688" i="6" s="1"/>
  <c r="B689" i="6"/>
  <c r="A689" i="6" s="1"/>
  <c r="B690" i="6"/>
  <c r="A690" i="6" s="1"/>
  <c r="B691" i="6"/>
  <c r="A691" i="6" s="1"/>
  <c r="B692" i="6"/>
  <c r="A692" i="6" s="1"/>
  <c r="B693" i="6"/>
  <c r="A693" i="6" s="1"/>
  <c r="B694" i="6"/>
  <c r="A694" i="6" s="1"/>
  <c r="B695" i="6"/>
  <c r="A695" i="6" s="1"/>
  <c r="B696" i="6"/>
  <c r="A696" i="6" s="1"/>
  <c r="B697" i="6"/>
  <c r="A697" i="6" s="1"/>
  <c r="B698" i="6"/>
  <c r="A698" i="6" s="1"/>
  <c r="B699" i="6"/>
  <c r="A699" i="6" s="1"/>
  <c r="B700" i="6"/>
  <c r="A700" i="6" s="1"/>
  <c r="B701" i="6"/>
  <c r="A701" i="6" s="1"/>
  <c r="B702" i="6"/>
  <c r="A702" i="6" s="1"/>
  <c r="B703" i="6"/>
  <c r="A703" i="6" s="1"/>
  <c r="B704" i="6"/>
  <c r="A704" i="6" s="1"/>
  <c r="B705" i="6"/>
  <c r="A705" i="6" s="1"/>
  <c r="B706" i="6"/>
  <c r="A706" i="6" s="1"/>
  <c r="B707" i="6"/>
  <c r="A707" i="6" s="1"/>
  <c r="B708" i="6"/>
  <c r="A708" i="6" s="1"/>
  <c r="B709" i="6"/>
  <c r="A709" i="6" s="1"/>
  <c r="B710" i="6"/>
  <c r="A710" i="6" s="1"/>
  <c r="B711" i="6"/>
  <c r="A711" i="6" s="1"/>
  <c r="B712" i="6"/>
  <c r="A712" i="6" s="1"/>
  <c r="B713" i="6"/>
  <c r="A713" i="6" s="1"/>
  <c r="B714" i="6"/>
  <c r="A714" i="6" s="1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G679" i="6"/>
  <c r="K679" i="6" s="1"/>
  <c r="M679" i="6" s="1"/>
  <c r="G680" i="6"/>
  <c r="K680" i="6" s="1"/>
  <c r="G681" i="6"/>
  <c r="K681" i="6" s="1"/>
  <c r="G682" i="6"/>
  <c r="G683" i="6"/>
  <c r="G684" i="6"/>
  <c r="K684" i="6" s="1"/>
  <c r="M684" i="6" s="1"/>
  <c r="G685" i="6"/>
  <c r="K685" i="6" s="1"/>
  <c r="L685" i="6" s="1"/>
  <c r="G686" i="6"/>
  <c r="K686" i="6" s="1"/>
  <c r="M686" i="6" s="1"/>
  <c r="G687" i="6"/>
  <c r="K687" i="6" s="1"/>
  <c r="M687" i="6" s="1"/>
  <c r="G688" i="6"/>
  <c r="K688" i="6" s="1"/>
  <c r="M688" i="6" s="1"/>
  <c r="G689" i="6"/>
  <c r="K689" i="6" s="1"/>
  <c r="M689" i="6" s="1"/>
  <c r="G690" i="6"/>
  <c r="K690" i="6" s="1"/>
  <c r="M690" i="6" s="1"/>
  <c r="G691" i="6"/>
  <c r="K691" i="6" s="1"/>
  <c r="L691" i="6" s="1"/>
  <c r="G692" i="6"/>
  <c r="K692" i="6" s="1"/>
  <c r="M692" i="6" s="1"/>
  <c r="G693" i="6"/>
  <c r="K693" i="6" s="1"/>
  <c r="M693" i="6" s="1"/>
  <c r="G694" i="6"/>
  <c r="K694" i="6" s="1"/>
  <c r="M694" i="6" s="1"/>
  <c r="G695" i="6"/>
  <c r="K695" i="6" s="1"/>
  <c r="M695" i="6" s="1"/>
  <c r="G696" i="6"/>
  <c r="K696" i="6" s="1"/>
  <c r="M696" i="6" s="1"/>
  <c r="G697" i="6"/>
  <c r="K697" i="6" s="1"/>
  <c r="M697" i="6" s="1"/>
  <c r="G698" i="6"/>
  <c r="K698" i="6" s="1"/>
  <c r="M698" i="6" s="1"/>
  <c r="G699" i="6"/>
  <c r="K699" i="6" s="1"/>
  <c r="M699" i="6" s="1"/>
  <c r="G700" i="6"/>
  <c r="K700" i="6" s="1"/>
  <c r="M700" i="6" s="1"/>
  <c r="G701" i="6"/>
  <c r="K701" i="6" s="1"/>
  <c r="M701" i="6" s="1"/>
  <c r="G702" i="6"/>
  <c r="I702" i="6" s="1"/>
  <c r="G703" i="6"/>
  <c r="G704" i="6"/>
  <c r="I704" i="6" s="1"/>
  <c r="G705" i="6"/>
  <c r="I705" i="6" s="1"/>
  <c r="G706" i="6"/>
  <c r="K706" i="6" s="1"/>
  <c r="L706" i="6" s="1"/>
  <c r="G707" i="6"/>
  <c r="G708" i="6"/>
  <c r="I708" i="6" s="1"/>
  <c r="G709" i="6"/>
  <c r="I709" i="6" s="1"/>
  <c r="G710" i="6"/>
  <c r="I710" i="6" s="1"/>
  <c r="G711" i="6"/>
  <c r="K711" i="6" s="1"/>
  <c r="M711" i="6" s="1"/>
  <c r="G712" i="6"/>
  <c r="I712" i="6" s="1"/>
  <c r="G713" i="6"/>
  <c r="K713" i="6" s="1"/>
  <c r="M713" i="6" s="1"/>
  <c r="G714" i="6"/>
  <c r="K714" i="6" s="1"/>
  <c r="M714" i="6" s="1"/>
  <c r="I679" i="6"/>
  <c r="I680" i="6"/>
  <c r="I681" i="6"/>
  <c r="I682" i="6"/>
  <c r="I683" i="6"/>
  <c r="I684" i="6"/>
  <c r="I685" i="6"/>
  <c r="I686" i="6"/>
  <c r="I687" i="6"/>
  <c r="I688" i="6"/>
  <c r="I689" i="6"/>
  <c r="I691" i="6"/>
  <c r="I692" i="6"/>
  <c r="I693" i="6"/>
  <c r="I694" i="6"/>
  <c r="I695" i="6"/>
  <c r="I696" i="6"/>
  <c r="I697" i="6"/>
  <c r="I698" i="6"/>
  <c r="I699" i="6"/>
  <c r="I700" i="6"/>
  <c r="I701" i="6"/>
  <c r="I703" i="6"/>
  <c r="I706" i="6"/>
  <c r="I707" i="6"/>
  <c r="K682" i="6"/>
  <c r="M682" i="6" s="1"/>
  <c r="K683" i="6"/>
  <c r="L683" i="6" s="1"/>
  <c r="K703" i="6"/>
  <c r="L703" i="6" s="1"/>
  <c r="K704" i="6"/>
  <c r="M704" i="6" s="1"/>
  <c r="K705" i="6"/>
  <c r="M705" i="6" s="1"/>
  <c r="K707" i="6"/>
  <c r="L707" i="6" s="1"/>
  <c r="K708" i="6"/>
  <c r="M708" i="6" s="1"/>
  <c r="K709" i="6"/>
  <c r="L709" i="6" s="1"/>
  <c r="N679" i="6"/>
  <c r="N680" i="6"/>
  <c r="N681" i="6"/>
  <c r="N682" i="6"/>
  <c r="N683" i="6"/>
  <c r="N684" i="6"/>
  <c r="N685" i="6"/>
  <c r="N686" i="6"/>
  <c r="P686" i="6" s="1"/>
  <c r="N687" i="6"/>
  <c r="P687" i="6" s="1"/>
  <c r="N688" i="6"/>
  <c r="P688" i="6" s="1"/>
  <c r="N689" i="6"/>
  <c r="P689" i="6" s="1"/>
  <c r="N690" i="6"/>
  <c r="P690" i="6" s="1"/>
  <c r="N691" i="6"/>
  <c r="P691" i="6" s="1"/>
  <c r="N692" i="6"/>
  <c r="P692" i="6" s="1"/>
  <c r="N693" i="6"/>
  <c r="P693" i="6" s="1"/>
  <c r="N694" i="6"/>
  <c r="P694" i="6" s="1"/>
  <c r="N695" i="6"/>
  <c r="P695" i="6" s="1"/>
  <c r="N696" i="6"/>
  <c r="P696" i="6" s="1"/>
  <c r="N697" i="6"/>
  <c r="P697" i="6" s="1"/>
  <c r="N698" i="6"/>
  <c r="P698" i="6" s="1"/>
  <c r="N699" i="6"/>
  <c r="P699" i="6" s="1"/>
  <c r="N700" i="6"/>
  <c r="P700" i="6" s="1"/>
  <c r="N701" i="6"/>
  <c r="P701" i="6" s="1"/>
  <c r="N702" i="6"/>
  <c r="P702" i="6" s="1"/>
  <c r="N703" i="6"/>
  <c r="P703" i="6" s="1"/>
  <c r="N704" i="6"/>
  <c r="P704" i="6" s="1"/>
  <c r="N705" i="6"/>
  <c r="P705" i="6" s="1"/>
  <c r="N706" i="6"/>
  <c r="P706" i="6" s="1"/>
  <c r="N707" i="6"/>
  <c r="P707" i="6" s="1"/>
  <c r="N708" i="6"/>
  <c r="P708" i="6" s="1"/>
  <c r="N709" i="6"/>
  <c r="P709" i="6" s="1"/>
  <c r="N710" i="6"/>
  <c r="P710" i="6" s="1"/>
  <c r="N711" i="6"/>
  <c r="P711" i="6" s="1"/>
  <c r="N712" i="6"/>
  <c r="P712" i="6" s="1"/>
  <c r="N713" i="6"/>
  <c r="P713" i="6" s="1"/>
  <c r="N714" i="6"/>
  <c r="P714" i="6" s="1"/>
  <c r="P679" i="6"/>
  <c r="P680" i="6"/>
  <c r="P681" i="6"/>
  <c r="P682" i="6"/>
  <c r="P683" i="6"/>
  <c r="P684" i="6"/>
  <c r="P685" i="6"/>
  <c r="B608" i="6"/>
  <c r="A608" i="6" s="1"/>
  <c r="B609" i="6"/>
  <c r="A609" i="6" s="1"/>
  <c r="B610" i="6"/>
  <c r="A610" i="6" s="1"/>
  <c r="B611" i="6"/>
  <c r="A611" i="6" s="1"/>
  <c r="B612" i="6"/>
  <c r="A612" i="6" s="1"/>
  <c r="B613" i="6"/>
  <c r="A613" i="6" s="1"/>
  <c r="B614" i="6"/>
  <c r="A614" i="6" s="1"/>
  <c r="B615" i="6"/>
  <c r="A615" i="6" s="1"/>
  <c r="B616" i="6"/>
  <c r="A616" i="6" s="1"/>
  <c r="B617" i="6"/>
  <c r="A617" i="6" s="1"/>
  <c r="B618" i="6"/>
  <c r="A618" i="6" s="1"/>
  <c r="B619" i="6"/>
  <c r="A619" i="6" s="1"/>
  <c r="B620" i="6"/>
  <c r="A620" i="6" s="1"/>
  <c r="B621" i="6"/>
  <c r="A621" i="6" s="1"/>
  <c r="B622" i="6"/>
  <c r="A622" i="6" s="1"/>
  <c r="B623" i="6"/>
  <c r="A623" i="6" s="1"/>
  <c r="B624" i="6"/>
  <c r="A624" i="6" s="1"/>
  <c r="B625" i="6"/>
  <c r="A625" i="6" s="1"/>
  <c r="B626" i="6"/>
  <c r="A626" i="6" s="1"/>
  <c r="B627" i="6"/>
  <c r="A627" i="6" s="1"/>
  <c r="B628" i="6"/>
  <c r="A628" i="6" s="1"/>
  <c r="B629" i="6"/>
  <c r="A629" i="6" s="1"/>
  <c r="B630" i="6"/>
  <c r="A630" i="6" s="1"/>
  <c r="B631" i="6"/>
  <c r="A631" i="6" s="1"/>
  <c r="B632" i="6"/>
  <c r="A632" i="6" s="1"/>
  <c r="B633" i="6"/>
  <c r="A633" i="6" s="1"/>
  <c r="B634" i="6"/>
  <c r="A634" i="6" s="1"/>
  <c r="B635" i="6"/>
  <c r="A635" i="6" s="1"/>
  <c r="B636" i="6"/>
  <c r="A636" i="6" s="1"/>
  <c r="B637" i="6"/>
  <c r="A637" i="6" s="1"/>
  <c r="B638" i="6"/>
  <c r="A638" i="6" s="1"/>
  <c r="B639" i="6"/>
  <c r="A639" i="6" s="1"/>
  <c r="B640" i="6"/>
  <c r="A640" i="6" s="1"/>
  <c r="B641" i="6"/>
  <c r="A641" i="6" s="1"/>
  <c r="B642" i="6"/>
  <c r="A642" i="6" s="1"/>
  <c r="B643" i="6"/>
  <c r="A643" i="6" s="1"/>
  <c r="B644" i="6"/>
  <c r="A644" i="6" s="1"/>
  <c r="B645" i="6"/>
  <c r="A645" i="6" s="1"/>
  <c r="B646" i="6"/>
  <c r="A646" i="6" s="1"/>
  <c r="B647" i="6"/>
  <c r="A647" i="6" s="1"/>
  <c r="B648" i="6"/>
  <c r="A648" i="6" s="1"/>
  <c r="B649" i="6"/>
  <c r="A649" i="6" s="1"/>
  <c r="B650" i="6"/>
  <c r="A650" i="6" s="1"/>
  <c r="B651" i="6"/>
  <c r="A651" i="6" s="1"/>
  <c r="B652" i="6"/>
  <c r="A652" i="6" s="1"/>
  <c r="B653" i="6"/>
  <c r="A653" i="6" s="1"/>
  <c r="B654" i="6"/>
  <c r="A654" i="6" s="1"/>
  <c r="B655" i="6"/>
  <c r="A655" i="6" s="1"/>
  <c r="B656" i="6"/>
  <c r="A656" i="6" s="1"/>
  <c r="B657" i="6"/>
  <c r="A657" i="6" s="1"/>
  <c r="B658" i="6"/>
  <c r="A658" i="6" s="1"/>
  <c r="B659" i="6"/>
  <c r="A659" i="6" s="1"/>
  <c r="B660" i="6"/>
  <c r="A660" i="6" s="1"/>
  <c r="B661" i="6"/>
  <c r="A661" i="6" s="1"/>
  <c r="B662" i="6"/>
  <c r="A662" i="6" s="1"/>
  <c r="B663" i="6"/>
  <c r="A663" i="6" s="1"/>
  <c r="B664" i="6"/>
  <c r="A664" i="6" s="1"/>
  <c r="B665" i="6"/>
  <c r="A665" i="6" s="1"/>
  <c r="B666" i="6"/>
  <c r="A666" i="6" s="1"/>
  <c r="B667" i="6"/>
  <c r="A667" i="6" s="1"/>
  <c r="B668" i="6"/>
  <c r="A668" i="6" s="1"/>
  <c r="B669" i="6"/>
  <c r="A669" i="6" s="1"/>
  <c r="B670" i="6"/>
  <c r="A670" i="6" s="1"/>
  <c r="B671" i="6"/>
  <c r="A671" i="6" s="1"/>
  <c r="B672" i="6"/>
  <c r="A672" i="6" s="1"/>
  <c r="B673" i="6"/>
  <c r="A673" i="6" s="1"/>
  <c r="B674" i="6"/>
  <c r="A674" i="6" s="1"/>
  <c r="B675" i="6"/>
  <c r="A675" i="6" s="1"/>
  <c r="B676" i="6"/>
  <c r="A676" i="6" s="1"/>
  <c r="B677" i="6"/>
  <c r="A677" i="6" s="1"/>
  <c r="B678" i="6"/>
  <c r="A678" i="6" s="1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G608" i="6"/>
  <c r="I608" i="6" s="1"/>
  <c r="G609" i="6"/>
  <c r="K609" i="6" s="1"/>
  <c r="G610" i="6"/>
  <c r="I610" i="6" s="1"/>
  <c r="G611" i="6"/>
  <c r="I611" i="6" s="1"/>
  <c r="G612" i="6"/>
  <c r="K612" i="6" s="1"/>
  <c r="G613" i="6"/>
  <c r="K613" i="6" s="1"/>
  <c r="L613" i="6" s="1"/>
  <c r="G614" i="6"/>
  <c r="I614" i="6" s="1"/>
  <c r="G615" i="6"/>
  <c r="K615" i="6" s="1"/>
  <c r="G616" i="6"/>
  <c r="I616" i="6" s="1"/>
  <c r="G617" i="6"/>
  <c r="I617" i="6" s="1"/>
  <c r="G618" i="6"/>
  <c r="K618" i="6" s="1"/>
  <c r="G619" i="6"/>
  <c r="K619" i="6" s="1"/>
  <c r="G620" i="6"/>
  <c r="K620" i="6" s="1"/>
  <c r="G621" i="6"/>
  <c r="K621" i="6" s="1"/>
  <c r="G622" i="6"/>
  <c r="K622" i="6" s="1"/>
  <c r="M622" i="6" s="1"/>
  <c r="G623" i="6"/>
  <c r="I623" i="6" s="1"/>
  <c r="G624" i="6"/>
  <c r="K624" i="6" s="1"/>
  <c r="G625" i="6"/>
  <c r="I625" i="6" s="1"/>
  <c r="G626" i="6"/>
  <c r="I626" i="6" s="1"/>
  <c r="G627" i="6"/>
  <c r="K627" i="6" s="1"/>
  <c r="G628" i="6"/>
  <c r="I628" i="6" s="1"/>
  <c r="G629" i="6"/>
  <c r="I629" i="6" s="1"/>
  <c r="G630" i="6"/>
  <c r="K630" i="6" s="1"/>
  <c r="G631" i="6"/>
  <c r="K631" i="6" s="1"/>
  <c r="G632" i="6"/>
  <c r="I632" i="6" s="1"/>
  <c r="G633" i="6"/>
  <c r="K633" i="6" s="1"/>
  <c r="G634" i="6"/>
  <c r="I634" i="6" s="1"/>
  <c r="G635" i="6"/>
  <c r="I635" i="6" s="1"/>
  <c r="G636" i="6"/>
  <c r="K636" i="6" s="1"/>
  <c r="G637" i="6"/>
  <c r="I637" i="6" s="1"/>
  <c r="G638" i="6"/>
  <c r="I638" i="6" s="1"/>
  <c r="G639" i="6"/>
  <c r="K639" i="6" s="1"/>
  <c r="G640" i="6"/>
  <c r="I640" i="6" s="1"/>
  <c r="G641" i="6"/>
  <c r="I641" i="6" s="1"/>
  <c r="G642" i="6"/>
  <c r="K642" i="6" s="1"/>
  <c r="G643" i="6"/>
  <c r="K643" i="6" s="1"/>
  <c r="G644" i="6"/>
  <c r="K644" i="6" s="1"/>
  <c r="G645" i="6"/>
  <c r="K645" i="6" s="1"/>
  <c r="G646" i="6"/>
  <c r="I646" i="6" s="1"/>
  <c r="G647" i="6"/>
  <c r="I647" i="6" s="1"/>
  <c r="G648" i="6"/>
  <c r="K648" i="6" s="1"/>
  <c r="G649" i="6"/>
  <c r="K649" i="6" s="1"/>
  <c r="L649" i="6" s="1"/>
  <c r="G650" i="6"/>
  <c r="I650" i="6" s="1"/>
  <c r="G651" i="6"/>
  <c r="K651" i="6" s="1"/>
  <c r="G652" i="6"/>
  <c r="I652" i="6" s="1"/>
  <c r="G653" i="6"/>
  <c r="I653" i="6" s="1"/>
  <c r="G654" i="6"/>
  <c r="K654" i="6" s="1"/>
  <c r="G655" i="6"/>
  <c r="K655" i="6" s="1"/>
  <c r="G656" i="6"/>
  <c r="K656" i="6" s="1"/>
  <c r="G657" i="6"/>
  <c r="K657" i="6" s="1"/>
  <c r="G658" i="6"/>
  <c r="I658" i="6" s="1"/>
  <c r="G659" i="6"/>
  <c r="I659" i="6" s="1"/>
  <c r="G660" i="6"/>
  <c r="K660" i="6" s="1"/>
  <c r="G661" i="6"/>
  <c r="I661" i="6" s="1"/>
  <c r="G662" i="6"/>
  <c r="I662" i="6" s="1"/>
  <c r="G663" i="6"/>
  <c r="K663" i="6" s="1"/>
  <c r="G664" i="6"/>
  <c r="I664" i="6" s="1"/>
  <c r="G665" i="6"/>
  <c r="I665" i="6" s="1"/>
  <c r="G666" i="6"/>
  <c r="K666" i="6" s="1"/>
  <c r="G667" i="6"/>
  <c r="K667" i="6" s="1"/>
  <c r="G668" i="6"/>
  <c r="K668" i="6" s="1"/>
  <c r="G669" i="6"/>
  <c r="K669" i="6" s="1"/>
  <c r="G670" i="6"/>
  <c r="I670" i="6" s="1"/>
  <c r="G671" i="6"/>
  <c r="I671" i="6" s="1"/>
  <c r="G672" i="6"/>
  <c r="K672" i="6" s="1"/>
  <c r="G673" i="6"/>
  <c r="I673" i="6" s="1"/>
  <c r="G674" i="6"/>
  <c r="I674" i="6" s="1"/>
  <c r="G675" i="6"/>
  <c r="K675" i="6" s="1"/>
  <c r="G676" i="6"/>
  <c r="I676" i="6" s="1"/>
  <c r="G677" i="6"/>
  <c r="I677" i="6" s="1"/>
  <c r="G678" i="6"/>
  <c r="K678" i="6" s="1"/>
  <c r="N608" i="6"/>
  <c r="P608" i="6" s="1"/>
  <c r="N609" i="6"/>
  <c r="P609" i="6" s="1"/>
  <c r="N610" i="6"/>
  <c r="P610" i="6" s="1"/>
  <c r="N611" i="6"/>
  <c r="P611" i="6" s="1"/>
  <c r="N612" i="6"/>
  <c r="P612" i="6" s="1"/>
  <c r="N613" i="6"/>
  <c r="P613" i="6" s="1"/>
  <c r="N614" i="6"/>
  <c r="P614" i="6" s="1"/>
  <c r="N615" i="6"/>
  <c r="P615" i="6" s="1"/>
  <c r="N616" i="6"/>
  <c r="P616" i="6" s="1"/>
  <c r="N617" i="6"/>
  <c r="P617" i="6" s="1"/>
  <c r="N618" i="6"/>
  <c r="P618" i="6" s="1"/>
  <c r="N619" i="6"/>
  <c r="P619" i="6" s="1"/>
  <c r="N620" i="6"/>
  <c r="P620" i="6" s="1"/>
  <c r="N621" i="6"/>
  <c r="P621" i="6" s="1"/>
  <c r="N622" i="6"/>
  <c r="P622" i="6" s="1"/>
  <c r="N623" i="6"/>
  <c r="P623" i="6" s="1"/>
  <c r="N624" i="6"/>
  <c r="P624" i="6" s="1"/>
  <c r="N625" i="6"/>
  <c r="P625" i="6" s="1"/>
  <c r="N626" i="6"/>
  <c r="P626" i="6" s="1"/>
  <c r="N627" i="6"/>
  <c r="P627" i="6" s="1"/>
  <c r="N628" i="6"/>
  <c r="P628" i="6" s="1"/>
  <c r="N629" i="6"/>
  <c r="P629" i="6" s="1"/>
  <c r="N630" i="6"/>
  <c r="P630" i="6" s="1"/>
  <c r="N631" i="6"/>
  <c r="P631" i="6" s="1"/>
  <c r="N632" i="6"/>
  <c r="P632" i="6" s="1"/>
  <c r="N633" i="6"/>
  <c r="P633" i="6" s="1"/>
  <c r="N634" i="6"/>
  <c r="P634" i="6" s="1"/>
  <c r="N635" i="6"/>
  <c r="P635" i="6" s="1"/>
  <c r="N636" i="6"/>
  <c r="P636" i="6" s="1"/>
  <c r="N637" i="6"/>
  <c r="P637" i="6" s="1"/>
  <c r="N638" i="6"/>
  <c r="P638" i="6" s="1"/>
  <c r="N639" i="6"/>
  <c r="P639" i="6" s="1"/>
  <c r="N640" i="6"/>
  <c r="P640" i="6" s="1"/>
  <c r="N641" i="6"/>
  <c r="P641" i="6" s="1"/>
  <c r="N642" i="6"/>
  <c r="P642" i="6" s="1"/>
  <c r="N643" i="6"/>
  <c r="P643" i="6" s="1"/>
  <c r="N644" i="6"/>
  <c r="P644" i="6" s="1"/>
  <c r="N645" i="6"/>
  <c r="P645" i="6" s="1"/>
  <c r="N646" i="6"/>
  <c r="P646" i="6" s="1"/>
  <c r="N647" i="6"/>
  <c r="P647" i="6" s="1"/>
  <c r="N648" i="6"/>
  <c r="P648" i="6" s="1"/>
  <c r="N649" i="6"/>
  <c r="P649" i="6" s="1"/>
  <c r="N650" i="6"/>
  <c r="P650" i="6" s="1"/>
  <c r="N651" i="6"/>
  <c r="P651" i="6" s="1"/>
  <c r="N652" i="6"/>
  <c r="P652" i="6" s="1"/>
  <c r="N653" i="6"/>
  <c r="P653" i="6" s="1"/>
  <c r="N654" i="6"/>
  <c r="P654" i="6" s="1"/>
  <c r="N655" i="6"/>
  <c r="P655" i="6" s="1"/>
  <c r="N656" i="6"/>
  <c r="P656" i="6" s="1"/>
  <c r="N657" i="6"/>
  <c r="P657" i="6" s="1"/>
  <c r="N658" i="6"/>
  <c r="P658" i="6" s="1"/>
  <c r="N659" i="6"/>
  <c r="P659" i="6" s="1"/>
  <c r="N660" i="6"/>
  <c r="P660" i="6" s="1"/>
  <c r="N661" i="6"/>
  <c r="P661" i="6" s="1"/>
  <c r="N662" i="6"/>
  <c r="P662" i="6" s="1"/>
  <c r="N663" i="6"/>
  <c r="P663" i="6" s="1"/>
  <c r="N664" i="6"/>
  <c r="P664" i="6" s="1"/>
  <c r="N665" i="6"/>
  <c r="P665" i="6" s="1"/>
  <c r="N666" i="6"/>
  <c r="P666" i="6" s="1"/>
  <c r="N667" i="6"/>
  <c r="P667" i="6" s="1"/>
  <c r="N668" i="6"/>
  <c r="P668" i="6" s="1"/>
  <c r="N669" i="6"/>
  <c r="P669" i="6" s="1"/>
  <c r="N670" i="6"/>
  <c r="P670" i="6" s="1"/>
  <c r="N671" i="6"/>
  <c r="P671" i="6" s="1"/>
  <c r="N672" i="6"/>
  <c r="P672" i="6" s="1"/>
  <c r="N673" i="6"/>
  <c r="P673" i="6" s="1"/>
  <c r="N674" i="6"/>
  <c r="P674" i="6" s="1"/>
  <c r="N675" i="6"/>
  <c r="P675" i="6" s="1"/>
  <c r="N676" i="6"/>
  <c r="P676" i="6" s="1"/>
  <c r="N677" i="6"/>
  <c r="P677" i="6" s="1"/>
  <c r="N678" i="6"/>
  <c r="P678" i="6" s="1"/>
  <c r="B603" i="6"/>
  <c r="A603" i="6" s="1"/>
  <c r="B604" i="6"/>
  <c r="A604" i="6" s="1"/>
  <c r="B605" i="6"/>
  <c r="A605" i="6" s="1"/>
  <c r="B606" i="6"/>
  <c r="A606" i="6" s="1"/>
  <c r="B607" i="6"/>
  <c r="A607" i="6" s="1"/>
  <c r="C603" i="6"/>
  <c r="C604" i="6"/>
  <c r="C605" i="6"/>
  <c r="C606" i="6"/>
  <c r="C607" i="6"/>
  <c r="E603" i="6"/>
  <c r="E604" i="6"/>
  <c r="E605" i="6"/>
  <c r="E606" i="6"/>
  <c r="E607" i="6"/>
  <c r="G603" i="6"/>
  <c r="I603" i="6" s="1"/>
  <c r="G604" i="6"/>
  <c r="K604" i="6" s="1"/>
  <c r="G605" i="6"/>
  <c r="I605" i="6" s="1"/>
  <c r="G606" i="6"/>
  <c r="I606" i="6" s="1"/>
  <c r="G607" i="6"/>
  <c r="K607" i="6" s="1"/>
  <c r="N603" i="6"/>
  <c r="P603" i="6" s="1"/>
  <c r="N604" i="6"/>
  <c r="P604" i="6" s="1"/>
  <c r="N605" i="6"/>
  <c r="P605" i="6" s="1"/>
  <c r="N606" i="6"/>
  <c r="P606" i="6" s="1"/>
  <c r="N607" i="6"/>
  <c r="P607" i="6" s="1"/>
  <c r="B580" i="6"/>
  <c r="A580" i="6" s="1"/>
  <c r="C580" i="6"/>
  <c r="E580" i="6"/>
  <c r="G580" i="6"/>
  <c r="K580" i="6" s="1"/>
  <c r="N580" i="6"/>
  <c r="P580" i="6" s="1"/>
  <c r="B581" i="6"/>
  <c r="A581" i="6" s="1"/>
  <c r="C581" i="6"/>
  <c r="E581" i="6"/>
  <c r="G581" i="6"/>
  <c r="I581" i="6" s="1"/>
  <c r="N581" i="6"/>
  <c r="P581" i="6" s="1"/>
  <c r="B582" i="6"/>
  <c r="A582" i="6" s="1"/>
  <c r="C582" i="6"/>
  <c r="E582" i="6"/>
  <c r="G582" i="6"/>
  <c r="I582" i="6" s="1"/>
  <c r="N582" i="6"/>
  <c r="P582" i="6" s="1"/>
  <c r="B583" i="6"/>
  <c r="A583" i="6" s="1"/>
  <c r="C583" i="6"/>
  <c r="E583" i="6"/>
  <c r="G583" i="6"/>
  <c r="I583" i="6" s="1"/>
  <c r="N583" i="6"/>
  <c r="P583" i="6" s="1"/>
  <c r="B584" i="6"/>
  <c r="A584" i="6" s="1"/>
  <c r="C584" i="6"/>
  <c r="E584" i="6"/>
  <c r="G584" i="6"/>
  <c r="I584" i="6" s="1"/>
  <c r="N584" i="6"/>
  <c r="P584" i="6" s="1"/>
  <c r="B585" i="6"/>
  <c r="A585" i="6" s="1"/>
  <c r="C585" i="6"/>
  <c r="E585" i="6"/>
  <c r="G585" i="6"/>
  <c r="I585" i="6" s="1"/>
  <c r="N585" i="6"/>
  <c r="P585" i="6" s="1"/>
  <c r="B586" i="6"/>
  <c r="A586" i="6" s="1"/>
  <c r="C586" i="6"/>
  <c r="E586" i="6"/>
  <c r="G586" i="6"/>
  <c r="I586" i="6" s="1"/>
  <c r="N586" i="6"/>
  <c r="P586" i="6" s="1"/>
  <c r="B587" i="6"/>
  <c r="A587" i="6" s="1"/>
  <c r="C587" i="6"/>
  <c r="E587" i="6"/>
  <c r="G587" i="6"/>
  <c r="I587" i="6" s="1"/>
  <c r="N587" i="6"/>
  <c r="P587" i="6" s="1"/>
  <c r="B588" i="6"/>
  <c r="A588" i="6" s="1"/>
  <c r="C588" i="6"/>
  <c r="E588" i="6"/>
  <c r="G588" i="6"/>
  <c r="I588" i="6" s="1"/>
  <c r="N588" i="6"/>
  <c r="P588" i="6" s="1"/>
  <c r="B589" i="6"/>
  <c r="A589" i="6" s="1"/>
  <c r="C589" i="6"/>
  <c r="E589" i="6"/>
  <c r="G589" i="6"/>
  <c r="I589" i="6" s="1"/>
  <c r="N589" i="6"/>
  <c r="P589" i="6" s="1"/>
  <c r="B590" i="6"/>
  <c r="A590" i="6" s="1"/>
  <c r="C590" i="6"/>
  <c r="E590" i="6"/>
  <c r="G590" i="6"/>
  <c r="I590" i="6" s="1"/>
  <c r="N590" i="6"/>
  <c r="P590" i="6" s="1"/>
  <c r="B591" i="6"/>
  <c r="A591" i="6" s="1"/>
  <c r="C591" i="6"/>
  <c r="E591" i="6"/>
  <c r="G591" i="6"/>
  <c r="I591" i="6" s="1"/>
  <c r="N591" i="6"/>
  <c r="P591" i="6" s="1"/>
  <c r="B592" i="6"/>
  <c r="A592" i="6" s="1"/>
  <c r="C592" i="6"/>
  <c r="E592" i="6"/>
  <c r="G592" i="6"/>
  <c r="I592" i="6" s="1"/>
  <c r="N592" i="6"/>
  <c r="P592" i="6" s="1"/>
  <c r="B593" i="6"/>
  <c r="A593" i="6" s="1"/>
  <c r="C593" i="6"/>
  <c r="E593" i="6"/>
  <c r="G593" i="6"/>
  <c r="K593" i="6" s="1"/>
  <c r="N593" i="6"/>
  <c r="P593" i="6" s="1"/>
  <c r="B594" i="6"/>
  <c r="A594" i="6" s="1"/>
  <c r="C594" i="6"/>
  <c r="E594" i="6"/>
  <c r="G594" i="6"/>
  <c r="K594" i="6" s="1"/>
  <c r="N594" i="6"/>
  <c r="P594" i="6" s="1"/>
  <c r="B595" i="6"/>
  <c r="A595" i="6" s="1"/>
  <c r="C595" i="6"/>
  <c r="E595" i="6"/>
  <c r="G595" i="6"/>
  <c r="I595" i="6" s="1"/>
  <c r="N595" i="6"/>
  <c r="P595" i="6" s="1"/>
  <c r="B596" i="6"/>
  <c r="A596" i="6" s="1"/>
  <c r="C596" i="6"/>
  <c r="E596" i="6"/>
  <c r="G596" i="6"/>
  <c r="I596" i="6" s="1"/>
  <c r="N596" i="6"/>
  <c r="P596" i="6" s="1"/>
  <c r="B597" i="6"/>
  <c r="A597" i="6" s="1"/>
  <c r="C597" i="6"/>
  <c r="E597" i="6"/>
  <c r="G597" i="6"/>
  <c r="K597" i="6" s="1"/>
  <c r="N597" i="6"/>
  <c r="P597" i="6" s="1"/>
  <c r="B598" i="6"/>
  <c r="A598" i="6" s="1"/>
  <c r="C598" i="6"/>
  <c r="E598" i="6"/>
  <c r="G598" i="6"/>
  <c r="I598" i="6" s="1"/>
  <c r="N598" i="6"/>
  <c r="P598" i="6" s="1"/>
  <c r="B599" i="6"/>
  <c r="A599" i="6" s="1"/>
  <c r="C599" i="6"/>
  <c r="E599" i="6"/>
  <c r="G599" i="6"/>
  <c r="I599" i="6" s="1"/>
  <c r="N599" i="6"/>
  <c r="P599" i="6" s="1"/>
  <c r="B600" i="6"/>
  <c r="A600" i="6" s="1"/>
  <c r="C600" i="6"/>
  <c r="E600" i="6"/>
  <c r="G600" i="6"/>
  <c r="K600" i="6" s="1"/>
  <c r="N600" i="6"/>
  <c r="P600" i="6" s="1"/>
  <c r="B601" i="6"/>
  <c r="A601" i="6" s="1"/>
  <c r="C601" i="6"/>
  <c r="E601" i="6"/>
  <c r="G601" i="6"/>
  <c r="I601" i="6" s="1"/>
  <c r="N601" i="6"/>
  <c r="P601" i="6" s="1"/>
  <c r="B602" i="6"/>
  <c r="A602" i="6" s="1"/>
  <c r="C602" i="6"/>
  <c r="E602" i="6"/>
  <c r="G602" i="6"/>
  <c r="I602" i="6" s="1"/>
  <c r="N602" i="6"/>
  <c r="P602" i="6" s="1"/>
  <c r="B576" i="6"/>
  <c r="A576" i="6" s="1"/>
  <c r="C576" i="6"/>
  <c r="E576" i="6"/>
  <c r="G576" i="6"/>
  <c r="I576" i="6" s="1"/>
  <c r="N576" i="6"/>
  <c r="P576" i="6" s="1"/>
  <c r="B577" i="6"/>
  <c r="A577" i="6" s="1"/>
  <c r="C577" i="6"/>
  <c r="E577" i="6"/>
  <c r="G577" i="6"/>
  <c r="K577" i="6" s="1"/>
  <c r="L577" i="6" s="1"/>
  <c r="N577" i="6"/>
  <c r="P577" i="6" s="1"/>
  <c r="B578" i="6"/>
  <c r="A578" i="6" s="1"/>
  <c r="C578" i="6"/>
  <c r="E578" i="6"/>
  <c r="G578" i="6"/>
  <c r="I578" i="6" s="1"/>
  <c r="N578" i="6"/>
  <c r="P578" i="6" s="1"/>
  <c r="B579" i="6"/>
  <c r="A579" i="6" s="1"/>
  <c r="C579" i="6"/>
  <c r="E579" i="6"/>
  <c r="G579" i="6"/>
  <c r="I579" i="6" s="1"/>
  <c r="N579" i="6"/>
  <c r="P579" i="6" s="1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6" i="6"/>
  <c r="D587" i="6"/>
  <c r="D588" i="6"/>
  <c r="D585" i="6"/>
  <c r="D584" i="6"/>
  <c r="D583" i="6"/>
  <c r="D582" i="6"/>
  <c r="D581" i="6"/>
  <c r="D580" i="6"/>
  <c r="B551" i="6"/>
  <c r="A551" i="6" s="1"/>
  <c r="C551" i="6"/>
  <c r="E551" i="6"/>
  <c r="G551" i="6"/>
  <c r="I551" i="6" s="1"/>
  <c r="N551" i="6"/>
  <c r="P551" i="6" s="1"/>
  <c r="B552" i="6"/>
  <c r="A552" i="6" s="1"/>
  <c r="C552" i="6"/>
  <c r="E552" i="6"/>
  <c r="G552" i="6"/>
  <c r="I552" i="6" s="1"/>
  <c r="N552" i="6"/>
  <c r="P552" i="6" s="1"/>
  <c r="B553" i="6"/>
  <c r="A553" i="6" s="1"/>
  <c r="C553" i="6"/>
  <c r="E553" i="6"/>
  <c r="G553" i="6"/>
  <c r="I553" i="6" s="1"/>
  <c r="N553" i="6"/>
  <c r="P553" i="6" s="1"/>
  <c r="B554" i="6"/>
  <c r="A554" i="6" s="1"/>
  <c r="C554" i="6"/>
  <c r="E554" i="6"/>
  <c r="G554" i="6"/>
  <c r="K554" i="6" s="1"/>
  <c r="M554" i="6" s="1"/>
  <c r="N554" i="6"/>
  <c r="P554" i="6" s="1"/>
  <c r="B555" i="6"/>
  <c r="A555" i="6" s="1"/>
  <c r="C555" i="6"/>
  <c r="E555" i="6"/>
  <c r="G555" i="6"/>
  <c r="I555" i="6" s="1"/>
  <c r="N555" i="6"/>
  <c r="P555" i="6" s="1"/>
  <c r="B556" i="6"/>
  <c r="A556" i="6" s="1"/>
  <c r="C556" i="6"/>
  <c r="E556" i="6"/>
  <c r="G556" i="6"/>
  <c r="I556" i="6" s="1"/>
  <c r="N556" i="6"/>
  <c r="P556" i="6" s="1"/>
  <c r="B557" i="6"/>
  <c r="A557" i="6" s="1"/>
  <c r="C557" i="6"/>
  <c r="E557" i="6"/>
  <c r="G557" i="6"/>
  <c r="I557" i="6" s="1"/>
  <c r="N557" i="6"/>
  <c r="P557" i="6" s="1"/>
  <c r="B558" i="6"/>
  <c r="A558" i="6" s="1"/>
  <c r="C558" i="6"/>
  <c r="E558" i="6"/>
  <c r="G558" i="6"/>
  <c r="K558" i="6" s="1"/>
  <c r="N558" i="6"/>
  <c r="P558" i="6" s="1"/>
  <c r="B559" i="6"/>
  <c r="A559" i="6" s="1"/>
  <c r="C559" i="6"/>
  <c r="E559" i="6"/>
  <c r="G559" i="6"/>
  <c r="I559" i="6" s="1"/>
  <c r="N559" i="6"/>
  <c r="P559" i="6" s="1"/>
  <c r="B560" i="6"/>
  <c r="A560" i="6" s="1"/>
  <c r="C560" i="6"/>
  <c r="E560" i="6"/>
  <c r="G560" i="6"/>
  <c r="I560" i="6" s="1"/>
  <c r="N560" i="6"/>
  <c r="P560" i="6" s="1"/>
  <c r="B561" i="6"/>
  <c r="A561" i="6" s="1"/>
  <c r="C561" i="6"/>
  <c r="E561" i="6"/>
  <c r="G561" i="6"/>
  <c r="I561" i="6" s="1"/>
  <c r="N561" i="6"/>
  <c r="P561" i="6" s="1"/>
  <c r="B562" i="6"/>
  <c r="A562" i="6" s="1"/>
  <c r="C562" i="6"/>
  <c r="E562" i="6"/>
  <c r="G562" i="6"/>
  <c r="K562" i="6" s="1"/>
  <c r="N562" i="6"/>
  <c r="P562" i="6" s="1"/>
  <c r="B563" i="6"/>
  <c r="A563" i="6" s="1"/>
  <c r="C563" i="6"/>
  <c r="E563" i="6"/>
  <c r="G563" i="6"/>
  <c r="I563" i="6" s="1"/>
  <c r="N563" i="6"/>
  <c r="P563" i="6" s="1"/>
  <c r="B564" i="6"/>
  <c r="A564" i="6" s="1"/>
  <c r="C564" i="6"/>
  <c r="E564" i="6"/>
  <c r="G564" i="6"/>
  <c r="I564" i="6" s="1"/>
  <c r="N564" i="6"/>
  <c r="P564" i="6" s="1"/>
  <c r="B565" i="6"/>
  <c r="A565" i="6" s="1"/>
  <c r="C565" i="6"/>
  <c r="E565" i="6"/>
  <c r="G565" i="6"/>
  <c r="I565" i="6" s="1"/>
  <c r="N565" i="6"/>
  <c r="P565" i="6" s="1"/>
  <c r="B566" i="6"/>
  <c r="A566" i="6" s="1"/>
  <c r="C566" i="6"/>
  <c r="E566" i="6"/>
  <c r="G566" i="6"/>
  <c r="I566" i="6" s="1"/>
  <c r="N566" i="6"/>
  <c r="P566" i="6" s="1"/>
  <c r="B567" i="6"/>
  <c r="A567" i="6" s="1"/>
  <c r="C567" i="6"/>
  <c r="E567" i="6"/>
  <c r="G567" i="6"/>
  <c r="I567" i="6" s="1"/>
  <c r="N567" i="6"/>
  <c r="P567" i="6" s="1"/>
  <c r="B568" i="6"/>
  <c r="A568" i="6" s="1"/>
  <c r="C568" i="6"/>
  <c r="E568" i="6"/>
  <c r="G568" i="6"/>
  <c r="I568" i="6" s="1"/>
  <c r="N568" i="6"/>
  <c r="P568" i="6" s="1"/>
  <c r="B569" i="6"/>
  <c r="A569" i="6" s="1"/>
  <c r="C569" i="6"/>
  <c r="E569" i="6"/>
  <c r="G569" i="6"/>
  <c r="I569" i="6" s="1"/>
  <c r="N569" i="6"/>
  <c r="P569" i="6" s="1"/>
  <c r="B570" i="6"/>
  <c r="A570" i="6" s="1"/>
  <c r="C570" i="6"/>
  <c r="E570" i="6"/>
  <c r="G570" i="6"/>
  <c r="K570" i="6" s="1"/>
  <c r="N570" i="6"/>
  <c r="P570" i="6" s="1"/>
  <c r="B571" i="6"/>
  <c r="A571" i="6" s="1"/>
  <c r="C571" i="6"/>
  <c r="E571" i="6"/>
  <c r="G571" i="6"/>
  <c r="I571" i="6" s="1"/>
  <c r="N571" i="6"/>
  <c r="P571" i="6" s="1"/>
  <c r="B572" i="6"/>
  <c r="A572" i="6" s="1"/>
  <c r="C572" i="6"/>
  <c r="E572" i="6"/>
  <c r="G572" i="6"/>
  <c r="I572" i="6" s="1"/>
  <c r="N572" i="6"/>
  <c r="P572" i="6" s="1"/>
  <c r="B573" i="6"/>
  <c r="A573" i="6" s="1"/>
  <c r="C573" i="6"/>
  <c r="E573" i="6"/>
  <c r="G573" i="6"/>
  <c r="I573" i="6" s="1"/>
  <c r="N573" i="6"/>
  <c r="P573" i="6" s="1"/>
  <c r="B574" i="6"/>
  <c r="A574" i="6" s="1"/>
  <c r="C574" i="6"/>
  <c r="E574" i="6"/>
  <c r="G574" i="6"/>
  <c r="K574" i="6" s="1"/>
  <c r="N574" i="6"/>
  <c r="P574" i="6" s="1"/>
  <c r="B575" i="6"/>
  <c r="A575" i="6" s="1"/>
  <c r="C575" i="6"/>
  <c r="E575" i="6"/>
  <c r="G575" i="6"/>
  <c r="I575" i="6" s="1"/>
  <c r="N575" i="6"/>
  <c r="P575" i="6" s="1"/>
  <c r="B455" i="6"/>
  <c r="A455" i="6" s="1"/>
  <c r="B456" i="6"/>
  <c r="A456" i="6" s="1"/>
  <c r="B457" i="6"/>
  <c r="A457" i="6" s="1"/>
  <c r="B458" i="6"/>
  <c r="A458" i="6" s="1"/>
  <c r="B459" i="6"/>
  <c r="A459" i="6" s="1"/>
  <c r="B460" i="6"/>
  <c r="A460" i="6" s="1"/>
  <c r="B461" i="6"/>
  <c r="A461" i="6" s="1"/>
  <c r="B462" i="6"/>
  <c r="A462" i="6" s="1"/>
  <c r="B463" i="6"/>
  <c r="A463" i="6" s="1"/>
  <c r="B464" i="6"/>
  <c r="A464" i="6" s="1"/>
  <c r="B465" i="6"/>
  <c r="A465" i="6" s="1"/>
  <c r="B466" i="6"/>
  <c r="A466" i="6" s="1"/>
  <c r="B467" i="6"/>
  <c r="A467" i="6" s="1"/>
  <c r="B468" i="6"/>
  <c r="A468" i="6" s="1"/>
  <c r="B469" i="6"/>
  <c r="A469" i="6" s="1"/>
  <c r="B470" i="6"/>
  <c r="A470" i="6" s="1"/>
  <c r="B471" i="6"/>
  <c r="A471" i="6" s="1"/>
  <c r="B472" i="6"/>
  <c r="A472" i="6" s="1"/>
  <c r="B473" i="6"/>
  <c r="A473" i="6" s="1"/>
  <c r="B474" i="6"/>
  <c r="A474" i="6" s="1"/>
  <c r="B475" i="6"/>
  <c r="A475" i="6" s="1"/>
  <c r="B476" i="6"/>
  <c r="A476" i="6" s="1"/>
  <c r="B477" i="6"/>
  <c r="A477" i="6" s="1"/>
  <c r="B478" i="6"/>
  <c r="A478" i="6" s="1"/>
  <c r="B479" i="6"/>
  <c r="A479" i="6" s="1"/>
  <c r="B480" i="6"/>
  <c r="A480" i="6" s="1"/>
  <c r="B481" i="6"/>
  <c r="A481" i="6" s="1"/>
  <c r="B482" i="6"/>
  <c r="A482" i="6" s="1"/>
  <c r="B483" i="6"/>
  <c r="A483" i="6" s="1"/>
  <c r="B484" i="6"/>
  <c r="A484" i="6" s="1"/>
  <c r="B485" i="6"/>
  <c r="A485" i="6" s="1"/>
  <c r="B486" i="6"/>
  <c r="A486" i="6" s="1"/>
  <c r="B487" i="6"/>
  <c r="A487" i="6" s="1"/>
  <c r="B488" i="6"/>
  <c r="A488" i="6" s="1"/>
  <c r="B489" i="6"/>
  <c r="A489" i="6" s="1"/>
  <c r="B490" i="6"/>
  <c r="A490" i="6" s="1"/>
  <c r="B491" i="6"/>
  <c r="A491" i="6" s="1"/>
  <c r="B492" i="6"/>
  <c r="A492" i="6" s="1"/>
  <c r="B493" i="6"/>
  <c r="A493" i="6" s="1"/>
  <c r="B494" i="6"/>
  <c r="A494" i="6" s="1"/>
  <c r="B495" i="6"/>
  <c r="A495" i="6" s="1"/>
  <c r="B496" i="6"/>
  <c r="A496" i="6" s="1"/>
  <c r="B497" i="6"/>
  <c r="A497" i="6" s="1"/>
  <c r="B498" i="6"/>
  <c r="A498" i="6" s="1"/>
  <c r="B499" i="6"/>
  <c r="A499" i="6" s="1"/>
  <c r="B500" i="6"/>
  <c r="A500" i="6" s="1"/>
  <c r="B501" i="6"/>
  <c r="A501" i="6" s="1"/>
  <c r="B502" i="6"/>
  <c r="A502" i="6" s="1"/>
  <c r="B503" i="6"/>
  <c r="A503" i="6" s="1"/>
  <c r="B504" i="6"/>
  <c r="A504" i="6" s="1"/>
  <c r="B505" i="6"/>
  <c r="A505" i="6" s="1"/>
  <c r="B506" i="6"/>
  <c r="A506" i="6" s="1"/>
  <c r="B507" i="6"/>
  <c r="A507" i="6" s="1"/>
  <c r="B508" i="6"/>
  <c r="A508" i="6" s="1"/>
  <c r="B509" i="6"/>
  <c r="A509" i="6" s="1"/>
  <c r="B510" i="6"/>
  <c r="A510" i="6" s="1"/>
  <c r="B511" i="6"/>
  <c r="A511" i="6" s="1"/>
  <c r="B512" i="6"/>
  <c r="A512" i="6" s="1"/>
  <c r="B513" i="6"/>
  <c r="A513" i="6" s="1"/>
  <c r="B514" i="6"/>
  <c r="A514" i="6" s="1"/>
  <c r="B515" i="6"/>
  <c r="A515" i="6" s="1"/>
  <c r="B516" i="6"/>
  <c r="A516" i="6" s="1"/>
  <c r="B517" i="6"/>
  <c r="A517" i="6" s="1"/>
  <c r="B518" i="6"/>
  <c r="A518" i="6" s="1"/>
  <c r="B519" i="6"/>
  <c r="A519" i="6" s="1"/>
  <c r="B520" i="6"/>
  <c r="A520" i="6" s="1"/>
  <c r="B521" i="6"/>
  <c r="A521" i="6" s="1"/>
  <c r="B522" i="6"/>
  <c r="A522" i="6" s="1"/>
  <c r="B523" i="6"/>
  <c r="A523" i="6" s="1"/>
  <c r="B524" i="6"/>
  <c r="A524" i="6" s="1"/>
  <c r="B525" i="6"/>
  <c r="A525" i="6" s="1"/>
  <c r="B526" i="6"/>
  <c r="A526" i="6" s="1"/>
  <c r="B527" i="6"/>
  <c r="A527" i="6" s="1"/>
  <c r="B528" i="6"/>
  <c r="A528" i="6" s="1"/>
  <c r="B529" i="6"/>
  <c r="A529" i="6" s="1"/>
  <c r="B530" i="6"/>
  <c r="A530" i="6" s="1"/>
  <c r="B531" i="6"/>
  <c r="A531" i="6" s="1"/>
  <c r="B532" i="6"/>
  <c r="A532" i="6" s="1"/>
  <c r="B533" i="6"/>
  <c r="A533" i="6" s="1"/>
  <c r="B534" i="6"/>
  <c r="A534" i="6" s="1"/>
  <c r="B535" i="6"/>
  <c r="A535" i="6" s="1"/>
  <c r="B536" i="6"/>
  <c r="A536" i="6" s="1"/>
  <c r="B537" i="6"/>
  <c r="A537" i="6" s="1"/>
  <c r="B538" i="6"/>
  <c r="A538" i="6" s="1"/>
  <c r="B539" i="6"/>
  <c r="A539" i="6" s="1"/>
  <c r="B540" i="6"/>
  <c r="A540" i="6" s="1"/>
  <c r="B541" i="6"/>
  <c r="A541" i="6" s="1"/>
  <c r="B542" i="6"/>
  <c r="A542" i="6" s="1"/>
  <c r="B543" i="6"/>
  <c r="A543" i="6" s="1"/>
  <c r="B544" i="6"/>
  <c r="A544" i="6" s="1"/>
  <c r="B545" i="6"/>
  <c r="A545" i="6" s="1"/>
  <c r="B546" i="6"/>
  <c r="A546" i="6" s="1"/>
  <c r="B547" i="6"/>
  <c r="A547" i="6" s="1"/>
  <c r="B548" i="6"/>
  <c r="A548" i="6" s="1"/>
  <c r="B549" i="6"/>
  <c r="A549" i="6" s="1"/>
  <c r="B550" i="6"/>
  <c r="A550" i="6" s="1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G455" i="6"/>
  <c r="K455" i="6" s="1"/>
  <c r="G456" i="6"/>
  <c r="K456" i="6" s="1"/>
  <c r="L456" i="6" s="1"/>
  <c r="G457" i="6"/>
  <c r="K457" i="6" s="1"/>
  <c r="G458" i="6"/>
  <c r="K458" i="6" s="1"/>
  <c r="M458" i="6" s="1"/>
  <c r="G459" i="6"/>
  <c r="K459" i="6" s="1"/>
  <c r="L459" i="6" s="1"/>
  <c r="G460" i="6"/>
  <c r="K460" i="6" s="1"/>
  <c r="G461" i="6"/>
  <c r="K461" i="6" s="1"/>
  <c r="G462" i="6"/>
  <c r="K462" i="6" s="1"/>
  <c r="M462" i="6" s="1"/>
  <c r="G463" i="6"/>
  <c r="K463" i="6" s="1"/>
  <c r="G464" i="6"/>
  <c r="K464" i="6" s="1"/>
  <c r="L464" i="6" s="1"/>
  <c r="G465" i="6"/>
  <c r="K465" i="6" s="1"/>
  <c r="G466" i="6"/>
  <c r="K466" i="6" s="1"/>
  <c r="L466" i="6" s="1"/>
  <c r="G467" i="6"/>
  <c r="K467" i="6" s="1"/>
  <c r="G468" i="6"/>
  <c r="K468" i="6" s="1"/>
  <c r="L468" i="6" s="1"/>
  <c r="G469" i="6"/>
  <c r="K469" i="6" s="1"/>
  <c r="G470" i="6"/>
  <c r="K470" i="6" s="1"/>
  <c r="M470" i="6" s="1"/>
  <c r="G471" i="6"/>
  <c r="K471" i="6" s="1"/>
  <c r="M471" i="6" s="1"/>
  <c r="G472" i="6"/>
  <c r="K472" i="6" s="1"/>
  <c r="G473" i="6"/>
  <c r="K473" i="6" s="1"/>
  <c r="G474" i="6"/>
  <c r="K474" i="6" s="1"/>
  <c r="G475" i="6"/>
  <c r="I475" i="6" s="1"/>
  <c r="G476" i="6"/>
  <c r="K476" i="6" s="1"/>
  <c r="M476" i="6" s="1"/>
  <c r="G477" i="6"/>
  <c r="K477" i="6" s="1"/>
  <c r="L477" i="6" s="1"/>
  <c r="G478" i="6"/>
  <c r="I478" i="6" s="1"/>
  <c r="G479" i="6"/>
  <c r="I479" i="6" s="1"/>
  <c r="G480" i="6"/>
  <c r="K480" i="6" s="1"/>
  <c r="G481" i="6"/>
  <c r="K481" i="6" s="1"/>
  <c r="G482" i="6"/>
  <c r="I482" i="6" s="1"/>
  <c r="G483" i="6"/>
  <c r="K483" i="6" s="1"/>
  <c r="M483" i="6" s="1"/>
  <c r="G484" i="6"/>
  <c r="K484" i="6" s="1"/>
  <c r="M484" i="6" s="1"/>
  <c r="G485" i="6"/>
  <c r="K485" i="6" s="1"/>
  <c r="G486" i="6"/>
  <c r="K486" i="6" s="1"/>
  <c r="G487" i="6"/>
  <c r="I487" i="6" s="1"/>
  <c r="G488" i="6"/>
  <c r="I488" i="6" s="1"/>
  <c r="G489" i="6"/>
  <c r="I489" i="6" s="1"/>
  <c r="G490" i="6"/>
  <c r="I490" i="6" s="1"/>
  <c r="G491" i="6"/>
  <c r="I491" i="6" s="1"/>
  <c r="G492" i="6"/>
  <c r="K492" i="6" s="1"/>
  <c r="G493" i="6"/>
  <c r="K493" i="6" s="1"/>
  <c r="G494" i="6"/>
  <c r="K494" i="6" s="1"/>
  <c r="G495" i="6"/>
  <c r="I495" i="6" s="1"/>
  <c r="G496" i="6"/>
  <c r="I496" i="6" s="1"/>
  <c r="G497" i="6"/>
  <c r="K497" i="6" s="1"/>
  <c r="G498" i="6"/>
  <c r="K498" i="6" s="1"/>
  <c r="G499" i="6"/>
  <c r="I499" i="6" s="1"/>
  <c r="G500" i="6"/>
  <c r="I500" i="6" s="1"/>
  <c r="G501" i="6"/>
  <c r="I501" i="6" s="1"/>
  <c r="G502" i="6"/>
  <c r="K502" i="6" s="1"/>
  <c r="M502" i="6" s="1"/>
  <c r="G503" i="6"/>
  <c r="I503" i="6" s="1"/>
  <c r="G504" i="6"/>
  <c r="K504" i="6" s="1"/>
  <c r="G505" i="6"/>
  <c r="K505" i="6" s="1"/>
  <c r="G506" i="6"/>
  <c r="I506" i="6" s="1"/>
  <c r="G507" i="6"/>
  <c r="K507" i="6" s="1"/>
  <c r="M507" i="6" s="1"/>
  <c r="G508" i="6"/>
  <c r="K508" i="6" s="1"/>
  <c r="M508" i="6" s="1"/>
  <c r="G509" i="6"/>
  <c r="K509" i="6" s="1"/>
  <c r="G510" i="6"/>
  <c r="K510" i="6" s="1"/>
  <c r="G511" i="6"/>
  <c r="I511" i="6" s="1"/>
  <c r="G512" i="6"/>
  <c r="I512" i="6" s="1"/>
  <c r="G513" i="6"/>
  <c r="I513" i="6" s="1"/>
  <c r="G514" i="6"/>
  <c r="I514" i="6" s="1"/>
  <c r="G515" i="6"/>
  <c r="I515" i="6" s="1"/>
  <c r="G516" i="6"/>
  <c r="K516" i="6" s="1"/>
  <c r="G517" i="6"/>
  <c r="K517" i="6" s="1"/>
  <c r="G518" i="6"/>
  <c r="K518" i="6" s="1"/>
  <c r="G519" i="6"/>
  <c r="I519" i="6" s="1"/>
  <c r="G520" i="6"/>
  <c r="I520" i="6" s="1"/>
  <c r="G521" i="6"/>
  <c r="K521" i="6" s="1"/>
  <c r="G522" i="6"/>
  <c r="K522" i="6" s="1"/>
  <c r="G523" i="6"/>
  <c r="I523" i="6" s="1"/>
  <c r="G524" i="6"/>
  <c r="K524" i="6" s="1"/>
  <c r="M524" i="6" s="1"/>
  <c r="G525" i="6"/>
  <c r="I525" i="6" s="1"/>
  <c r="G526" i="6"/>
  <c r="I526" i="6" s="1"/>
  <c r="G527" i="6"/>
  <c r="I527" i="6" s="1"/>
  <c r="G528" i="6"/>
  <c r="K528" i="6" s="1"/>
  <c r="G529" i="6"/>
  <c r="K529" i="6" s="1"/>
  <c r="G530" i="6"/>
  <c r="I530" i="6" s="1"/>
  <c r="G531" i="6"/>
  <c r="I531" i="6" s="1"/>
  <c r="G532" i="6"/>
  <c r="I532" i="6" s="1"/>
  <c r="G533" i="6"/>
  <c r="K533" i="6" s="1"/>
  <c r="G534" i="6"/>
  <c r="K534" i="6" s="1"/>
  <c r="G535" i="6"/>
  <c r="I535" i="6" s="1"/>
  <c r="G536" i="6"/>
  <c r="K536" i="6" s="1"/>
  <c r="M536" i="6" s="1"/>
  <c r="G537" i="6"/>
  <c r="K537" i="6" s="1"/>
  <c r="M537" i="6" s="1"/>
  <c r="G538" i="6"/>
  <c r="I538" i="6" s="1"/>
  <c r="G539" i="6"/>
  <c r="I539" i="6" s="1"/>
  <c r="G540" i="6"/>
  <c r="K540" i="6" s="1"/>
  <c r="G541" i="6"/>
  <c r="K541" i="6" s="1"/>
  <c r="G542" i="6"/>
  <c r="K542" i="6" s="1"/>
  <c r="G543" i="6"/>
  <c r="K543" i="6" s="1"/>
  <c r="M543" i="6" s="1"/>
  <c r="G544" i="6"/>
  <c r="I544" i="6" s="1"/>
  <c r="G545" i="6"/>
  <c r="K545" i="6" s="1"/>
  <c r="G546" i="6"/>
  <c r="K546" i="6" s="1"/>
  <c r="G547" i="6"/>
  <c r="I547" i="6" s="1"/>
  <c r="G548" i="6"/>
  <c r="K548" i="6" s="1"/>
  <c r="M548" i="6" s="1"/>
  <c r="G549" i="6"/>
  <c r="I549" i="6" s="1"/>
  <c r="G550" i="6"/>
  <c r="I550" i="6" s="1"/>
  <c r="I455" i="6"/>
  <c r="I456" i="6"/>
  <c r="I457" i="6"/>
  <c r="I462" i="6"/>
  <c r="N455" i="6"/>
  <c r="N456" i="6"/>
  <c r="N457" i="6"/>
  <c r="N458" i="6"/>
  <c r="N459" i="6"/>
  <c r="N460" i="6"/>
  <c r="N461" i="6"/>
  <c r="P461" i="6" s="1"/>
  <c r="N462" i="6"/>
  <c r="P462" i="6" s="1"/>
  <c r="N463" i="6"/>
  <c r="P463" i="6" s="1"/>
  <c r="N464" i="6"/>
  <c r="P464" i="6" s="1"/>
  <c r="N465" i="6"/>
  <c r="P465" i="6" s="1"/>
  <c r="N466" i="6"/>
  <c r="P466" i="6" s="1"/>
  <c r="N467" i="6"/>
  <c r="P467" i="6" s="1"/>
  <c r="N468" i="6"/>
  <c r="P468" i="6" s="1"/>
  <c r="N469" i="6"/>
  <c r="P469" i="6" s="1"/>
  <c r="N470" i="6"/>
  <c r="P470" i="6" s="1"/>
  <c r="N471" i="6"/>
  <c r="P471" i="6" s="1"/>
  <c r="N472" i="6"/>
  <c r="P472" i="6" s="1"/>
  <c r="N473" i="6"/>
  <c r="P473" i="6" s="1"/>
  <c r="N474" i="6"/>
  <c r="P474" i="6" s="1"/>
  <c r="N475" i="6"/>
  <c r="P475" i="6" s="1"/>
  <c r="N476" i="6"/>
  <c r="P476" i="6" s="1"/>
  <c r="N477" i="6"/>
  <c r="P477" i="6" s="1"/>
  <c r="N478" i="6"/>
  <c r="P478" i="6" s="1"/>
  <c r="N479" i="6"/>
  <c r="P479" i="6" s="1"/>
  <c r="N480" i="6"/>
  <c r="P480" i="6" s="1"/>
  <c r="N481" i="6"/>
  <c r="P481" i="6" s="1"/>
  <c r="N482" i="6"/>
  <c r="P482" i="6" s="1"/>
  <c r="N483" i="6"/>
  <c r="P483" i="6" s="1"/>
  <c r="N484" i="6"/>
  <c r="P484" i="6" s="1"/>
  <c r="N485" i="6"/>
  <c r="P485" i="6" s="1"/>
  <c r="N486" i="6"/>
  <c r="P486" i="6" s="1"/>
  <c r="N487" i="6"/>
  <c r="P487" i="6" s="1"/>
  <c r="N488" i="6"/>
  <c r="P488" i="6" s="1"/>
  <c r="N489" i="6"/>
  <c r="P489" i="6" s="1"/>
  <c r="N490" i="6"/>
  <c r="P490" i="6" s="1"/>
  <c r="N491" i="6"/>
  <c r="P491" i="6" s="1"/>
  <c r="N492" i="6"/>
  <c r="P492" i="6" s="1"/>
  <c r="N493" i="6"/>
  <c r="P493" i="6" s="1"/>
  <c r="N494" i="6"/>
  <c r="P494" i="6" s="1"/>
  <c r="N495" i="6"/>
  <c r="P495" i="6" s="1"/>
  <c r="N496" i="6"/>
  <c r="P496" i="6" s="1"/>
  <c r="N497" i="6"/>
  <c r="P497" i="6" s="1"/>
  <c r="N498" i="6"/>
  <c r="P498" i="6" s="1"/>
  <c r="N499" i="6"/>
  <c r="P499" i="6" s="1"/>
  <c r="N500" i="6"/>
  <c r="P500" i="6" s="1"/>
  <c r="N501" i="6"/>
  <c r="P501" i="6" s="1"/>
  <c r="N502" i="6"/>
  <c r="P502" i="6" s="1"/>
  <c r="N503" i="6"/>
  <c r="P503" i="6" s="1"/>
  <c r="N504" i="6"/>
  <c r="P504" i="6" s="1"/>
  <c r="N505" i="6"/>
  <c r="P505" i="6" s="1"/>
  <c r="N506" i="6"/>
  <c r="P506" i="6" s="1"/>
  <c r="N507" i="6"/>
  <c r="P507" i="6" s="1"/>
  <c r="N508" i="6"/>
  <c r="P508" i="6" s="1"/>
  <c r="N509" i="6"/>
  <c r="P509" i="6" s="1"/>
  <c r="N510" i="6"/>
  <c r="P510" i="6" s="1"/>
  <c r="N511" i="6"/>
  <c r="P511" i="6" s="1"/>
  <c r="N512" i="6"/>
  <c r="P512" i="6" s="1"/>
  <c r="N513" i="6"/>
  <c r="P513" i="6" s="1"/>
  <c r="N514" i="6"/>
  <c r="P514" i="6" s="1"/>
  <c r="N515" i="6"/>
  <c r="P515" i="6" s="1"/>
  <c r="N516" i="6"/>
  <c r="P516" i="6" s="1"/>
  <c r="N517" i="6"/>
  <c r="P517" i="6" s="1"/>
  <c r="N518" i="6"/>
  <c r="P518" i="6" s="1"/>
  <c r="N519" i="6"/>
  <c r="P519" i="6" s="1"/>
  <c r="N520" i="6"/>
  <c r="P520" i="6" s="1"/>
  <c r="N521" i="6"/>
  <c r="P521" i="6" s="1"/>
  <c r="N522" i="6"/>
  <c r="P522" i="6" s="1"/>
  <c r="N523" i="6"/>
  <c r="P523" i="6" s="1"/>
  <c r="N524" i="6"/>
  <c r="P524" i="6" s="1"/>
  <c r="N525" i="6"/>
  <c r="P525" i="6" s="1"/>
  <c r="N526" i="6"/>
  <c r="P526" i="6" s="1"/>
  <c r="N527" i="6"/>
  <c r="P527" i="6" s="1"/>
  <c r="N528" i="6"/>
  <c r="P528" i="6" s="1"/>
  <c r="N529" i="6"/>
  <c r="P529" i="6" s="1"/>
  <c r="N530" i="6"/>
  <c r="P530" i="6" s="1"/>
  <c r="N531" i="6"/>
  <c r="P531" i="6" s="1"/>
  <c r="N532" i="6"/>
  <c r="P532" i="6" s="1"/>
  <c r="N533" i="6"/>
  <c r="P533" i="6" s="1"/>
  <c r="N534" i="6"/>
  <c r="P534" i="6" s="1"/>
  <c r="N535" i="6"/>
  <c r="P535" i="6" s="1"/>
  <c r="N536" i="6"/>
  <c r="P536" i="6" s="1"/>
  <c r="N537" i="6"/>
  <c r="P537" i="6" s="1"/>
  <c r="N538" i="6"/>
  <c r="P538" i="6" s="1"/>
  <c r="N539" i="6"/>
  <c r="P539" i="6" s="1"/>
  <c r="N540" i="6"/>
  <c r="P540" i="6" s="1"/>
  <c r="N541" i="6"/>
  <c r="P541" i="6" s="1"/>
  <c r="N542" i="6"/>
  <c r="P542" i="6" s="1"/>
  <c r="N543" i="6"/>
  <c r="P543" i="6" s="1"/>
  <c r="N544" i="6"/>
  <c r="P544" i="6" s="1"/>
  <c r="N545" i="6"/>
  <c r="P545" i="6" s="1"/>
  <c r="N546" i="6"/>
  <c r="P546" i="6" s="1"/>
  <c r="N547" i="6"/>
  <c r="P547" i="6" s="1"/>
  <c r="N548" i="6"/>
  <c r="P548" i="6" s="1"/>
  <c r="N549" i="6"/>
  <c r="P549" i="6" s="1"/>
  <c r="N550" i="6"/>
  <c r="P550" i="6" s="1"/>
  <c r="P455" i="6"/>
  <c r="P456" i="6"/>
  <c r="P457" i="6"/>
  <c r="P458" i="6"/>
  <c r="P459" i="6"/>
  <c r="P460" i="6"/>
  <c r="B408" i="6"/>
  <c r="A408" i="6" s="1"/>
  <c r="C408" i="6"/>
  <c r="E408" i="6"/>
  <c r="G408" i="6"/>
  <c r="I408" i="6" s="1"/>
  <c r="N408" i="6"/>
  <c r="P408" i="6" s="1"/>
  <c r="B409" i="6"/>
  <c r="A409" i="6" s="1"/>
  <c r="C409" i="6"/>
  <c r="E409" i="6"/>
  <c r="G409" i="6"/>
  <c r="I409" i="6" s="1"/>
  <c r="N409" i="6"/>
  <c r="P409" i="6" s="1"/>
  <c r="B410" i="6"/>
  <c r="A410" i="6" s="1"/>
  <c r="C410" i="6"/>
  <c r="E410" i="6"/>
  <c r="G410" i="6"/>
  <c r="K410" i="6" s="1"/>
  <c r="N410" i="6"/>
  <c r="P410" i="6" s="1"/>
  <c r="B411" i="6"/>
  <c r="A411" i="6" s="1"/>
  <c r="C411" i="6"/>
  <c r="E411" i="6"/>
  <c r="G411" i="6"/>
  <c r="I411" i="6" s="1"/>
  <c r="N411" i="6"/>
  <c r="P411" i="6" s="1"/>
  <c r="B412" i="6"/>
  <c r="A412" i="6" s="1"/>
  <c r="C412" i="6"/>
  <c r="E412" i="6"/>
  <c r="G412" i="6"/>
  <c r="I412" i="6" s="1"/>
  <c r="N412" i="6"/>
  <c r="P412" i="6" s="1"/>
  <c r="B413" i="6"/>
  <c r="A413" i="6" s="1"/>
  <c r="C413" i="6"/>
  <c r="E413" i="6"/>
  <c r="G413" i="6"/>
  <c r="I413" i="6" s="1"/>
  <c r="N413" i="6"/>
  <c r="P413" i="6" s="1"/>
  <c r="B414" i="6"/>
  <c r="A414" i="6" s="1"/>
  <c r="C414" i="6"/>
  <c r="E414" i="6"/>
  <c r="G414" i="6"/>
  <c r="K414" i="6" s="1"/>
  <c r="N414" i="6"/>
  <c r="P414" i="6" s="1"/>
  <c r="B415" i="6"/>
  <c r="A415" i="6" s="1"/>
  <c r="C415" i="6"/>
  <c r="E415" i="6"/>
  <c r="G415" i="6"/>
  <c r="I415" i="6" s="1"/>
  <c r="N415" i="6"/>
  <c r="P415" i="6" s="1"/>
  <c r="B416" i="6"/>
  <c r="A416" i="6" s="1"/>
  <c r="C416" i="6"/>
  <c r="E416" i="6"/>
  <c r="G416" i="6"/>
  <c r="I416" i="6" s="1"/>
  <c r="N416" i="6"/>
  <c r="P416" i="6" s="1"/>
  <c r="B417" i="6"/>
  <c r="A417" i="6" s="1"/>
  <c r="C417" i="6"/>
  <c r="E417" i="6"/>
  <c r="G417" i="6"/>
  <c r="I417" i="6" s="1"/>
  <c r="N417" i="6"/>
  <c r="P417" i="6" s="1"/>
  <c r="B418" i="6"/>
  <c r="A418" i="6" s="1"/>
  <c r="C418" i="6"/>
  <c r="E418" i="6"/>
  <c r="G418" i="6"/>
  <c r="K418" i="6" s="1"/>
  <c r="N418" i="6"/>
  <c r="P418" i="6" s="1"/>
  <c r="B419" i="6"/>
  <c r="A419" i="6" s="1"/>
  <c r="C419" i="6"/>
  <c r="E419" i="6"/>
  <c r="G419" i="6"/>
  <c r="K419" i="6" s="1"/>
  <c r="L419" i="6" s="1"/>
  <c r="N419" i="6"/>
  <c r="P419" i="6" s="1"/>
  <c r="B420" i="6"/>
  <c r="A420" i="6" s="1"/>
  <c r="C420" i="6"/>
  <c r="E420" i="6"/>
  <c r="G420" i="6"/>
  <c r="I420" i="6" s="1"/>
  <c r="N420" i="6"/>
  <c r="P420" i="6" s="1"/>
  <c r="B421" i="6"/>
  <c r="A421" i="6" s="1"/>
  <c r="C421" i="6"/>
  <c r="E421" i="6"/>
  <c r="G421" i="6"/>
  <c r="I421" i="6" s="1"/>
  <c r="N421" i="6"/>
  <c r="P421" i="6" s="1"/>
  <c r="B422" i="6"/>
  <c r="A422" i="6" s="1"/>
  <c r="C422" i="6"/>
  <c r="E422" i="6"/>
  <c r="G422" i="6"/>
  <c r="I422" i="6" s="1"/>
  <c r="N422" i="6"/>
  <c r="P422" i="6" s="1"/>
  <c r="B423" i="6"/>
  <c r="A423" i="6" s="1"/>
  <c r="C423" i="6"/>
  <c r="E423" i="6"/>
  <c r="G423" i="6"/>
  <c r="K423" i="6" s="1"/>
  <c r="N423" i="6"/>
  <c r="P423" i="6" s="1"/>
  <c r="B424" i="6"/>
  <c r="A424" i="6" s="1"/>
  <c r="C424" i="6"/>
  <c r="E424" i="6"/>
  <c r="G424" i="6"/>
  <c r="I424" i="6" s="1"/>
  <c r="N424" i="6"/>
  <c r="P424" i="6" s="1"/>
  <c r="B425" i="6"/>
  <c r="A425" i="6" s="1"/>
  <c r="C425" i="6"/>
  <c r="E425" i="6"/>
  <c r="G425" i="6"/>
  <c r="I425" i="6" s="1"/>
  <c r="N425" i="6"/>
  <c r="P425" i="6" s="1"/>
  <c r="B426" i="6"/>
  <c r="A426" i="6" s="1"/>
  <c r="C426" i="6"/>
  <c r="E426" i="6"/>
  <c r="G426" i="6"/>
  <c r="K426" i="6" s="1"/>
  <c r="N426" i="6"/>
  <c r="P426" i="6" s="1"/>
  <c r="B427" i="6"/>
  <c r="A427" i="6" s="1"/>
  <c r="C427" i="6"/>
  <c r="E427" i="6"/>
  <c r="G427" i="6"/>
  <c r="K427" i="6" s="1"/>
  <c r="M427" i="6" s="1"/>
  <c r="N427" i="6"/>
  <c r="P427" i="6" s="1"/>
  <c r="B428" i="6"/>
  <c r="A428" i="6" s="1"/>
  <c r="C428" i="6"/>
  <c r="E428" i="6"/>
  <c r="G428" i="6"/>
  <c r="I428" i="6" s="1"/>
  <c r="N428" i="6"/>
  <c r="P428" i="6" s="1"/>
  <c r="B429" i="6"/>
  <c r="A429" i="6" s="1"/>
  <c r="C429" i="6"/>
  <c r="E429" i="6"/>
  <c r="G429" i="6"/>
  <c r="K429" i="6" s="1"/>
  <c r="N429" i="6"/>
  <c r="P429" i="6" s="1"/>
  <c r="B430" i="6"/>
  <c r="A430" i="6" s="1"/>
  <c r="C430" i="6"/>
  <c r="E430" i="6"/>
  <c r="G430" i="6"/>
  <c r="K430" i="6" s="1"/>
  <c r="L430" i="6" s="1"/>
  <c r="N430" i="6"/>
  <c r="P430" i="6" s="1"/>
  <c r="B431" i="6"/>
  <c r="A431" i="6" s="1"/>
  <c r="C431" i="6"/>
  <c r="E431" i="6"/>
  <c r="G431" i="6"/>
  <c r="I431" i="6" s="1"/>
  <c r="N431" i="6"/>
  <c r="P431" i="6" s="1"/>
  <c r="B432" i="6"/>
  <c r="A432" i="6" s="1"/>
  <c r="C432" i="6"/>
  <c r="E432" i="6"/>
  <c r="G432" i="6"/>
  <c r="I432" i="6" s="1"/>
  <c r="N432" i="6"/>
  <c r="P432" i="6" s="1"/>
  <c r="B433" i="6"/>
  <c r="A433" i="6" s="1"/>
  <c r="C433" i="6"/>
  <c r="E433" i="6"/>
  <c r="G433" i="6"/>
  <c r="K433" i="6" s="1"/>
  <c r="N433" i="6"/>
  <c r="P433" i="6" s="1"/>
  <c r="B434" i="6"/>
  <c r="A434" i="6" s="1"/>
  <c r="C434" i="6"/>
  <c r="E434" i="6"/>
  <c r="G434" i="6"/>
  <c r="I434" i="6" s="1"/>
  <c r="N434" i="6"/>
  <c r="P434" i="6" s="1"/>
  <c r="B435" i="6"/>
  <c r="A435" i="6" s="1"/>
  <c r="C435" i="6"/>
  <c r="E435" i="6"/>
  <c r="G435" i="6"/>
  <c r="I435" i="6" s="1"/>
  <c r="N435" i="6"/>
  <c r="P435" i="6" s="1"/>
  <c r="B436" i="6"/>
  <c r="A436" i="6" s="1"/>
  <c r="C436" i="6"/>
  <c r="E436" i="6"/>
  <c r="G436" i="6"/>
  <c r="I436" i="6" s="1"/>
  <c r="N436" i="6"/>
  <c r="P436" i="6" s="1"/>
  <c r="B437" i="6"/>
  <c r="A437" i="6" s="1"/>
  <c r="C437" i="6"/>
  <c r="E437" i="6"/>
  <c r="G437" i="6"/>
  <c r="K437" i="6" s="1"/>
  <c r="N437" i="6"/>
  <c r="P437" i="6" s="1"/>
  <c r="B438" i="6"/>
  <c r="A438" i="6" s="1"/>
  <c r="C438" i="6"/>
  <c r="E438" i="6"/>
  <c r="G438" i="6"/>
  <c r="K438" i="6" s="1"/>
  <c r="L438" i="6" s="1"/>
  <c r="N438" i="6"/>
  <c r="P438" i="6" s="1"/>
  <c r="B439" i="6"/>
  <c r="A439" i="6" s="1"/>
  <c r="C439" i="6"/>
  <c r="E439" i="6"/>
  <c r="G439" i="6"/>
  <c r="I439" i="6" s="1"/>
  <c r="N439" i="6"/>
  <c r="P439" i="6" s="1"/>
  <c r="B440" i="6"/>
  <c r="A440" i="6" s="1"/>
  <c r="C440" i="6"/>
  <c r="E440" i="6"/>
  <c r="G440" i="6"/>
  <c r="I440" i="6" s="1"/>
  <c r="N440" i="6"/>
  <c r="P440" i="6" s="1"/>
  <c r="B441" i="6"/>
  <c r="A441" i="6" s="1"/>
  <c r="C441" i="6"/>
  <c r="E441" i="6"/>
  <c r="G441" i="6"/>
  <c r="K441" i="6" s="1"/>
  <c r="N441" i="6"/>
  <c r="P441" i="6" s="1"/>
  <c r="B442" i="6"/>
  <c r="A442" i="6" s="1"/>
  <c r="C442" i="6"/>
  <c r="E442" i="6"/>
  <c r="G442" i="6"/>
  <c r="I442" i="6" s="1"/>
  <c r="N442" i="6"/>
  <c r="P442" i="6" s="1"/>
  <c r="B443" i="6"/>
  <c r="A443" i="6" s="1"/>
  <c r="C443" i="6"/>
  <c r="E443" i="6"/>
  <c r="G443" i="6"/>
  <c r="I443" i="6" s="1"/>
  <c r="N443" i="6"/>
  <c r="P443" i="6" s="1"/>
  <c r="B444" i="6"/>
  <c r="A444" i="6" s="1"/>
  <c r="C444" i="6"/>
  <c r="E444" i="6"/>
  <c r="G444" i="6"/>
  <c r="I444" i="6" s="1"/>
  <c r="N444" i="6"/>
  <c r="P444" i="6" s="1"/>
  <c r="B445" i="6"/>
  <c r="A445" i="6" s="1"/>
  <c r="C445" i="6"/>
  <c r="E445" i="6"/>
  <c r="G445" i="6"/>
  <c r="K445" i="6" s="1"/>
  <c r="N445" i="6"/>
  <c r="P445" i="6" s="1"/>
  <c r="B446" i="6"/>
  <c r="A446" i="6" s="1"/>
  <c r="C446" i="6"/>
  <c r="E446" i="6"/>
  <c r="G446" i="6"/>
  <c r="I446" i="6" s="1"/>
  <c r="N446" i="6"/>
  <c r="P446" i="6" s="1"/>
  <c r="B447" i="6"/>
  <c r="A447" i="6" s="1"/>
  <c r="C447" i="6"/>
  <c r="E447" i="6"/>
  <c r="G447" i="6"/>
  <c r="I447" i="6" s="1"/>
  <c r="N447" i="6"/>
  <c r="P447" i="6" s="1"/>
  <c r="B448" i="6"/>
  <c r="A448" i="6" s="1"/>
  <c r="C448" i="6"/>
  <c r="E448" i="6"/>
  <c r="G448" i="6"/>
  <c r="I448" i="6" s="1"/>
  <c r="N448" i="6"/>
  <c r="P448" i="6" s="1"/>
  <c r="B449" i="6"/>
  <c r="A449" i="6" s="1"/>
  <c r="C449" i="6"/>
  <c r="E449" i="6"/>
  <c r="G449" i="6"/>
  <c r="K449" i="6" s="1"/>
  <c r="N449" i="6"/>
  <c r="P449" i="6" s="1"/>
  <c r="B450" i="6"/>
  <c r="A450" i="6" s="1"/>
  <c r="C450" i="6"/>
  <c r="E450" i="6"/>
  <c r="G450" i="6"/>
  <c r="K450" i="6" s="1"/>
  <c r="L450" i="6" s="1"/>
  <c r="N450" i="6"/>
  <c r="P450" i="6" s="1"/>
  <c r="B451" i="6"/>
  <c r="A451" i="6" s="1"/>
  <c r="C451" i="6"/>
  <c r="E451" i="6"/>
  <c r="G451" i="6"/>
  <c r="I451" i="6" s="1"/>
  <c r="N451" i="6"/>
  <c r="P451" i="6" s="1"/>
  <c r="B452" i="6"/>
  <c r="A452" i="6" s="1"/>
  <c r="C452" i="6"/>
  <c r="E452" i="6"/>
  <c r="G452" i="6"/>
  <c r="I452" i="6" s="1"/>
  <c r="N452" i="6"/>
  <c r="P452" i="6" s="1"/>
  <c r="B453" i="6"/>
  <c r="A453" i="6" s="1"/>
  <c r="C453" i="6"/>
  <c r="E453" i="6"/>
  <c r="G453" i="6"/>
  <c r="K453" i="6" s="1"/>
  <c r="N453" i="6"/>
  <c r="P453" i="6" s="1"/>
  <c r="B454" i="6"/>
  <c r="A454" i="6" s="1"/>
  <c r="C454" i="6"/>
  <c r="E454" i="6"/>
  <c r="G454" i="6"/>
  <c r="I454" i="6" s="1"/>
  <c r="N454" i="6"/>
  <c r="P454" i="6" s="1"/>
  <c r="B373" i="6"/>
  <c r="A373" i="6" s="1"/>
  <c r="C373" i="6"/>
  <c r="E373" i="6"/>
  <c r="G373" i="6"/>
  <c r="I373" i="6" s="1"/>
  <c r="N373" i="6"/>
  <c r="P373" i="6" s="1"/>
  <c r="B374" i="6"/>
  <c r="A374" i="6" s="1"/>
  <c r="C374" i="6"/>
  <c r="E374" i="6"/>
  <c r="G374" i="6"/>
  <c r="I374" i="6" s="1"/>
  <c r="N374" i="6"/>
  <c r="P374" i="6" s="1"/>
  <c r="B375" i="6"/>
  <c r="A375" i="6" s="1"/>
  <c r="C375" i="6"/>
  <c r="E375" i="6"/>
  <c r="G375" i="6"/>
  <c r="K375" i="6" s="1"/>
  <c r="N375" i="6"/>
  <c r="P375" i="6" s="1"/>
  <c r="B376" i="6"/>
  <c r="A376" i="6" s="1"/>
  <c r="C376" i="6"/>
  <c r="E376" i="6"/>
  <c r="G376" i="6"/>
  <c r="K376" i="6" s="1"/>
  <c r="N376" i="6"/>
  <c r="P376" i="6" s="1"/>
  <c r="B377" i="6"/>
  <c r="A377" i="6" s="1"/>
  <c r="C377" i="6"/>
  <c r="E377" i="6"/>
  <c r="G377" i="6"/>
  <c r="I377" i="6" s="1"/>
  <c r="N377" i="6"/>
  <c r="P377" i="6" s="1"/>
  <c r="B378" i="6"/>
  <c r="A378" i="6" s="1"/>
  <c r="C378" i="6"/>
  <c r="E378" i="6"/>
  <c r="G378" i="6"/>
  <c r="I378" i="6" s="1"/>
  <c r="N378" i="6"/>
  <c r="P378" i="6" s="1"/>
  <c r="B379" i="6"/>
  <c r="A379" i="6" s="1"/>
  <c r="C379" i="6"/>
  <c r="E379" i="6"/>
  <c r="G379" i="6"/>
  <c r="K379" i="6" s="1"/>
  <c r="N379" i="6"/>
  <c r="P379" i="6" s="1"/>
  <c r="B380" i="6"/>
  <c r="A380" i="6" s="1"/>
  <c r="C380" i="6"/>
  <c r="E380" i="6"/>
  <c r="G380" i="6"/>
  <c r="I380" i="6" s="1"/>
  <c r="N380" i="6"/>
  <c r="P380" i="6" s="1"/>
  <c r="B381" i="6"/>
  <c r="A381" i="6" s="1"/>
  <c r="C381" i="6"/>
  <c r="E381" i="6"/>
  <c r="G381" i="6"/>
  <c r="I381" i="6" s="1"/>
  <c r="N381" i="6"/>
  <c r="P381" i="6" s="1"/>
  <c r="B382" i="6"/>
  <c r="A382" i="6" s="1"/>
  <c r="C382" i="6"/>
  <c r="E382" i="6"/>
  <c r="G382" i="6"/>
  <c r="I382" i="6" s="1"/>
  <c r="N382" i="6"/>
  <c r="P382" i="6" s="1"/>
  <c r="B383" i="6"/>
  <c r="A383" i="6" s="1"/>
  <c r="C383" i="6"/>
  <c r="E383" i="6"/>
  <c r="G383" i="6"/>
  <c r="K383" i="6" s="1"/>
  <c r="N383" i="6"/>
  <c r="P383" i="6" s="1"/>
  <c r="B384" i="6"/>
  <c r="A384" i="6" s="1"/>
  <c r="C384" i="6"/>
  <c r="E384" i="6"/>
  <c r="G384" i="6"/>
  <c r="K384" i="6" s="1"/>
  <c r="L384" i="6" s="1"/>
  <c r="N384" i="6"/>
  <c r="P384" i="6" s="1"/>
  <c r="B385" i="6"/>
  <c r="A385" i="6" s="1"/>
  <c r="C385" i="6"/>
  <c r="E385" i="6"/>
  <c r="G385" i="6"/>
  <c r="K385" i="6" s="1"/>
  <c r="N385" i="6"/>
  <c r="P385" i="6" s="1"/>
  <c r="B386" i="6"/>
  <c r="A386" i="6" s="1"/>
  <c r="C386" i="6"/>
  <c r="E386" i="6"/>
  <c r="G386" i="6"/>
  <c r="I386" i="6" s="1"/>
  <c r="N386" i="6"/>
  <c r="P386" i="6" s="1"/>
  <c r="B387" i="6"/>
  <c r="A387" i="6" s="1"/>
  <c r="C387" i="6"/>
  <c r="E387" i="6"/>
  <c r="G387" i="6"/>
  <c r="K387" i="6" s="1"/>
  <c r="N387" i="6"/>
  <c r="P387" i="6" s="1"/>
  <c r="B388" i="6"/>
  <c r="A388" i="6" s="1"/>
  <c r="C388" i="6"/>
  <c r="E388" i="6"/>
  <c r="G388" i="6"/>
  <c r="K388" i="6" s="1"/>
  <c r="L388" i="6" s="1"/>
  <c r="N388" i="6"/>
  <c r="P388" i="6" s="1"/>
  <c r="B389" i="6"/>
  <c r="A389" i="6" s="1"/>
  <c r="C389" i="6"/>
  <c r="E389" i="6"/>
  <c r="G389" i="6"/>
  <c r="I389" i="6" s="1"/>
  <c r="N389" i="6"/>
  <c r="P389" i="6" s="1"/>
  <c r="B390" i="6"/>
  <c r="A390" i="6" s="1"/>
  <c r="C390" i="6"/>
  <c r="E390" i="6"/>
  <c r="G390" i="6"/>
  <c r="I390" i="6" s="1"/>
  <c r="N390" i="6"/>
  <c r="P390" i="6" s="1"/>
  <c r="B391" i="6"/>
  <c r="A391" i="6" s="1"/>
  <c r="C391" i="6"/>
  <c r="E391" i="6"/>
  <c r="G391" i="6"/>
  <c r="K391" i="6" s="1"/>
  <c r="N391" i="6"/>
  <c r="P391" i="6" s="1"/>
  <c r="B392" i="6"/>
  <c r="A392" i="6" s="1"/>
  <c r="C392" i="6"/>
  <c r="E392" i="6"/>
  <c r="G392" i="6"/>
  <c r="I392" i="6" s="1"/>
  <c r="N392" i="6"/>
  <c r="P392" i="6" s="1"/>
  <c r="B393" i="6"/>
  <c r="A393" i="6" s="1"/>
  <c r="C393" i="6"/>
  <c r="E393" i="6"/>
  <c r="G393" i="6"/>
  <c r="I393" i="6" s="1"/>
  <c r="N393" i="6"/>
  <c r="P393" i="6" s="1"/>
  <c r="B394" i="6"/>
  <c r="A394" i="6" s="1"/>
  <c r="C394" i="6"/>
  <c r="E394" i="6"/>
  <c r="G394" i="6"/>
  <c r="I394" i="6" s="1"/>
  <c r="N394" i="6"/>
  <c r="P394" i="6" s="1"/>
  <c r="B395" i="6"/>
  <c r="A395" i="6" s="1"/>
  <c r="C395" i="6"/>
  <c r="E395" i="6"/>
  <c r="G395" i="6"/>
  <c r="K395" i="6" s="1"/>
  <c r="N395" i="6"/>
  <c r="P395" i="6" s="1"/>
  <c r="B396" i="6"/>
  <c r="A396" i="6" s="1"/>
  <c r="C396" i="6"/>
  <c r="E396" i="6"/>
  <c r="G396" i="6"/>
  <c r="I396" i="6" s="1"/>
  <c r="N396" i="6"/>
  <c r="P396" i="6" s="1"/>
  <c r="B397" i="6"/>
  <c r="A397" i="6" s="1"/>
  <c r="C397" i="6"/>
  <c r="E397" i="6"/>
  <c r="G397" i="6"/>
  <c r="I397" i="6" s="1"/>
  <c r="N397" i="6"/>
  <c r="P397" i="6" s="1"/>
  <c r="B398" i="6"/>
  <c r="A398" i="6" s="1"/>
  <c r="C398" i="6"/>
  <c r="E398" i="6"/>
  <c r="G398" i="6"/>
  <c r="I398" i="6" s="1"/>
  <c r="N398" i="6"/>
  <c r="P398" i="6" s="1"/>
  <c r="B399" i="6"/>
  <c r="A399" i="6" s="1"/>
  <c r="C399" i="6"/>
  <c r="E399" i="6"/>
  <c r="G399" i="6"/>
  <c r="K399" i="6" s="1"/>
  <c r="N399" i="6"/>
  <c r="P399" i="6" s="1"/>
  <c r="B400" i="6"/>
  <c r="A400" i="6" s="1"/>
  <c r="C400" i="6"/>
  <c r="E400" i="6"/>
  <c r="G400" i="6"/>
  <c r="I400" i="6" s="1"/>
  <c r="N400" i="6"/>
  <c r="P400" i="6" s="1"/>
  <c r="B401" i="6"/>
  <c r="A401" i="6" s="1"/>
  <c r="C401" i="6"/>
  <c r="E401" i="6"/>
  <c r="G401" i="6"/>
  <c r="K401" i="6" s="1"/>
  <c r="N401" i="6"/>
  <c r="P401" i="6" s="1"/>
  <c r="B402" i="6"/>
  <c r="A402" i="6" s="1"/>
  <c r="C402" i="6"/>
  <c r="E402" i="6"/>
  <c r="G402" i="6"/>
  <c r="I402" i="6" s="1"/>
  <c r="N402" i="6"/>
  <c r="P402" i="6" s="1"/>
  <c r="B403" i="6"/>
  <c r="A403" i="6" s="1"/>
  <c r="C403" i="6"/>
  <c r="E403" i="6"/>
  <c r="G403" i="6"/>
  <c r="K403" i="6" s="1"/>
  <c r="N403" i="6"/>
  <c r="P403" i="6" s="1"/>
  <c r="B404" i="6"/>
  <c r="A404" i="6" s="1"/>
  <c r="C404" i="6"/>
  <c r="E404" i="6"/>
  <c r="G404" i="6"/>
  <c r="I404" i="6" s="1"/>
  <c r="N404" i="6"/>
  <c r="P404" i="6" s="1"/>
  <c r="B405" i="6"/>
  <c r="A405" i="6" s="1"/>
  <c r="C405" i="6"/>
  <c r="E405" i="6"/>
  <c r="G405" i="6"/>
  <c r="I405" i="6" s="1"/>
  <c r="N405" i="6"/>
  <c r="P405" i="6" s="1"/>
  <c r="B406" i="6"/>
  <c r="A406" i="6" s="1"/>
  <c r="C406" i="6"/>
  <c r="E406" i="6"/>
  <c r="G406" i="6"/>
  <c r="I406" i="6" s="1"/>
  <c r="N406" i="6"/>
  <c r="P406" i="6" s="1"/>
  <c r="B407" i="6"/>
  <c r="A407" i="6" s="1"/>
  <c r="C407" i="6"/>
  <c r="E407" i="6"/>
  <c r="G407" i="6"/>
  <c r="K407" i="6" s="1"/>
  <c r="N407" i="6"/>
  <c r="P407" i="6" s="1"/>
  <c r="B365" i="6"/>
  <c r="A365" i="6" s="1"/>
  <c r="C365" i="6"/>
  <c r="E365" i="6"/>
  <c r="G365" i="6"/>
  <c r="K365" i="6" s="1"/>
  <c r="L365" i="6" s="1"/>
  <c r="N365" i="6"/>
  <c r="P365" i="6" s="1"/>
  <c r="B366" i="6"/>
  <c r="A366" i="6" s="1"/>
  <c r="C366" i="6"/>
  <c r="E366" i="6"/>
  <c r="G366" i="6"/>
  <c r="I366" i="6" s="1"/>
  <c r="N366" i="6"/>
  <c r="P366" i="6" s="1"/>
  <c r="B367" i="6"/>
  <c r="A367" i="6" s="1"/>
  <c r="C367" i="6"/>
  <c r="E367" i="6"/>
  <c r="G367" i="6"/>
  <c r="I367" i="6" s="1"/>
  <c r="N367" i="6"/>
  <c r="P367" i="6" s="1"/>
  <c r="B368" i="6"/>
  <c r="A368" i="6" s="1"/>
  <c r="C368" i="6"/>
  <c r="E368" i="6"/>
  <c r="G368" i="6"/>
  <c r="K368" i="6" s="1"/>
  <c r="L368" i="6" s="1"/>
  <c r="N368" i="6"/>
  <c r="P368" i="6" s="1"/>
  <c r="B369" i="6"/>
  <c r="A369" i="6" s="1"/>
  <c r="C369" i="6"/>
  <c r="E369" i="6"/>
  <c r="G369" i="6"/>
  <c r="I369" i="6" s="1"/>
  <c r="N369" i="6"/>
  <c r="P369" i="6" s="1"/>
  <c r="B370" i="6"/>
  <c r="A370" i="6" s="1"/>
  <c r="C370" i="6"/>
  <c r="E370" i="6"/>
  <c r="G370" i="6"/>
  <c r="I370" i="6" s="1"/>
  <c r="N370" i="6"/>
  <c r="P370" i="6" s="1"/>
  <c r="B371" i="6"/>
  <c r="A371" i="6" s="1"/>
  <c r="C371" i="6"/>
  <c r="E371" i="6"/>
  <c r="G371" i="6"/>
  <c r="I371" i="6" s="1"/>
  <c r="N371" i="6"/>
  <c r="P371" i="6" s="1"/>
  <c r="B372" i="6"/>
  <c r="A372" i="6" s="1"/>
  <c r="C372" i="6"/>
  <c r="E372" i="6"/>
  <c r="G372" i="6"/>
  <c r="K372" i="6" s="1"/>
  <c r="N372" i="6"/>
  <c r="P372" i="6" s="1"/>
  <c r="D579" i="6"/>
  <c r="B363" i="6"/>
  <c r="A363" i="6" s="1"/>
  <c r="B364" i="6"/>
  <c r="A364" i="6" s="1"/>
  <c r="C363" i="6"/>
  <c r="C364" i="6"/>
  <c r="E363" i="6"/>
  <c r="E364" i="6"/>
  <c r="G363" i="6"/>
  <c r="I363" i="6" s="1"/>
  <c r="G364" i="6"/>
  <c r="K364" i="6" s="1"/>
  <c r="N363" i="6"/>
  <c r="P363" i="6" s="1"/>
  <c r="N364" i="6"/>
  <c r="P364" i="6" s="1"/>
  <c r="D578" i="6"/>
  <c r="D577" i="6"/>
  <c r="D576" i="6"/>
  <c r="I690" i="6" l="1"/>
  <c r="K712" i="6"/>
  <c r="L712" i="6" s="1"/>
  <c r="K710" i="6"/>
  <c r="L710" i="6" s="1"/>
  <c r="M680" i="6"/>
  <c r="L680" i="6"/>
  <c r="M681" i="6"/>
  <c r="L681" i="6"/>
  <c r="I463" i="6"/>
  <c r="L679" i="6"/>
  <c r="I714" i="6"/>
  <c r="I461" i="6"/>
  <c r="I713" i="6"/>
  <c r="I460" i="6"/>
  <c r="I711" i="6"/>
  <c r="K702" i="6"/>
  <c r="M702" i="6" s="1"/>
  <c r="I458" i="6"/>
  <c r="K626" i="6"/>
  <c r="M626" i="6" s="1"/>
  <c r="K634" i="6"/>
  <c r="M634" i="6" s="1"/>
  <c r="I622" i="6"/>
  <c r="L688" i="6"/>
  <c r="K610" i="6"/>
  <c r="M610" i="6" s="1"/>
  <c r="I459" i="6"/>
  <c r="K670" i="6"/>
  <c r="M670" i="6" s="1"/>
  <c r="K658" i="6"/>
  <c r="M658" i="6" s="1"/>
  <c r="K646" i="6"/>
  <c r="L646" i="6" s="1"/>
  <c r="I613" i="6"/>
  <c r="K674" i="6"/>
  <c r="M674" i="6" s="1"/>
  <c r="M712" i="6"/>
  <c r="M691" i="6"/>
  <c r="L711" i="6"/>
  <c r="L693" i="6"/>
  <c r="K637" i="6"/>
  <c r="M685" i="6"/>
  <c r="M683" i="6"/>
  <c r="L699" i="6"/>
  <c r="L695" i="6"/>
  <c r="I649" i="6"/>
  <c r="M707" i="6"/>
  <c r="L593" i="6"/>
  <c r="K591" i="6"/>
  <c r="L591" i="6" s="1"/>
  <c r="K661" i="6"/>
  <c r="L661" i="6" s="1"/>
  <c r="L708" i="6"/>
  <c r="K673" i="6"/>
  <c r="L673" i="6" s="1"/>
  <c r="L687" i="6"/>
  <c r="K584" i="6"/>
  <c r="M584" i="6" s="1"/>
  <c r="K606" i="6"/>
  <c r="M606" i="6" s="1"/>
  <c r="L697" i="6"/>
  <c r="I657" i="6"/>
  <c r="L696" i="6"/>
  <c r="K625" i="6"/>
  <c r="L625" i="6" s="1"/>
  <c r="K598" i="6"/>
  <c r="L598" i="6" s="1"/>
  <c r="M710" i="6"/>
  <c r="L705" i="6"/>
  <c r="I594" i="6"/>
  <c r="L692" i="6"/>
  <c r="K587" i="6"/>
  <c r="L587" i="6" s="1"/>
  <c r="K650" i="6"/>
  <c r="M650" i="6" s="1"/>
  <c r="I621" i="6"/>
  <c r="M703" i="6"/>
  <c r="I597" i="6"/>
  <c r="K638" i="6"/>
  <c r="M638" i="6" s="1"/>
  <c r="I609" i="6"/>
  <c r="L686" i="6"/>
  <c r="K588" i="6"/>
  <c r="L588" i="6" s="1"/>
  <c r="K602" i="6"/>
  <c r="L602" i="6" s="1"/>
  <c r="L684" i="6"/>
  <c r="K589" i="6"/>
  <c r="M589" i="6" s="1"/>
  <c r="I580" i="6"/>
  <c r="I607" i="6"/>
  <c r="K662" i="6"/>
  <c r="M662" i="6" s="1"/>
  <c r="K614" i="6"/>
  <c r="M614" i="6" s="1"/>
  <c r="I633" i="6"/>
  <c r="K664" i="6"/>
  <c r="L664" i="6" s="1"/>
  <c r="K628" i="6"/>
  <c r="L628" i="6" s="1"/>
  <c r="I663" i="6"/>
  <c r="I627" i="6"/>
  <c r="L689" i="6"/>
  <c r="L704" i="6"/>
  <c r="I468" i="6"/>
  <c r="K652" i="6"/>
  <c r="L652" i="6" s="1"/>
  <c r="K616" i="6"/>
  <c r="L616" i="6" s="1"/>
  <c r="L701" i="6"/>
  <c r="I577" i="6"/>
  <c r="L698" i="6"/>
  <c r="I600" i="6"/>
  <c r="L597" i="6"/>
  <c r="K585" i="6"/>
  <c r="L585" i="6" s="1"/>
  <c r="K676" i="6"/>
  <c r="K640" i="6"/>
  <c r="L640" i="6" s="1"/>
  <c r="I675" i="6"/>
  <c r="I593" i="6"/>
  <c r="K579" i="6"/>
  <c r="L579" i="6" s="1"/>
  <c r="L702" i="6"/>
  <c r="L690" i="6"/>
  <c r="K576" i="6"/>
  <c r="L576" i="6" s="1"/>
  <c r="L700" i="6"/>
  <c r="K586" i="6"/>
  <c r="L586" i="6" s="1"/>
  <c r="K592" i="6"/>
  <c r="L592" i="6" s="1"/>
  <c r="L714" i="6"/>
  <c r="K596" i="6"/>
  <c r="L596" i="6" s="1"/>
  <c r="M649" i="6"/>
  <c r="L694" i="6"/>
  <c r="K578" i="6"/>
  <c r="L578" i="6" s="1"/>
  <c r="K582" i="6"/>
  <c r="L582" i="6" s="1"/>
  <c r="L682" i="6"/>
  <c r="I469" i="6"/>
  <c r="L600" i="6"/>
  <c r="M706" i="6"/>
  <c r="K601" i="6"/>
  <c r="L601" i="6" s="1"/>
  <c r="K583" i="6"/>
  <c r="L583" i="6" s="1"/>
  <c r="K605" i="6"/>
  <c r="K659" i="6"/>
  <c r="K635" i="6"/>
  <c r="K611" i="6"/>
  <c r="K603" i="6"/>
  <c r="L603" i="6" s="1"/>
  <c r="M613" i="6"/>
  <c r="I651" i="6"/>
  <c r="K677" i="6"/>
  <c r="K653" i="6"/>
  <c r="K629" i="6"/>
  <c r="L713" i="6"/>
  <c r="L594" i="6"/>
  <c r="L580" i="6"/>
  <c r="I604" i="6"/>
  <c r="I645" i="6"/>
  <c r="I615" i="6"/>
  <c r="K590" i="6"/>
  <c r="L590" i="6" s="1"/>
  <c r="K581" i="6"/>
  <c r="L581" i="6" s="1"/>
  <c r="K671" i="6"/>
  <c r="K647" i="6"/>
  <c r="K623" i="6"/>
  <c r="I669" i="6"/>
  <c r="I639" i="6"/>
  <c r="K599" i="6"/>
  <c r="L599" i="6" s="1"/>
  <c r="K595" i="6"/>
  <c r="L595" i="6" s="1"/>
  <c r="K665" i="6"/>
  <c r="K641" i="6"/>
  <c r="K617" i="6"/>
  <c r="M675" i="6"/>
  <c r="L675" i="6"/>
  <c r="M663" i="6"/>
  <c r="L663" i="6"/>
  <c r="M651" i="6"/>
  <c r="L651" i="6"/>
  <c r="M639" i="6"/>
  <c r="L639" i="6"/>
  <c r="M627" i="6"/>
  <c r="L627" i="6"/>
  <c r="M615" i="6"/>
  <c r="L615" i="6"/>
  <c r="M672" i="6"/>
  <c r="L672" i="6"/>
  <c r="M660" i="6"/>
  <c r="L660" i="6"/>
  <c r="M648" i="6"/>
  <c r="L648" i="6"/>
  <c r="M636" i="6"/>
  <c r="L636" i="6"/>
  <c r="M624" i="6"/>
  <c r="L624" i="6"/>
  <c r="M612" i="6"/>
  <c r="L612" i="6"/>
  <c r="M607" i="6"/>
  <c r="L607" i="6"/>
  <c r="M669" i="6"/>
  <c r="L669" i="6"/>
  <c r="M657" i="6"/>
  <c r="L657" i="6"/>
  <c r="M645" i="6"/>
  <c r="L645" i="6"/>
  <c r="M633" i="6"/>
  <c r="L633" i="6"/>
  <c r="M621" i="6"/>
  <c r="L621" i="6"/>
  <c r="M609" i="6"/>
  <c r="L609" i="6"/>
  <c r="M668" i="6"/>
  <c r="L668" i="6"/>
  <c r="M656" i="6"/>
  <c r="L656" i="6"/>
  <c r="M644" i="6"/>
  <c r="L644" i="6"/>
  <c r="M620" i="6"/>
  <c r="L620" i="6"/>
  <c r="M667" i="6"/>
  <c r="L667" i="6"/>
  <c r="M655" i="6"/>
  <c r="L655" i="6"/>
  <c r="M643" i="6"/>
  <c r="L643" i="6"/>
  <c r="M631" i="6"/>
  <c r="L631" i="6"/>
  <c r="M619" i="6"/>
  <c r="L619" i="6"/>
  <c r="L604" i="6"/>
  <c r="M604" i="6"/>
  <c r="M678" i="6"/>
  <c r="L678" i="6"/>
  <c r="M666" i="6"/>
  <c r="L666" i="6"/>
  <c r="M654" i="6"/>
  <c r="L654" i="6"/>
  <c r="M642" i="6"/>
  <c r="L642" i="6"/>
  <c r="M630" i="6"/>
  <c r="L630" i="6"/>
  <c r="M618" i="6"/>
  <c r="L618" i="6"/>
  <c r="L626" i="6"/>
  <c r="I672" i="6"/>
  <c r="I660" i="6"/>
  <c r="I648" i="6"/>
  <c r="I636" i="6"/>
  <c r="I624" i="6"/>
  <c r="I612" i="6"/>
  <c r="M577" i="6"/>
  <c r="M600" i="6"/>
  <c r="M597" i="6"/>
  <c r="M594" i="6"/>
  <c r="M593" i="6"/>
  <c r="M580" i="6"/>
  <c r="L622" i="6"/>
  <c r="I668" i="6"/>
  <c r="I620" i="6"/>
  <c r="M709" i="6"/>
  <c r="I656" i="6"/>
  <c r="I644" i="6"/>
  <c r="K632" i="6"/>
  <c r="K608" i="6"/>
  <c r="I667" i="6"/>
  <c r="I655" i="6"/>
  <c r="I643" i="6"/>
  <c r="I631" i="6"/>
  <c r="I619" i="6"/>
  <c r="I678" i="6"/>
  <c r="I666" i="6"/>
  <c r="I654" i="6"/>
  <c r="I642" i="6"/>
  <c r="I630" i="6"/>
  <c r="I618" i="6"/>
  <c r="I465" i="6"/>
  <c r="I466" i="6"/>
  <c r="I473" i="6"/>
  <c r="I472" i="6"/>
  <c r="I470" i="6"/>
  <c r="I471" i="6"/>
  <c r="I467" i="6"/>
  <c r="K530" i="6"/>
  <c r="L530" i="6" s="1"/>
  <c r="K526" i="6"/>
  <c r="L526" i="6" s="1"/>
  <c r="I464" i="6"/>
  <c r="K513" i="6"/>
  <c r="L513" i="6" s="1"/>
  <c r="I492" i="6"/>
  <c r="D446" i="6"/>
  <c r="I528" i="6"/>
  <c r="K432" i="6"/>
  <c r="L432" i="6" s="1"/>
  <c r="M456" i="6"/>
  <c r="I483" i="6"/>
  <c r="K549" i="6"/>
  <c r="M549" i="6" s="1"/>
  <c r="I477" i="6"/>
  <c r="K501" i="6"/>
  <c r="L501" i="6" s="1"/>
  <c r="K490" i="6"/>
  <c r="M490" i="6" s="1"/>
  <c r="K519" i="6"/>
  <c r="M519" i="6" s="1"/>
  <c r="I476" i="6"/>
  <c r="I548" i="6"/>
  <c r="K512" i="6"/>
  <c r="M512" i="6" s="1"/>
  <c r="I543" i="6"/>
  <c r="K500" i="6"/>
  <c r="M500" i="6" s="1"/>
  <c r="I524" i="6"/>
  <c r="K495" i="6"/>
  <c r="M495" i="6" s="1"/>
  <c r="I507" i="6"/>
  <c r="K488" i="6"/>
  <c r="M488" i="6" s="1"/>
  <c r="K531" i="6"/>
  <c r="M531" i="6" s="1"/>
  <c r="K525" i="6"/>
  <c r="L525" i="6" s="1"/>
  <c r="I504" i="6"/>
  <c r="I554" i="6"/>
  <c r="I502" i="6"/>
  <c r="I540" i="6"/>
  <c r="I480" i="6"/>
  <c r="K550" i="6"/>
  <c r="L550" i="6" s="1"/>
  <c r="K523" i="6"/>
  <c r="M523" i="6" s="1"/>
  <c r="K489" i="6"/>
  <c r="L489" i="6" s="1"/>
  <c r="K514" i="6"/>
  <c r="M514" i="6" s="1"/>
  <c r="K487" i="6"/>
  <c r="M487" i="6" s="1"/>
  <c r="K547" i="6"/>
  <c r="M547" i="6" s="1"/>
  <c r="D456" i="6"/>
  <c r="I537" i="6"/>
  <c r="K538" i="6"/>
  <c r="L538" i="6" s="1"/>
  <c r="K475" i="6"/>
  <c r="M475" i="6" s="1"/>
  <c r="I536" i="6"/>
  <c r="K535" i="6"/>
  <c r="M535" i="6" s="1"/>
  <c r="K499" i="6"/>
  <c r="M499" i="6" s="1"/>
  <c r="M465" i="6"/>
  <c r="L465" i="6"/>
  <c r="I430" i="6"/>
  <c r="K566" i="6"/>
  <c r="M566" i="6" s="1"/>
  <c r="M466" i="6"/>
  <c r="K511" i="6"/>
  <c r="M511" i="6" s="1"/>
  <c r="I486" i="6"/>
  <c r="I510" i="6"/>
  <c r="I450" i="6"/>
  <c r="L472" i="6"/>
  <c r="M472" i="6"/>
  <c r="K544" i="6"/>
  <c r="M544" i="6" s="1"/>
  <c r="I546" i="6"/>
  <c r="I522" i="6"/>
  <c r="I438" i="6"/>
  <c r="K520" i="6"/>
  <c r="M520" i="6" s="1"/>
  <c r="K496" i="6"/>
  <c r="M496" i="6" s="1"/>
  <c r="I385" i="6"/>
  <c r="D447" i="6"/>
  <c r="I383" i="6"/>
  <c r="D502" i="6"/>
  <c r="I508" i="6"/>
  <c r="I484" i="6"/>
  <c r="I418" i="6"/>
  <c r="K532" i="6"/>
  <c r="M532" i="6" s="1"/>
  <c r="I388" i="6"/>
  <c r="I368" i="6"/>
  <c r="I399" i="6"/>
  <c r="M468" i="6"/>
  <c r="L502" i="6"/>
  <c r="L476" i="6"/>
  <c r="L460" i="6"/>
  <c r="M460" i="6"/>
  <c r="L542" i="6"/>
  <c r="M542" i="6"/>
  <c r="L518" i="6"/>
  <c r="M518" i="6"/>
  <c r="M494" i="6"/>
  <c r="L494" i="6"/>
  <c r="K367" i="6"/>
  <c r="L367" i="6" s="1"/>
  <c r="K444" i="6"/>
  <c r="I433" i="6"/>
  <c r="K422" i="6"/>
  <c r="L422" i="6" s="1"/>
  <c r="K506" i="6"/>
  <c r="I542" i="6"/>
  <c r="I372" i="6"/>
  <c r="I365" i="6"/>
  <c r="K373" i="6"/>
  <c r="K431" i="6"/>
  <c r="M431" i="6" s="1"/>
  <c r="K482" i="6"/>
  <c r="L537" i="6"/>
  <c r="K478" i="6"/>
  <c r="K404" i="6"/>
  <c r="L404" i="6" s="1"/>
  <c r="I391" i="6"/>
  <c r="I518" i="6"/>
  <c r="I423" i="6"/>
  <c r="K563" i="6"/>
  <c r="L563" i="6" s="1"/>
  <c r="K400" i="6"/>
  <c r="I494" i="6"/>
  <c r="I419" i="6"/>
  <c r="I407" i="6"/>
  <c r="M385" i="6"/>
  <c r="L385" i="6"/>
  <c r="L524" i="6"/>
  <c r="K552" i="6"/>
  <c r="M552" i="6" s="1"/>
  <c r="K421" i="6"/>
  <c r="L421" i="6" s="1"/>
  <c r="K411" i="6"/>
  <c r="K527" i="6"/>
  <c r="K491" i="6"/>
  <c r="I534" i="6"/>
  <c r="I516" i="6"/>
  <c r="I498" i="6"/>
  <c r="K575" i="6"/>
  <c r="L575" i="6" s="1"/>
  <c r="K564" i="6"/>
  <c r="M564" i="6" s="1"/>
  <c r="K369" i="6"/>
  <c r="L369" i="6" s="1"/>
  <c r="I376" i="6"/>
  <c r="I426" i="6"/>
  <c r="I414" i="6"/>
  <c r="M459" i="6"/>
  <c r="K539" i="6"/>
  <c r="K503" i="6"/>
  <c r="I562" i="6"/>
  <c r="I379" i="6"/>
  <c r="I429" i="6"/>
  <c r="K415" i="6"/>
  <c r="L415" i="6" s="1"/>
  <c r="I403" i="6"/>
  <c r="I441" i="6"/>
  <c r="K551" i="6"/>
  <c r="L551" i="6" s="1"/>
  <c r="K396" i="6"/>
  <c r="L396" i="6" s="1"/>
  <c r="K408" i="6"/>
  <c r="K515" i="6"/>
  <c r="K479" i="6"/>
  <c r="I574" i="6"/>
  <c r="L554" i="6"/>
  <c r="I384" i="6"/>
  <c r="I375" i="6"/>
  <c r="K446" i="6"/>
  <c r="L446" i="6" s="1"/>
  <c r="M505" i="6"/>
  <c r="L505" i="6"/>
  <c r="M457" i="6"/>
  <c r="L457" i="6"/>
  <c r="M467" i="6"/>
  <c r="L467" i="6"/>
  <c r="L423" i="6"/>
  <c r="M423" i="6"/>
  <c r="M541" i="6"/>
  <c r="L541" i="6"/>
  <c r="M493" i="6"/>
  <c r="L493" i="6"/>
  <c r="M469" i="6"/>
  <c r="L469" i="6"/>
  <c r="M455" i="6"/>
  <c r="L455" i="6"/>
  <c r="M529" i="6"/>
  <c r="L529" i="6"/>
  <c r="L463" i="6"/>
  <c r="M463" i="6"/>
  <c r="L376" i="6"/>
  <c r="M376" i="6"/>
  <c r="M546" i="6"/>
  <c r="L546" i="6"/>
  <c r="L534" i="6"/>
  <c r="M534" i="6"/>
  <c r="M522" i="6"/>
  <c r="L522" i="6"/>
  <c r="M510" i="6"/>
  <c r="L510" i="6"/>
  <c r="M498" i="6"/>
  <c r="L498" i="6"/>
  <c r="M486" i="6"/>
  <c r="L486" i="6"/>
  <c r="M545" i="6"/>
  <c r="L545" i="6"/>
  <c r="M533" i="6"/>
  <c r="L533" i="6"/>
  <c r="M521" i="6"/>
  <c r="L521" i="6"/>
  <c r="M509" i="6"/>
  <c r="L509" i="6"/>
  <c r="M497" i="6"/>
  <c r="L497" i="6"/>
  <c r="M485" i="6"/>
  <c r="L485" i="6"/>
  <c r="M473" i="6"/>
  <c r="L473" i="6"/>
  <c r="M461" i="6"/>
  <c r="L461" i="6"/>
  <c r="M481" i="6"/>
  <c r="L481" i="6"/>
  <c r="M517" i="6"/>
  <c r="L517" i="6"/>
  <c r="M540" i="6"/>
  <c r="L540" i="6"/>
  <c r="M528" i="6"/>
  <c r="L528" i="6"/>
  <c r="M516" i="6"/>
  <c r="L516" i="6"/>
  <c r="M504" i="6"/>
  <c r="L504" i="6"/>
  <c r="M492" i="6"/>
  <c r="L492" i="6"/>
  <c r="M480" i="6"/>
  <c r="L480" i="6"/>
  <c r="K454" i="6"/>
  <c r="L454" i="6" s="1"/>
  <c r="I449" i="6"/>
  <c r="K443" i="6"/>
  <c r="M477" i="6"/>
  <c r="M464" i="6"/>
  <c r="L548" i="6"/>
  <c r="L536" i="6"/>
  <c r="L462" i="6"/>
  <c r="I545" i="6"/>
  <c r="I533" i="6"/>
  <c r="I521" i="6"/>
  <c r="I509" i="6"/>
  <c r="I497" i="6"/>
  <c r="I485" i="6"/>
  <c r="K571" i="6"/>
  <c r="L571" i="6" s="1"/>
  <c r="K559" i="6"/>
  <c r="L559" i="6" s="1"/>
  <c r="D474" i="6"/>
  <c r="M388" i="6"/>
  <c r="K565" i="6"/>
  <c r="K553" i="6"/>
  <c r="L508" i="6"/>
  <c r="L484" i="6"/>
  <c r="L471" i="6"/>
  <c r="L507" i="6"/>
  <c r="L483" i="6"/>
  <c r="L470" i="6"/>
  <c r="L458" i="6"/>
  <c r="I541" i="6"/>
  <c r="I529" i="6"/>
  <c r="I517" i="6"/>
  <c r="I505" i="6"/>
  <c r="I493" i="6"/>
  <c r="I481" i="6"/>
  <c r="K397" i="6"/>
  <c r="L543" i="6"/>
  <c r="K366" i="6"/>
  <c r="K380" i="6"/>
  <c r="L380" i="6" s="1"/>
  <c r="K374" i="6"/>
  <c r="I445" i="6"/>
  <c r="L427" i="6"/>
  <c r="K420" i="6"/>
  <c r="I401" i="6"/>
  <c r="K392" i="6"/>
  <c r="L392" i="6" s="1"/>
  <c r="K386" i="6"/>
  <c r="I427" i="6"/>
  <c r="K409" i="6"/>
  <c r="K567" i="6"/>
  <c r="K555" i="6"/>
  <c r="K398" i="6"/>
  <c r="I453" i="6"/>
  <c r="I570" i="6"/>
  <c r="I558" i="6"/>
  <c r="M368" i="6"/>
  <c r="K442" i="6"/>
  <c r="L442" i="6" s="1"/>
  <c r="K434" i="6"/>
  <c r="I395" i="6"/>
  <c r="I387" i="6"/>
  <c r="I437" i="6"/>
  <c r="I410" i="6"/>
  <c r="M387" i="6"/>
  <c r="L387" i="6"/>
  <c r="L399" i="6"/>
  <c r="M399" i="6"/>
  <c r="L449" i="6"/>
  <c r="M449" i="6"/>
  <c r="L395" i="6"/>
  <c r="M395" i="6"/>
  <c r="L418" i="6"/>
  <c r="M418" i="6"/>
  <c r="L407" i="6"/>
  <c r="M407" i="6"/>
  <c r="L379" i="6"/>
  <c r="M379" i="6"/>
  <c r="L426" i="6"/>
  <c r="M426" i="6"/>
  <c r="L372" i="6"/>
  <c r="M372" i="6"/>
  <c r="L391" i="6"/>
  <c r="M391" i="6"/>
  <c r="L429" i="6"/>
  <c r="M429" i="6"/>
  <c r="L414" i="6"/>
  <c r="M414" i="6"/>
  <c r="L574" i="6"/>
  <c r="M574" i="6"/>
  <c r="L562" i="6"/>
  <c r="M562" i="6"/>
  <c r="L437" i="6"/>
  <c r="M437" i="6"/>
  <c r="L441" i="6"/>
  <c r="M441" i="6"/>
  <c r="L433" i="6"/>
  <c r="M433" i="6"/>
  <c r="L403" i="6"/>
  <c r="M403" i="6"/>
  <c r="L364" i="6"/>
  <c r="M364" i="6"/>
  <c r="M445" i="6"/>
  <c r="L445" i="6"/>
  <c r="L410" i="6"/>
  <c r="M410" i="6"/>
  <c r="L401" i="6"/>
  <c r="M401" i="6"/>
  <c r="L453" i="6"/>
  <c r="M453" i="6"/>
  <c r="L570" i="6"/>
  <c r="M570" i="6"/>
  <c r="L558" i="6"/>
  <c r="M558" i="6"/>
  <c r="L383" i="6"/>
  <c r="M383" i="6"/>
  <c r="M375" i="6"/>
  <c r="L375" i="6"/>
  <c r="M474" i="6"/>
  <c r="L474" i="6"/>
  <c r="I474" i="6"/>
  <c r="D448" i="6"/>
  <c r="K363" i="6"/>
  <c r="K370" i="6"/>
  <c r="K389" i="6"/>
  <c r="K377" i="6"/>
  <c r="K447" i="6"/>
  <c r="K435" i="6"/>
  <c r="K424" i="6"/>
  <c r="K412" i="6"/>
  <c r="K568" i="6"/>
  <c r="K556" i="6"/>
  <c r="I364" i="6"/>
  <c r="K371" i="6"/>
  <c r="K402" i="6"/>
  <c r="K390" i="6"/>
  <c r="K378" i="6"/>
  <c r="M450" i="6"/>
  <c r="K448" i="6"/>
  <c r="M438" i="6"/>
  <c r="K436" i="6"/>
  <c r="K425" i="6"/>
  <c r="K413" i="6"/>
  <c r="K569" i="6"/>
  <c r="K557" i="6"/>
  <c r="D464" i="6"/>
  <c r="D520" i="6"/>
  <c r="K405" i="6"/>
  <c r="K393" i="6"/>
  <c r="K451" i="6"/>
  <c r="K416" i="6"/>
  <c r="K572" i="6"/>
  <c r="K560" i="6"/>
  <c r="K381" i="6"/>
  <c r="K439" i="6"/>
  <c r="D443" i="6"/>
  <c r="M365" i="6"/>
  <c r="K406" i="6"/>
  <c r="K394" i="6"/>
  <c r="M384" i="6"/>
  <c r="K382" i="6"/>
  <c r="K452" i="6"/>
  <c r="K440" i="6"/>
  <c r="M430" i="6"/>
  <c r="K428" i="6"/>
  <c r="M419" i="6"/>
  <c r="K417" i="6"/>
  <c r="K573" i="6"/>
  <c r="K561" i="6"/>
  <c r="D465" i="6"/>
  <c r="D505" i="6"/>
  <c r="D515" i="6"/>
  <c r="D516" i="6"/>
  <c r="D493" i="6"/>
  <c r="D494" i="6"/>
  <c r="D495" i="6"/>
  <c r="D496" i="6"/>
  <c r="D498" i="6"/>
  <c r="D514" i="6"/>
  <c r="D513" i="6"/>
  <c r="D524" i="6"/>
  <c r="D528" i="6"/>
  <c r="D537" i="6"/>
  <c r="D552" i="6"/>
  <c r="D553" i="6"/>
  <c r="D554" i="6"/>
  <c r="D555" i="6"/>
  <c r="D556" i="6"/>
  <c r="D558" i="6"/>
  <c r="D574" i="6"/>
  <c r="D575" i="6"/>
  <c r="D436" i="6"/>
  <c r="D435" i="6"/>
  <c r="D497" i="6"/>
  <c r="D469" i="6"/>
  <c r="D428" i="6"/>
  <c r="B335" i="6"/>
  <c r="A335" i="6" s="1"/>
  <c r="B336" i="6"/>
  <c r="A336" i="6" s="1"/>
  <c r="B337" i="6"/>
  <c r="A337" i="6" s="1"/>
  <c r="B338" i="6"/>
  <c r="A338" i="6" s="1"/>
  <c r="B339" i="6"/>
  <c r="A339" i="6" s="1"/>
  <c r="B340" i="6"/>
  <c r="A340" i="6" s="1"/>
  <c r="B341" i="6"/>
  <c r="A341" i="6" s="1"/>
  <c r="B342" i="6"/>
  <c r="A342" i="6" s="1"/>
  <c r="B343" i="6"/>
  <c r="A343" i="6" s="1"/>
  <c r="B344" i="6"/>
  <c r="A344" i="6" s="1"/>
  <c r="B345" i="6"/>
  <c r="A345" i="6" s="1"/>
  <c r="B346" i="6"/>
  <c r="A346" i="6" s="1"/>
  <c r="B347" i="6"/>
  <c r="A347" i="6" s="1"/>
  <c r="B348" i="6"/>
  <c r="A348" i="6" s="1"/>
  <c r="B349" i="6"/>
  <c r="A349" i="6" s="1"/>
  <c r="B350" i="6"/>
  <c r="A350" i="6" s="1"/>
  <c r="B351" i="6"/>
  <c r="A351" i="6" s="1"/>
  <c r="B352" i="6"/>
  <c r="A352" i="6" s="1"/>
  <c r="B353" i="6"/>
  <c r="A353" i="6" s="1"/>
  <c r="B354" i="6"/>
  <c r="A354" i="6" s="1"/>
  <c r="B355" i="6"/>
  <c r="A355" i="6" s="1"/>
  <c r="B356" i="6"/>
  <c r="A356" i="6" s="1"/>
  <c r="B357" i="6"/>
  <c r="A357" i="6" s="1"/>
  <c r="B358" i="6"/>
  <c r="A358" i="6" s="1"/>
  <c r="B359" i="6"/>
  <c r="A359" i="6" s="1"/>
  <c r="B360" i="6"/>
  <c r="A360" i="6" s="1"/>
  <c r="B361" i="6"/>
  <c r="A361" i="6" s="1"/>
  <c r="B362" i="6"/>
  <c r="A362" i="6" s="1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G335" i="6"/>
  <c r="I335" i="6" s="1"/>
  <c r="G336" i="6"/>
  <c r="I336" i="6" s="1"/>
  <c r="G337" i="6"/>
  <c r="K337" i="6" s="1"/>
  <c r="L337" i="6" s="1"/>
  <c r="G338" i="6"/>
  <c r="K338" i="6" s="1"/>
  <c r="L338" i="6" s="1"/>
  <c r="G339" i="6"/>
  <c r="K339" i="6" s="1"/>
  <c r="M339" i="6" s="1"/>
  <c r="G340" i="6"/>
  <c r="K340" i="6" s="1"/>
  <c r="M340" i="6" s="1"/>
  <c r="G341" i="6"/>
  <c r="K341" i="6" s="1"/>
  <c r="L341" i="6" s="1"/>
  <c r="G342" i="6"/>
  <c r="I342" i="6" s="1"/>
  <c r="G343" i="6"/>
  <c r="I343" i="6" s="1"/>
  <c r="G344" i="6"/>
  <c r="K344" i="6" s="1"/>
  <c r="L344" i="6" s="1"/>
  <c r="G345" i="6"/>
  <c r="I345" i="6" s="1"/>
  <c r="G346" i="6"/>
  <c r="I346" i="6" s="1"/>
  <c r="G347" i="6"/>
  <c r="I347" i="6" s="1"/>
  <c r="G348" i="6"/>
  <c r="I348" i="6" s="1"/>
  <c r="G349" i="6"/>
  <c r="I349" i="6" s="1"/>
  <c r="G350" i="6"/>
  <c r="K350" i="6" s="1"/>
  <c r="L350" i="6" s="1"/>
  <c r="G351" i="6"/>
  <c r="K351" i="6" s="1"/>
  <c r="M351" i="6" s="1"/>
  <c r="G352" i="6"/>
  <c r="I352" i="6" s="1"/>
  <c r="G353" i="6"/>
  <c r="K353" i="6" s="1"/>
  <c r="L353" i="6" s="1"/>
  <c r="G354" i="6"/>
  <c r="I354" i="6" s="1"/>
  <c r="G355" i="6"/>
  <c r="I355" i="6" s="1"/>
  <c r="G356" i="6"/>
  <c r="K356" i="6" s="1"/>
  <c r="L356" i="6" s="1"/>
  <c r="G357" i="6"/>
  <c r="K357" i="6" s="1"/>
  <c r="G358" i="6"/>
  <c r="K358" i="6" s="1"/>
  <c r="M358" i="6" s="1"/>
  <c r="G359" i="6"/>
  <c r="I359" i="6" s="1"/>
  <c r="K360" i="6"/>
  <c r="K361" i="6"/>
  <c r="K362" i="6"/>
  <c r="N335" i="6"/>
  <c r="P335" i="6" s="1"/>
  <c r="N336" i="6"/>
  <c r="P336" i="6" s="1"/>
  <c r="N337" i="6"/>
  <c r="P337" i="6" s="1"/>
  <c r="N338" i="6"/>
  <c r="P338" i="6" s="1"/>
  <c r="N339" i="6"/>
  <c r="P339" i="6" s="1"/>
  <c r="N340" i="6"/>
  <c r="P340" i="6" s="1"/>
  <c r="N341" i="6"/>
  <c r="P341" i="6" s="1"/>
  <c r="N342" i="6"/>
  <c r="P342" i="6" s="1"/>
  <c r="N343" i="6"/>
  <c r="P343" i="6" s="1"/>
  <c r="N344" i="6"/>
  <c r="P344" i="6" s="1"/>
  <c r="N345" i="6"/>
  <c r="P345" i="6" s="1"/>
  <c r="N346" i="6"/>
  <c r="P346" i="6" s="1"/>
  <c r="N347" i="6"/>
  <c r="P347" i="6" s="1"/>
  <c r="N348" i="6"/>
  <c r="P348" i="6" s="1"/>
  <c r="N349" i="6"/>
  <c r="P349" i="6" s="1"/>
  <c r="N350" i="6"/>
  <c r="P350" i="6" s="1"/>
  <c r="N351" i="6"/>
  <c r="P351" i="6" s="1"/>
  <c r="N352" i="6"/>
  <c r="P352" i="6" s="1"/>
  <c r="N353" i="6"/>
  <c r="P353" i="6" s="1"/>
  <c r="N354" i="6"/>
  <c r="P354" i="6" s="1"/>
  <c r="N355" i="6"/>
  <c r="P355" i="6" s="1"/>
  <c r="N356" i="6"/>
  <c r="P356" i="6" s="1"/>
  <c r="N357" i="6"/>
  <c r="P357" i="6" s="1"/>
  <c r="N358" i="6"/>
  <c r="P358" i="6" s="1"/>
  <c r="N359" i="6"/>
  <c r="P359" i="6" s="1"/>
  <c r="N360" i="6"/>
  <c r="P360" i="6" s="1"/>
  <c r="N361" i="6"/>
  <c r="P361" i="6" s="1"/>
  <c r="N362" i="6"/>
  <c r="P362" i="6" s="1"/>
  <c r="B250" i="6"/>
  <c r="A250" i="6" s="1"/>
  <c r="B251" i="6"/>
  <c r="A251" i="6" s="1"/>
  <c r="B252" i="6"/>
  <c r="A252" i="6" s="1"/>
  <c r="B253" i="6"/>
  <c r="A253" i="6" s="1"/>
  <c r="B254" i="6"/>
  <c r="A254" i="6" s="1"/>
  <c r="B255" i="6"/>
  <c r="A255" i="6" s="1"/>
  <c r="B256" i="6"/>
  <c r="A256" i="6" s="1"/>
  <c r="B257" i="6"/>
  <c r="A257" i="6" s="1"/>
  <c r="B258" i="6"/>
  <c r="A258" i="6" s="1"/>
  <c r="B259" i="6"/>
  <c r="A259" i="6" s="1"/>
  <c r="B260" i="6"/>
  <c r="A260" i="6" s="1"/>
  <c r="B261" i="6"/>
  <c r="A261" i="6" s="1"/>
  <c r="B262" i="6"/>
  <c r="A262" i="6" s="1"/>
  <c r="B263" i="6"/>
  <c r="A263" i="6" s="1"/>
  <c r="B264" i="6"/>
  <c r="A264" i="6" s="1"/>
  <c r="B265" i="6"/>
  <c r="A265" i="6" s="1"/>
  <c r="B266" i="6"/>
  <c r="A266" i="6" s="1"/>
  <c r="B267" i="6"/>
  <c r="A267" i="6" s="1"/>
  <c r="B268" i="6"/>
  <c r="A268" i="6" s="1"/>
  <c r="B269" i="6"/>
  <c r="A269" i="6" s="1"/>
  <c r="B270" i="6"/>
  <c r="A270" i="6" s="1"/>
  <c r="B271" i="6"/>
  <c r="A271" i="6" s="1"/>
  <c r="B272" i="6"/>
  <c r="A272" i="6" s="1"/>
  <c r="B273" i="6"/>
  <c r="A273" i="6" s="1"/>
  <c r="B274" i="6"/>
  <c r="A274" i="6" s="1"/>
  <c r="B275" i="6"/>
  <c r="A275" i="6" s="1"/>
  <c r="B276" i="6"/>
  <c r="A276" i="6" s="1"/>
  <c r="B277" i="6"/>
  <c r="A277" i="6" s="1"/>
  <c r="B278" i="6"/>
  <c r="A278" i="6" s="1"/>
  <c r="B279" i="6"/>
  <c r="A279" i="6" s="1"/>
  <c r="B280" i="6"/>
  <c r="A280" i="6" s="1"/>
  <c r="B281" i="6"/>
  <c r="A281" i="6" s="1"/>
  <c r="B282" i="6"/>
  <c r="A282" i="6" s="1"/>
  <c r="B283" i="6"/>
  <c r="A283" i="6" s="1"/>
  <c r="B284" i="6"/>
  <c r="A284" i="6" s="1"/>
  <c r="B285" i="6"/>
  <c r="A285" i="6" s="1"/>
  <c r="B286" i="6"/>
  <c r="A286" i="6" s="1"/>
  <c r="B287" i="6"/>
  <c r="A287" i="6" s="1"/>
  <c r="B288" i="6"/>
  <c r="A288" i="6" s="1"/>
  <c r="B289" i="6"/>
  <c r="A289" i="6" s="1"/>
  <c r="B290" i="6"/>
  <c r="A290" i="6" s="1"/>
  <c r="B291" i="6"/>
  <c r="A291" i="6" s="1"/>
  <c r="B292" i="6"/>
  <c r="A292" i="6" s="1"/>
  <c r="B293" i="6"/>
  <c r="A293" i="6" s="1"/>
  <c r="B294" i="6"/>
  <c r="A294" i="6" s="1"/>
  <c r="B295" i="6"/>
  <c r="A295" i="6" s="1"/>
  <c r="B296" i="6"/>
  <c r="A296" i="6" s="1"/>
  <c r="B297" i="6"/>
  <c r="A297" i="6" s="1"/>
  <c r="B298" i="6"/>
  <c r="A298" i="6" s="1"/>
  <c r="B299" i="6"/>
  <c r="A299" i="6" s="1"/>
  <c r="B300" i="6"/>
  <c r="A300" i="6" s="1"/>
  <c r="B301" i="6"/>
  <c r="A301" i="6" s="1"/>
  <c r="B302" i="6"/>
  <c r="A302" i="6" s="1"/>
  <c r="B303" i="6"/>
  <c r="A303" i="6" s="1"/>
  <c r="B304" i="6"/>
  <c r="A304" i="6" s="1"/>
  <c r="B305" i="6"/>
  <c r="A305" i="6" s="1"/>
  <c r="B306" i="6"/>
  <c r="A306" i="6" s="1"/>
  <c r="B307" i="6"/>
  <c r="A307" i="6" s="1"/>
  <c r="B308" i="6"/>
  <c r="A308" i="6" s="1"/>
  <c r="B309" i="6"/>
  <c r="A309" i="6" s="1"/>
  <c r="B310" i="6"/>
  <c r="A310" i="6" s="1"/>
  <c r="B311" i="6"/>
  <c r="A311" i="6" s="1"/>
  <c r="B312" i="6"/>
  <c r="A312" i="6" s="1"/>
  <c r="B313" i="6"/>
  <c r="A313" i="6" s="1"/>
  <c r="B314" i="6"/>
  <c r="A314" i="6" s="1"/>
  <c r="B315" i="6"/>
  <c r="A315" i="6" s="1"/>
  <c r="B316" i="6"/>
  <c r="A316" i="6" s="1"/>
  <c r="B317" i="6"/>
  <c r="A317" i="6" s="1"/>
  <c r="B318" i="6"/>
  <c r="A318" i="6" s="1"/>
  <c r="B319" i="6"/>
  <c r="A319" i="6" s="1"/>
  <c r="B320" i="6"/>
  <c r="A320" i="6" s="1"/>
  <c r="B321" i="6"/>
  <c r="A321" i="6" s="1"/>
  <c r="B322" i="6"/>
  <c r="A322" i="6" s="1"/>
  <c r="B323" i="6"/>
  <c r="A323" i="6" s="1"/>
  <c r="B324" i="6"/>
  <c r="A324" i="6" s="1"/>
  <c r="B325" i="6"/>
  <c r="A325" i="6" s="1"/>
  <c r="B326" i="6"/>
  <c r="A326" i="6" s="1"/>
  <c r="B327" i="6"/>
  <c r="A327" i="6" s="1"/>
  <c r="B328" i="6"/>
  <c r="A328" i="6" s="1"/>
  <c r="B329" i="6"/>
  <c r="A329" i="6" s="1"/>
  <c r="B330" i="6"/>
  <c r="A330" i="6" s="1"/>
  <c r="B331" i="6"/>
  <c r="A331" i="6" s="1"/>
  <c r="B332" i="6"/>
  <c r="A332" i="6" s="1"/>
  <c r="B333" i="6"/>
  <c r="A333" i="6" s="1"/>
  <c r="B334" i="6"/>
  <c r="A334" i="6" s="1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G250" i="6"/>
  <c r="I250" i="6" s="1"/>
  <c r="G251" i="6"/>
  <c r="K251" i="6" s="1"/>
  <c r="M251" i="6" s="1"/>
  <c r="G252" i="6"/>
  <c r="K252" i="6" s="1"/>
  <c r="G253" i="6"/>
  <c r="I253" i="6" s="1"/>
  <c r="G254" i="6"/>
  <c r="K254" i="6" s="1"/>
  <c r="L254" i="6" s="1"/>
  <c r="G255" i="6"/>
  <c r="K255" i="6" s="1"/>
  <c r="G256" i="6"/>
  <c r="K256" i="6" s="1"/>
  <c r="M256" i="6" s="1"/>
  <c r="G257" i="6"/>
  <c r="K257" i="6" s="1"/>
  <c r="L257" i="6" s="1"/>
  <c r="G258" i="6"/>
  <c r="I258" i="6" s="1"/>
  <c r="G259" i="6"/>
  <c r="I259" i="6" s="1"/>
  <c r="G260" i="6"/>
  <c r="K260" i="6" s="1"/>
  <c r="L260" i="6" s="1"/>
  <c r="G261" i="6"/>
  <c r="K261" i="6" s="1"/>
  <c r="M261" i="6" s="1"/>
  <c r="G262" i="6"/>
  <c r="I262" i="6" s="1"/>
  <c r="G263" i="6"/>
  <c r="I263" i="6" s="1"/>
  <c r="G264" i="6"/>
  <c r="K264" i="6" s="1"/>
  <c r="M264" i="6" s="1"/>
  <c r="G265" i="6"/>
  <c r="I265" i="6" s="1"/>
  <c r="G266" i="6"/>
  <c r="K266" i="6" s="1"/>
  <c r="L266" i="6" s="1"/>
  <c r="G267" i="6"/>
  <c r="I267" i="6" s="1"/>
  <c r="G268" i="6"/>
  <c r="I268" i="6" s="1"/>
  <c r="G269" i="6"/>
  <c r="I269" i="6" s="1"/>
  <c r="G270" i="6"/>
  <c r="I270" i="6" s="1"/>
  <c r="G271" i="6"/>
  <c r="I271" i="6" s="1"/>
  <c r="G272" i="6"/>
  <c r="K272" i="6" s="1"/>
  <c r="L272" i="6" s="1"/>
  <c r="G273" i="6"/>
  <c r="I273" i="6" s="1"/>
  <c r="G274" i="6"/>
  <c r="K274" i="6" s="1"/>
  <c r="G275" i="6"/>
  <c r="K275" i="6" s="1"/>
  <c r="M275" i="6" s="1"/>
  <c r="G276" i="6"/>
  <c r="K276" i="6" s="1"/>
  <c r="L276" i="6" s="1"/>
  <c r="G277" i="6"/>
  <c r="I277" i="6" s="1"/>
  <c r="G278" i="6"/>
  <c r="I278" i="6" s="1"/>
  <c r="G279" i="6"/>
  <c r="I279" i="6" s="1"/>
  <c r="G280" i="6"/>
  <c r="K280" i="6" s="1"/>
  <c r="M280" i="6" s="1"/>
  <c r="G281" i="6"/>
  <c r="K281" i="6" s="1"/>
  <c r="L281" i="6" s="1"/>
  <c r="G282" i="6"/>
  <c r="I282" i="6" s="1"/>
  <c r="G283" i="6"/>
  <c r="I283" i="6" s="1"/>
  <c r="G284" i="6"/>
  <c r="I284" i="6" s="1"/>
  <c r="G285" i="6"/>
  <c r="K285" i="6" s="1"/>
  <c r="M285" i="6" s="1"/>
  <c r="G286" i="6"/>
  <c r="I286" i="6" s="1"/>
  <c r="G287" i="6"/>
  <c r="K287" i="6" s="1"/>
  <c r="M287" i="6" s="1"/>
  <c r="G288" i="6"/>
  <c r="K288" i="6" s="1"/>
  <c r="G289" i="6"/>
  <c r="I289" i="6" s="1"/>
  <c r="G290" i="6"/>
  <c r="I290" i="6" s="1"/>
  <c r="G291" i="6"/>
  <c r="I291" i="6" s="1"/>
  <c r="G292" i="6"/>
  <c r="I292" i="6" s="1"/>
  <c r="G293" i="6"/>
  <c r="I293" i="6" s="1"/>
  <c r="G294" i="6"/>
  <c r="I294" i="6" s="1"/>
  <c r="G295" i="6"/>
  <c r="I295" i="6" s="1"/>
  <c r="G296" i="6"/>
  <c r="I296" i="6" s="1"/>
  <c r="G297" i="6"/>
  <c r="K297" i="6" s="1"/>
  <c r="M297" i="6" s="1"/>
  <c r="G298" i="6"/>
  <c r="I298" i="6" s="1"/>
  <c r="G299" i="6"/>
  <c r="K299" i="6" s="1"/>
  <c r="L299" i="6" s="1"/>
  <c r="G300" i="6"/>
  <c r="K300" i="6" s="1"/>
  <c r="M300" i="6" s="1"/>
  <c r="G301" i="6"/>
  <c r="I301" i="6" s="1"/>
  <c r="G302" i="6"/>
  <c r="I302" i="6" s="1"/>
  <c r="G303" i="6"/>
  <c r="K303" i="6" s="1"/>
  <c r="M303" i="6" s="1"/>
  <c r="G304" i="6"/>
  <c r="K304" i="6" s="1"/>
  <c r="M304" i="6" s="1"/>
  <c r="G305" i="6"/>
  <c r="K305" i="6" s="1"/>
  <c r="L305" i="6" s="1"/>
  <c r="G306" i="6"/>
  <c r="I306" i="6" s="1"/>
  <c r="G307" i="6"/>
  <c r="I307" i="6" s="1"/>
  <c r="G308" i="6"/>
  <c r="I308" i="6" s="1"/>
  <c r="G309" i="6"/>
  <c r="K309" i="6" s="1"/>
  <c r="M309" i="6" s="1"/>
  <c r="G310" i="6"/>
  <c r="I310" i="6" s="1"/>
  <c r="G311" i="6"/>
  <c r="K311" i="6" s="1"/>
  <c r="M311" i="6" s="1"/>
  <c r="G312" i="6"/>
  <c r="K312" i="6" s="1"/>
  <c r="G313" i="6"/>
  <c r="I313" i="6" s="1"/>
  <c r="G314" i="6"/>
  <c r="I314" i="6" s="1"/>
  <c r="G315" i="6"/>
  <c r="K315" i="6" s="1"/>
  <c r="L315" i="6" s="1"/>
  <c r="G316" i="6"/>
  <c r="I316" i="6" s="1"/>
  <c r="G317" i="6"/>
  <c r="I317" i="6" s="1"/>
  <c r="G318" i="6"/>
  <c r="I318" i="6" s="1"/>
  <c r="G319" i="6"/>
  <c r="I319" i="6" s="1"/>
  <c r="G320" i="6"/>
  <c r="I320" i="6" s="1"/>
  <c r="G321" i="6"/>
  <c r="I321" i="6" s="1"/>
  <c r="G322" i="6"/>
  <c r="I322" i="6" s="1"/>
  <c r="G323" i="6"/>
  <c r="I323" i="6" s="1"/>
  <c r="G324" i="6"/>
  <c r="K324" i="6" s="1"/>
  <c r="M324" i="6" s="1"/>
  <c r="G325" i="6"/>
  <c r="I325" i="6" s="1"/>
  <c r="G326" i="6"/>
  <c r="K326" i="6" s="1"/>
  <c r="L326" i="6" s="1"/>
  <c r="G327" i="6"/>
  <c r="K327" i="6" s="1"/>
  <c r="G328" i="6"/>
  <c r="K328" i="6" s="1"/>
  <c r="M328" i="6" s="1"/>
  <c r="G329" i="6"/>
  <c r="K329" i="6" s="1"/>
  <c r="L329" i="6" s="1"/>
  <c r="G330" i="6"/>
  <c r="I330" i="6" s="1"/>
  <c r="G331" i="6"/>
  <c r="I331" i="6" s="1"/>
  <c r="G332" i="6"/>
  <c r="K332" i="6" s="1"/>
  <c r="L332" i="6" s="1"/>
  <c r="G333" i="6"/>
  <c r="K333" i="6" s="1"/>
  <c r="M333" i="6" s="1"/>
  <c r="G334" i="6"/>
  <c r="I334" i="6" s="1"/>
  <c r="I251" i="6"/>
  <c r="N250" i="6"/>
  <c r="P250" i="6" s="1"/>
  <c r="N251" i="6"/>
  <c r="P251" i="6" s="1"/>
  <c r="N252" i="6"/>
  <c r="P252" i="6" s="1"/>
  <c r="N253" i="6"/>
  <c r="P253" i="6" s="1"/>
  <c r="N254" i="6"/>
  <c r="P254" i="6" s="1"/>
  <c r="N255" i="6"/>
  <c r="P255" i="6" s="1"/>
  <c r="N256" i="6"/>
  <c r="P256" i="6" s="1"/>
  <c r="N257" i="6"/>
  <c r="P257" i="6" s="1"/>
  <c r="N258" i="6"/>
  <c r="P258" i="6" s="1"/>
  <c r="N259" i="6"/>
  <c r="P259" i="6" s="1"/>
  <c r="N260" i="6"/>
  <c r="P260" i="6" s="1"/>
  <c r="N261" i="6"/>
  <c r="P261" i="6" s="1"/>
  <c r="N262" i="6"/>
  <c r="P262" i="6" s="1"/>
  <c r="N263" i="6"/>
  <c r="P263" i="6" s="1"/>
  <c r="N264" i="6"/>
  <c r="P264" i="6" s="1"/>
  <c r="N265" i="6"/>
  <c r="P265" i="6" s="1"/>
  <c r="N266" i="6"/>
  <c r="P266" i="6" s="1"/>
  <c r="N267" i="6"/>
  <c r="P267" i="6" s="1"/>
  <c r="N268" i="6"/>
  <c r="P268" i="6" s="1"/>
  <c r="N269" i="6"/>
  <c r="P269" i="6" s="1"/>
  <c r="N270" i="6"/>
  <c r="P270" i="6" s="1"/>
  <c r="N271" i="6"/>
  <c r="P271" i="6" s="1"/>
  <c r="N272" i="6"/>
  <c r="P272" i="6" s="1"/>
  <c r="N273" i="6"/>
  <c r="P273" i="6" s="1"/>
  <c r="N274" i="6"/>
  <c r="P274" i="6" s="1"/>
  <c r="N275" i="6"/>
  <c r="P275" i="6" s="1"/>
  <c r="N276" i="6"/>
  <c r="P276" i="6" s="1"/>
  <c r="N277" i="6"/>
  <c r="P277" i="6" s="1"/>
  <c r="N278" i="6"/>
  <c r="P278" i="6" s="1"/>
  <c r="N279" i="6"/>
  <c r="P279" i="6" s="1"/>
  <c r="N280" i="6"/>
  <c r="P280" i="6" s="1"/>
  <c r="N281" i="6"/>
  <c r="P281" i="6" s="1"/>
  <c r="N282" i="6"/>
  <c r="P282" i="6" s="1"/>
  <c r="N283" i="6"/>
  <c r="P283" i="6" s="1"/>
  <c r="N284" i="6"/>
  <c r="P284" i="6" s="1"/>
  <c r="N285" i="6"/>
  <c r="P285" i="6" s="1"/>
  <c r="N286" i="6"/>
  <c r="P286" i="6" s="1"/>
  <c r="N287" i="6"/>
  <c r="P287" i="6" s="1"/>
  <c r="N288" i="6"/>
  <c r="P288" i="6" s="1"/>
  <c r="N289" i="6"/>
  <c r="P289" i="6" s="1"/>
  <c r="N290" i="6"/>
  <c r="P290" i="6" s="1"/>
  <c r="N291" i="6"/>
  <c r="P291" i="6" s="1"/>
  <c r="N292" i="6"/>
  <c r="P292" i="6" s="1"/>
  <c r="N293" i="6"/>
  <c r="P293" i="6" s="1"/>
  <c r="N294" i="6"/>
  <c r="P294" i="6" s="1"/>
  <c r="N295" i="6"/>
  <c r="P295" i="6" s="1"/>
  <c r="N296" i="6"/>
  <c r="P296" i="6" s="1"/>
  <c r="N297" i="6"/>
  <c r="P297" i="6" s="1"/>
  <c r="N298" i="6"/>
  <c r="P298" i="6" s="1"/>
  <c r="N299" i="6"/>
  <c r="P299" i="6" s="1"/>
  <c r="N300" i="6"/>
  <c r="P300" i="6" s="1"/>
  <c r="N301" i="6"/>
  <c r="P301" i="6" s="1"/>
  <c r="N302" i="6"/>
  <c r="P302" i="6" s="1"/>
  <c r="N303" i="6"/>
  <c r="P303" i="6" s="1"/>
  <c r="N304" i="6"/>
  <c r="P304" i="6" s="1"/>
  <c r="N305" i="6"/>
  <c r="P305" i="6" s="1"/>
  <c r="N306" i="6"/>
  <c r="P306" i="6" s="1"/>
  <c r="N307" i="6"/>
  <c r="P307" i="6" s="1"/>
  <c r="N308" i="6"/>
  <c r="P308" i="6" s="1"/>
  <c r="N309" i="6"/>
  <c r="P309" i="6" s="1"/>
  <c r="N310" i="6"/>
  <c r="P310" i="6" s="1"/>
  <c r="N311" i="6"/>
  <c r="P311" i="6" s="1"/>
  <c r="N312" i="6"/>
  <c r="P312" i="6" s="1"/>
  <c r="N313" i="6"/>
  <c r="P313" i="6" s="1"/>
  <c r="N314" i="6"/>
  <c r="P314" i="6" s="1"/>
  <c r="N315" i="6"/>
  <c r="P315" i="6" s="1"/>
  <c r="N316" i="6"/>
  <c r="P316" i="6" s="1"/>
  <c r="N317" i="6"/>
  <c r="P317" i="6" s="1"/>
  <c r="N318" i="6"/>
  <c r="P318" i="6" s="1"/>
  <c r="N319" i="6"/>
  <c r="P319" i="6" s="1"/>
  <c r="N320" i="6"/>
  <c r="P320" i="6" s="1"/>
  <c r="N321" i="6"/>
  <c r="P321" i="6" s="1"/>
  <c r="N322" i="6"/>
  <c r="P322" i="6" s="1"/>
  <c r="N323" i="6"/>
  <c r="P323" i="6" s="1"/>
  <c r="N324" i="6"/>
  <c r="P324" i="6" s="1"/>
  <c r="N325" i="6"/>
  <c r="P325" i="6" s="1"/>
  <c r="N326" i="6"/>
  <c r="P326" i="6" s="1"/>
  <c r="N327" i="6"/>
  <c r="P327" i="6" s="1"/>
  <c r="N328" i="6"/>
  <c r="P328" i="6" s="1"/>
  <c r="N329" i="6"/>
  <c r="P329" i="6" s="1"/>
  <c r="N330" i="6"/>
  <c r="P330" i="6" s="1"/>
  <c r="N331" i="6"/>
  <c r="P331" i="6" s="1"/>
  <c r="N332" i="6"/>
  <c r="P332" i="6" s="1"/>
  <c r="N333" i="6"/>
  <c r="P333" i="6" s="1"/>
  <c r="N334" i="6"/>
  <c r="P334" i="6" s="1"/>
  <c r="D373" i="6"/>
  <c r="D372" i="6"/>
  <c r="D369" i="6"/>
  <c r="D363" i="6"/>
  <c r="D573" i="6"/>
  <c r="D489" i="6"/>
  <c r="D488" i="6"/>
  <c r="D527" i="6"/>
  <c r="D473" i="6"/>
  <c r="D501" i="6"/>
  <c r="D487" i="6"/>
  <c r="D485" i="6"/>
  <c r="D572" i="6"/>
  <c r="D512" i="6"/>
  <c r="D511" i="6"/>
  <c r="D571" i="6"/>
  <c r="D570" i="6"/>
  <c r="D414" i="6"/>
  <c r="D532" i="6"/>
  <c r="D506" i="6"/>
  <c r="D416" i="6"/>
  <c r="B244" i="6"/>
  <c r="A244" i="6" s="1"/>
  <c r="C244" i="6"/>
  <c r="E244" i="6"/>
  <c r="G244" i="6"/>
  <c r="I244" i="6" s="1"/>
  <c r="H244" i="6"/>
  <c r="N244" i="6"/>
  <c r="P244" i="6" s="1"/>
  <c r="B245" i="6"/>
  <c r="A245" i="6" s="1"/>
  <c r="C245" i="6"/>
  <c r="E245" i="6"/>
  <c r="G245" i="6"/>
  <c r="I245" i="6" s="1"/>
  <c r="H245" i="6"/>
  <c r="N245" i="6"/>
  <c r="P245" i="6" s="1"/>
  <c r="B246" i="6"/>
  <c r="A246" i="6" s="1"/>
  <c r="C246" i="6"/>
  <c r="E246" i="6"/>
  <c r="G246" i="6"/>
  <c r="H246" i="6"/>
  <c r="N246" i="6"/>
  <c r="P246" i="6" s="1"/>
  <c r="B247" i="6"/>
  <c r="A247" i="6" s="1"/>
  <c r="C247" i="6"/>
  <c r="E247" i="6"/>
  <c r="G247" i="6"/>
  <c r="I247" i="6" s="1"/>
  <c r="H247" i="6"/>
  <c r="N247" i="6"/>
  <c r="P247" i="6" s="1"/>
  <c r="B248" i="6"/>
  <c r="A248" i="6" s="1"/>
  <c r="C248" i="6"/>
  <c r="E248" i="6"/>
  <c r="G248" i="6"/>
  <c r="I248" i="6" s="1"/>
  <c r="H248" i="6"/>
  <c r="N248" i="6"/>
  <c r="P248" i="6" s="1"/>
  <c r="B249" i="6"/>
  <c r="A249" i="6" s="1"/>
  <c r="C249" i="6"/>
  <c r="E249" i="6"/>
  <c r="G249" i="6"/>
  <c r="I249" i="6" s="1"/>
  <c r="H249" i="6"/>
  <c r="N249" i="6"/>
  <c r="P249" i="6" s="1"/>
  <c r="B239" i="6"/>
  <c r="A239" i="6" s="1"/>
  <c r="C239" i="6"/>
  <c r="E239" i="6"/>
  <c r="G239" i="6"/>
  <c r="I239" i="6" s="1"/>
  <c r="H239" i="6"/>
  <c r="N239" i="6"/>
  <c r="P239" i="6" s="1"/>
  <c r="B240" i="6"/>
  <c r="A240" i="6" s="1"/>
  <c r="C240" i="6"/>
  <c r="E240" i="6"/>
  <c r="G240" i="6"/>
  <c r="I240" i="6" s="1"/>
  <c r="H240" i="6"/>
  <c r="N240" i="6"/>
  <c r="P240" i="6" s="1"/>
  <c r="B241" i="6"/>
  <c r="A241" i="6" s="1"/>
  <c r="C241" i="6"/>
  <c r="E241" i="6"/>
  <c r="G241" i="6"/>
  <c r="H241" i="6"/>
  <c r="N241" i="6"/>
  <c r="P241" i="6" s="1"/>
  <c r="B242" i="6"/>
  <c r="A242" i="6" s="1"/>
  <c r="C242" i="6"/>
  <c r="E242" i="6"/>
  <c r="G242" i="6"/>
  <c r="I242" i="6" s="1"/>
  <c r="H242" i="6"/>
  <c r="N242" i="6"/>
  <c r="P242" i="6" s="1"/>
  <c r="B243" i="6"/>
  <c r="A243" i="6" s="1"/>
  <c r="C243" i="6"/>
  <c r="E243" i="6"/>
  <c r="G243" i="6"/>
  <c r="I243" i="6" s="1"/>
  <c r="H243" i="6"/>
  <c r="N243" i="6"/>
  <c r="P243" i="6" s="1"/>
  <c r="L670" i="6" l="1"/>
  <c r="M646" i="6"/>
  <c r="L634" i="6"/>
  <c r="I252" i="6"/>
  <c r="L610" i="6"/>
  <c r="M673" i="6"/>
  <c r="M591" i="6"/>
  <c r="L658" i="6"/>
  <c r="M602" i="6"/>
  <c r="L584" i="6"/>
  <c r="M583" i="6"/>
  <c r="L674" i="6"/>
  <c r="L606" i="6"/>
  <c r="M586" i="6"/>
  <c r="M587" i="6"/>
  <c r="M640" i="6"/>
  <c r="M595" i="6"/>
  <c r="L637" i="6"/>
  <c r="M637" i="6"/>
  <c r="L638" i="6"/>
  <c r="M603" i="6"/>
  <c r="L650" i="6"/>
  <c r="M661" i="6"/>
  <c r="M576" i="6"/>
  <c r="M588" i="6"/>
  <c r="L589" i="6"/>
  <c r="M625" i="6"/>
  <c r="M598" i="6"/>
  <c r="M578" i="6"/>
  <c r="M664" i="6"/>
  <c r="L614" i="6"/>
  <c r="M652" i="6"/>
  <c r="M579" i="6"/>
  <c r="M592" i="6"/>
  <c r="M581" i="6"/>
  <c r="M582" i="6"/>
  <c r="M628" i="6"/>
  <c r="M585" i="6"/>
  <c r="M599" i="6"/>
  <c r="M616" i="6"/>
  <c r="L662" i="6"/>
  <c r="L676" i="6"/>
  <c r="M676" i="6"/>
  <c r="M596" i="6"/>
  <c r="M501" i="6"/>
  <c r="M601" i="6"/>
  <c r="M590" i="6"/>
  <c r="L605" i="6"/>
  <c r="M605" i="6"/>
  <c r="M617" i="6"/>
  <c r="L617" i="6"/>
  <c r="M641" i="6"/>
  <c r="L641" i="6"/>
  <c r="M629" i="6"/>
  <c r="L629" i="6"/>
  <c r="M665" i="6"/>
  <c r="L665" i="6"/>
  <c r="M653" i="6"/>
  <c r="L653" i="6"/>
  <c r="M677" i="6"/>
  <c r="L677" i="6"/>
  <c r="M611" i="6"/>
  <c r="L611" i="6"/>
  <c r="M623" i="6"/>
  <c r="L623" i="6"/>
  <c r="M635" i="6"/>
  <c r="L635" i="6"/>
  <c r="M647" i="6"/>
  <c r="L647" i="6"/>
  <c r="M659" i="6"/>
  <c r="L659" i="6"/>
  <c r="M671" i="6"/>
  <c r="L671" i="6"/>
  <c r="M608" i="6"/>
  <c r="L608" i="6"/>
  <c r="M632" i="6"/>
  <c r="L632" i="6"/>
  <c r="L512" i="6"/>
  <c r="M530" i="6"/>
  <c r="L511" i="6"/>
  <c r="L519" i="6"/>
  <c r="M526" i="6"/>
  <c r="L532" i="6"/>
  <c r="M513" i="6"/>
  <c r="L531" i="6"/>
  <c r="L488" i="6"/>
  <c r="M550" i="6"/>
  <c r="L547" i="6"/>
  <c r="L552" i="6"/>
  <c r="L490" i="6"/>
  <c r="M432" i="6"/>
  <c r="M489" i="6"/>
  <c r="L514" i="6"/>
  <c r="L549" i="6"/>
  <c r="L499" i="6"/>
  <c r="L500" i="6"/>
  <c r="L495" i="6"/>
  <c r="L523" i="6"/>
  <c r="L496" i="6"/>
  <c r="M538" i="6"/>
  <c r="L535" i="6"/>
  <c r="M525" i="6"/>
  <c r="L487" i="6"/>
  <c r="L566" i="6"/>
  <c r="D547" i="6"/>
  <c r="L475" i="6"/>
  <c r="D486" i="6"/>
  <c r="L544" i="6"/>
  <c r="L520" i="6"/>
  <c r="M551" i="6"/>
  <c r="M396" i="6"/>
  <c r="M367" i="6"/>
  <c r="M563" i="6"/>
  <c r="M559" i="6"/>
  <c r="M571" i="6"/>
  <c r="M478" i="6"/>
  <c r="L478" i="6"/>
  <c r="M380" i="6"/>
  <c r="M444" i="6"/>
  <c r="L444" i="6"/>
  <c r="M369" i="6"/>
  <c r="M482" i="6"/>
  <c r="L482" i="6"/>
  <c r="M404" i="6"/>
  <c r="L564" i="6"/>
  <c r="M373" i="6"/>
  <c r="L373" i="6"/>
  <c r="M415" i="6"/>
  <c r="L431" i="6"/>
  <c r="L400" i="6"/>
  <c r="M400" i="6"/>
  <c r="M454" i="6"/>
  <c r="M422" i="6"/>
  <c r="M446" i="6"/>
  <c r="M506" i="6"/>
  <c r="L506" i="6"/>
  <c r="M479" i="6"/>
  <c r="L479" i="6"/>
  <c r="L503" i="6"/>
  <c r="M503" i="6"/>
  <c r="L491" i="6"/>
  <c r="M491" i="6"/>
  <c r="L515" i="6"/>
  <c r="M515" i="6"/>
  <c r="L539" i="6"/>
  <c r="M539" i="6"/>
  <c r="L527" i="6"/>
  <c r="M527" i="6"/>
  <c r="D425" i="6"/>
  <c r="M408" i="6"/>
  <c r="L408" i="6"/>
  <c r="L411" i="6"/>
  <c r="M411" i="6"/>
  <c r="L274" i="6"/>
  <c r="M575" i="6"/>
  <c r="M421" i="6"/>
  <c r="M397" i="6"/>
  <c r="L397" i="6"/>
  <c r="M392" i="6"/>
  <c r="L386" i="6"/>
  <c r="M386" i="6"/>
  <c r="M442" i="6"/>
  <c r="M443" i="6"/>
  <c r="L443" i="6"/>
  <c r="D424" i="6"/>
  <c r="M420" i="6"/>
  <c r="L420" i="6"/>
  <c r="L398" i="6"/>
  <c r="M398" i="6"/>
  <c r="L555" i="6"/>
  <c r="M555" i="6"/>
  <c r="L374" i="6"/>
  <c r="M374" i="6"/>
  <c r="L567" i="6"/>
  <c r="M567" i="6"/>
  <c r="L553" i="6"/>
  <c r="M553" i="6"/>
  <c r="L409" i="6"/>
  <c r="M409" i="6"/>
  <c r="M366" i="6"/>
  <c r="L366" i="6"/>
  <c r="L565" i="6"/>
  <c r="M565" i="6"/>
  <c r="L434" i="6"/>
  <c r="M434" i="6"/>
  <c r="D390" i="6"/>
  <c r="L440" i="6"/>
  <c r="M440" i="6"/>
  <c r="L381" i="6"/>
  <c r="M381" i="6"/>
  <c r="L402" i="6"/>
  <c r="M402" i="6"/>
  <c r="L370" i="6"/>
  <c r="M370" i="6"/>
  <c r="L560" i="6"/>
  <c r="M560" i="6"/>
  <c r="L413" i="6"/>
  <c r="M413" i="6"/>
  <c r="M363" i="6"/>
  <c r="L363" i="6"/>
  <c r="L416" i="6"/>
  <c r="M416" i="6"/>
  <c r="L425" i="6"/>
  <c r="M425" i="6"/>
  <c r="L561" i="6"/>
  <c r="M561" i="6"/>
  <c r="L382" i="6"/>
  <c r="M382" i="6"/>
  <c r="L451" i="6"/>
  <c r="M451" i="6"/>
  <c r="L436" i="6"/>
  <c r="M436" i="6"/>
  <c r="L556" i="6"/>
  <c r="M556" i="6"/>
  <c r="L371" i="6"/>
  <c r="M371" i="6"/>
  <c r="L393" i="6"/>
  <c r="M393" i="6"/>
  <c r="L568" i="6"/>
  <c r="M568" i="6"/>
  <c r="L452" i="6"/>
  <c r="M452" i="6"/>
  <c r="L572" i="6"/>
  <c r="M572" i="6"/>
  <c r="L573" i="6"/>
  <c r="M573" i="6"/>
  <c r="L394" i="6"/>
  <c r="M394" i="6"/>
  <c r="L405" i="6"/>
  <c r="M405" i="6"/>
  <c r="L448" i="6"/>
  <c r="M448" i="6"/>
  <c r="L412" i="6"/>
  <c r="M412" i="6"/>
  <c r="L424" i="6"/>
  <c r="M424" i="6"/>
  <c r="L417" i="6"/>
  <c r="M417" i="6"/>
  <c r="L406" i="6"/>
  <c r="M406" i="6"/>
  <c r="M378" i="6"/>
  <c r="L378" i="6"/>
  <c r="L435" i="6"/>
  <c r="M435" i="6"/>
  <c r="M557" i="6"/>
  <c r="L557" i="6"/>
  <c r="L447" i="6"/>
  <c r="M447" i="6"/>
  <c r="L428" i="6"/>
  <c r="M428" i="6"/>
  <c r="M390" i="6"/>
  <c r="L390" i="6"/>
  <c r="L377" i="6"/>
  <c r="M377" i="6"/>
  <c r="L439" i="6"/>
  <c r="M439" i="6"/>
  <c r="M569" i="6"/>
  <c r="L569" i="6"/>
  <c r="L389" i="6"/>
  <c r="M389" i="6"/>
  <c r="D534" i="6"/>
  <c r="D415" i="6"/>
  <c r="D413" i="6"/>
  <c r="D368" i="6"/>
  <c r="D375" i="6"/>
  <c r="D432" i="6"/>
  <c r="D463" i="6"/>
  <c r="D462" i="6"/>
  <c r="D461" i="6"/>
  <c r="D387" i="6"/>
  <c r="D388" i="6"/>
  <c r="D389" i="6"/>
  <c r="D391" i="6"/>
  <c r="D403" i="6"/>
  <c r="D404" i="6"/>
  <c r="D405" i="6"/>
  <c r="D451" i="6"/>
  <c r="D539" i="6"/>
  <c r="D444" i="6"/>
  <c r="D533" i="6"/>
  <c r="D364" i="6"/>
  <c r="D455" i="6"/>
  <c r="D367" i="6"/>
  <c r="D470" i="6"/>
  <c r="D374" i="6"/>
  <c r="D490" i="6"/>
  <c r="D491" i="6"/>
  <c r="D492" i="6"/>
  <c r="D382" i="6"/>
  <c r="D519" i="6"/>
  <c r="D383" i="6"/>
  <c r="D384" i="6"/>
  <c r="D385" i="6"/>
  <c r="D386" i="6"/>
  <c r="D431" i="6"/>
  <c r="D548" i="6"/>
  <c r="D549" i="6"/>
  <c r="D550" i="6"/>
  <c r="D551" i="6"/>
  <c r="D535" i="6"/>
  <c r="D439" i="6"/>
  <c r="D400" i="6"/>
  <c r="D504" i="6"/>
  <c r="D401" i="6"/>
  <c r="D402" i="6"/>
  <c r="D441" i="6"/>
  <c r="D536" i="6"/>
  <c r="D440" i="6"/>
  <c r="D452" i="6"/>
  <c r="D442" i="6"/>
  <c r="K246" i="6"/>
  <c r="L246" i="6" s="1"/>
  <c r="D281" i="6"/>
  <c r="K284" i="6"/>
  <c r="L284" i="6" s="1"/>
  <c r="I272" i="6"/>
  <c r="I344" i="6"/>
  <c r="L360" i="6"/>
  <c r="I255" i="6"/>
  <c r="I356" i="6"/>
  <c r="I350" i="6"/>
  <c r="K308" i="6"/>
  <c r="L308" i="6" s="1"/>
  <c r="L361" i="6"/>
  <c r="I326" i="6"/>
  <c r="I274" i="6"/>
  <c r="I357" i="6"/>
  <c r="K310" i="6"/>
  <c r="L310" i="6" s="1"/>
  <c r="I299" i="6"/>
  <c r="I287" i="6"/>
  <c r="K262" i="6"/>
  <c r="L262" i="6" s="1"/>
  <c r="K323" i="6"/>
  <c r="L323" i="6" s="1"/>
  <c r="I257" i="6"/>
  <c r="I256" i="6"/>
  <c r="I338" i="6"/>
  <c r="K269" i="6"/>
  <c r="L269" i="6" s="1"/>
  <c r="I329" i="6"/>
  <c r="K343" i="6"/>
  <c r="L343" i="6" s="1"/>
  <c r="K302" i="6"/>
  <c r="L302" i="6" s="1"/>
  <c r="I305" i="6"/>
  <c r="I254" i="6"/>
  <c r="K290" i="6"/>
  <c r="L290" i="6" s="1"/>
  <c r="K278" i="6"/>
  <c r="L278" i="6" s="1"/>
  <c r="K352" i="6"/>
  <c r="M352" i="6" s="1"/>
  <c r="K263" i="6"/>
  <c r="L263" i="6" s="1"/>
  <c r="I275" i="6"/>
  <c r="K345" i="6"/>
  <c r="L345" i="6" s="1"/>
  <c r="K314" i="6"/>
  <c r="L314" i="6" s="1"/>
  <c r="K298" i="6"/>
  <c r="L298" i="6" s="1"/>
  <c r="K250" i="6"/>
  <c r="L250" i="6" s="1"/>
  <c r="L362" i="6"/>
  <c r="D291" i="6"/>
  <c r="I333" i="6"/>
  <c r="D292" i="6"/>
  <c r="L251" i="6"/>
  <c r="K286" i="6"/>
  <c r="L286" i="6" s="1"/>
  <c r="I332" i="6"/>
  <c r="I340" i="6"/>
  <c r="K322" i="6"/>
  <c r="L322" i="6" s="1"/>
  <c r="K320" i="6"/>
  <c r="L320" i="6" s="1"/>
  <c r="I266" i="6"/>
  <c r="D285" i="6"/>
  <c r="K317" i="6"/>
  <c r="L317" i="6" s="1"/>
  <c r="I260" i="6"/>
  <c r="K334" i="6"/>
  <c r="L334" i="6" s="1"/>
  <c r="K355" i="6"/>
  <c r="L355" i="6" s="1"/>
  <c r="K273" i="6"/>
  <c r="M273" i="6" s="1"/>
  <c r="I297" i="6"/>
  <c r="I261" i="6"/>
  <c r="I285" i="6"/>
  <c r="K321" i="6"/>
  <c r="M321" i="6" s="1"/>
  <c r="I246" i="6"/>
  <c r="I281" i="6"/>
  <c r="I309" i="6"/>
  <c r="K292" i="6"/>
  <c r="M292" i="6" s="1"/>
  <c r="I304" i="6"/>
  <c r="I280" i="6"/>
  <c r="I337" i="6"/>
  <c r="K316" i="6"/>
  <c r="M316" i="6" s="1"/>
  <c r="K268" i="6"/>
  <c r="M268" i="6" s="1"/>
  <c r="I328" i="6"/>
  <c r="I303" i="6"/>
  <c r="I358" i="6"/>
  <c r="K240" i="6"/>
  <c r="L240" i="6" s="1"/>
  <c r="L255" i="6"/>
  <c r="M255" i="6"/>
  <c r="L327" i="6"/>
  <c r="M327" i="6"/>
  <c r="L309" i="6"/>
  <c r="K267" i="6"/>
  <c r="M267" i="6" s="1"/>
  <c r="K349" i="6"/>
  <c r="L349" i="6" s="1"/>
  <c r="I339" i="6"/>
  <c r="I300" i="6"/>
  <c r="M337" i="6"/>
  <c r="K346" i="6"/>
  <c r="M346" i="6" s="1"/>
  <c r="I353" i="6"/>
  <c r="I315" i="6"/>
  <c r="I351" i="6"/>
  <c r="K279" i="6"/>
  <c r="I312" i="6"/>
  <c r="I264" i="6"/>
  <c r="K244" i="6"/>
  <c r="L244" i="6" s="1"/>
  <c r="K296" i="6"/>
  <c r="L296" i="6" s="1"/>
  <c r="I327" i="6"/>
  <c r="I311" i="6"/>
  <c r="K293" i="6"/>
  <c r="L293" i="6" s="1"/>
  <c r="L357" i="6"/>
  <c r="K248" i="6"/>
  <c r="L248" i="6" s="1"/>
  <c r="M299" i="6"/>
  <c r="I324" i="6"/>
  <c r="I276" i="6"/>
  <c r="K291" i="6"/>
  <c r="I288" i="6"/>
  <c r="I341" i="6"/>
  <c r="M288" i="6"/>
  <c r="L288" i="6"/>
  <c r="M252" i="6"/>
  <c r="L252" i="6"/>
  <c r="L312" i="6"/>
  <c r="M312" i="6"/>
  <c r="D282" i="6"/>
  <c r="D306" i="6"/>
  <c r="D318" i="6"/>
  <c r="D354" i="6"/>
  <c r="D283" i="6"/>
  <c r="D307" i="6"/>
  <c r="D319" i="6"/>
  <c r="D331" i="6"/>
  <c r="D355" i="6"/>
  <c r="K331" i="6"/>
  <c r="L331" i="6" s="1"/>
  <c r="K319" i="6"/>
  <c r="K307" i="6"/>
  <c r="K295" i="6"/>
  <c r="K283" i="6"/>
  <c r="K271" i="6"/>
  <c r="K259" i="6"/>
  <c r="K348" i="6"/>
  <c r="M348" i="6" s="1"/>
  <c r="K336" i="6"/>
  <c r="L336" i="6" s="1"/>
  <c r="D284" i="6"/>
  <c r="D308" i="6"/>
  <c r="D320" i="6"/>
  <c r="D356" i="6"/>
  <c r="M315" i="6"/>
  <c r="L275" i="6"/>
  <c r="K330" i="6"/>
  <c r="L330" i="6" s="1"/>
  <c r="K318" i="6"/>
  <c r="M318" i="6" s="1"/>
  <c r="K306" i="6"/>
  <c r="K294" i="6"/>
  <c r="M294" i="6" s="1"/>
  <c r="K282" i="6"/>
  <c r="M282" i="6" s="1"/>
  <c r="K270" i="6"/>
  <c r="K258" i="6"/>
  <c r="M258" i="6" s="1"/>
  <c r="K359" i="6"/>
  <c r="L359" i="6" s="1"/>
  <c r="K347" i="6"/>
  <c r="L347" i="6" s="1"/>
  <c r="K335" i="6"/>
  <c r="M335" i="6" s="1"/>
  <c r="D309" i="6"/>
  <c r="D357" i="6"/>
  <c r="D358" i="6"/>
  <c r="L311" i="6"/>
  <c r="D299" i="6"/>
  <c r="D323" i="6"/>
  <c r="D359" i="6"/>
  <c r="D275" i="6"/>
  <c r="D300" i="6"/>
  <c r="D312" i="6"/>
  <c r="D324" i="6"/>
  <c r="D360" i="6"/>
  <c r="L256" i="6"/>
  <c r="K247" i="6"/>
  <c r="L247" i="6" s="1"/>
  <c r="D289" i="6"/>
  <c r="D313" i="6"/>
  <c r="D337" i="6"/>
  <c r="D349" i="6"/>
  <c r="D361" i="6"/>
  <c r="K325" i="6"/>
  <c r="K313" i="6"/>
  <c r="K301" i="6"/>
  <c r="K289" i="6"/>
  <c r="K277" i="6"/>
  <c r="K265" i="6"/>
  <c r="K253" i="6"/>
  <c r="K354" i="6"/>
  <c r="L354" i="6" s="1"/>
  <c r="K342" i="6"/>
  <c r="D290" i="6"/>
  <c r="D314" i="6"/>
  <c r="D338" i="6"/>
  <c r="D350" i="6"/>
  <c r="D362" i="6"/>
  <c r="D315" i="6"/>
  <c r="D327" i="6"/>
  <c r="D339" i="6"/>
  <c r="D351" i="6"/>
  <c r="D304" i="6"/>
  <c r="D316" i="6"/>
  <c r="D328" i="6"/>
  <c r="D340" i="6"/>
  <c r="D352" i="6"/>
  <c r="D279" i="6"/>
  <c r="D274" i="6"/>
  <c r="D305" i="6"/>
  <c r="D341" i="6"/>
  <c r="D353" i="6"/>
  <c r="L287" i="6"/>
  <c r="M266" i="6"/>
  <c r="M257" i="6"/>
  <c r="M281" i="6"/>
  <c r="M254" i="6"/>
  <c r="M360" i="6"/>
  <c r="M305" i="6"/>
  <c r="M326" i="6"/>
  <c r="L304" i="6"/>
  <c r="L333" i="6"/>
  <c r="L328" i="6"/>
  <c r="L297" i="6"/>
  <c r="L324" i="6"/>
  <c r="L261" i="6"/>
  <c r="L285" i="6"/>
  <c r="L340" i="6"/>
  <c r="M357" i="6"/>
  <c r="L351" i="6"/>
  <c r="L339" i="6"/>
  <c r="M344" i="6"/>
  <c r="L303" i="6"/>
  <c r="M361" i="6"/>
  <c r="M276" i="6"/>
  <c r="L300" i="6"/>
  <c r="L264" i="6"/>
  <c r="L280" i="6"/>
  <c r="M356" i="6"/>
  <c r="L358" i="6"/>
  <c r="M353" i="6"/>
  <c r="M341" i="6"/>
  <c r="M274" i="6"/>
  <c r="M332" i="6"/>
  <c r="M272" i="6"/>
  <c r="M260" i="6"/>
  <c r="M362" i="6"/>
  <c r="M350" i="6"/>
  <c r="M338" i="6"/>
  <c r="M329" i="6"/>
  <c r="K245" i="6"/>
  <c r="L245" i="6" s="1"/>
  <c r="K241" i="6"/>
  <c r="L241" i="6" s="1"/>
  <c r="M246" i="6"/>
  <c r="K249" i="6"/>
  <c r="M249" i="6" s="1"/>
  <c r="K239" i="6"/>
  <c r="L239" i="6" s="1"/>
  <c r="I241" i="6"/>
  <c r="K243" i="6"/>
  <c r="K242" i="6"/>
  <c r="D546" i="6"/>
  <c r="D531" i="6"/>
  <c r="N2" i="6"/>
  <c r="P2" i="6" s="1"/>
  <c r="N3" i="6"/>
  <c r="P3" i="6" s="1"/>
  <c r="N4" i="6"/>
  <c r="P4" i="6" s="1"/>
  <c r="N5" i="6"/>
  <c r="P5" i="6" s="1"/>
  <c r="N6" i="6"/>
  <c r="P6" i="6" s="1"/>
  <c r="N7" i="6"/>
  <c r="P7" i="6" s="1"/>
  <c r="N8" i="6"/>
  <c r="P8" i="6" s="1"/>
  <c r="N9" i="6"/>
  <c r="P9" i="6" s="1"/>
  <c r="N10" i="6"/>
  <c r="P10" i="6" s="1"/>
  <c r="N11" i="6"/>
  <c r="P11" i="6" s="1"/>
  <c r="N12" i="6"/>
  <c r="P12" i="6" s="1"/>
  <c r="N13" i="6"/>
  <c r="P13" i="6" s="1"/>
  <c r="N14" i="6"/>
  <c r="P14" i="6" s="1"/>
  <c r="N15" i="6"/>
  <c r="P15" i="6" s="1"/>
  <c r="N16" i="6"/>
  <c r="P16" i="6" s="1"/>
  <c r="N17" i="6"/>
  <c r="P17" i="6" s="1"/>
  <c r="N18" i="6"/>
  <c r="P18" i="6" s="1"/>
  <c r="N19" i="6"/>
  <c r="P19" i="6" s="1"/>
  <c r="N20" i="6"/>
  <c r="P20" i="6" s="1"/>
  <c r="N21" i="6"/>
  <c r="P21" i="6" s="1"/>
  <c r="N22" i="6"/>
  <c r="P22" i="6" s="1"/>
  <c r="N23" i="6"/>
  <c r="P23" i="6" s="1"/>
  <c r="N24" i="6"/>
  <c r="P24" i="6" s="1"/>
  <c r="N25" i="6"/>
  <c r="P25" i="6" s="1"/>
  <c r="N26" i="6"/>
  <c r="P26" i="6" s="1"/>
  <c r="N27" i="6"/>
  <c r="P27" i="6" s="1"/>
  <c r="N28" i="6"/>
  <c r="P28" i="6" s="1"/>
  <c r="N29" i="6"/>
  <c r="P29" i="6" s="1"/>
  <c r="N30" i="6"/>
  <c r="P30" i="6" s="1"/>
  <c r="N31" i="6"/>
  <c r="P31" i="6" s="1"/>
  <c r="N32" i="6"/>
  <c r="P32" i="6" s="1"/>
  <c r="N33" i="6"/>
  <c r="P33" i="6" s="1"/>
  <c r="N34" i="6"/>
  <c r="P34" i="6" s="1"/>
  <c r="N35" i="6"/>
  <c r="P35" i="6" s="1"/>
  <c r="N36" i="6"/>
  <c r="P36" i="6" s="1"/>
  <c r="N37" i="6"/>
  <c r="P37" i="6" s="1"/>
  <c r="N38" i="6"/>
  <c r="P38" i="6" s="1"/>
  <c r="N39" i="6"/>
  <c r="P39" i="6" s="1"/>
  <c r="N40" i="6"/>
  <c r="P40" i="6" s="1"/>
  <c r="N41" i="6"/>
  <c r="P41" i="6" s="1"/>
  <c r="N42" i="6"/>
  <c r="P42" i="6" s="1"/>
  <c r="N43" i="6"/>
  <c r="P43" i="6" s="1"/>
  <c r="N44" i="6"/>
  <c r="P44" i="6" s="1"/>
  <c r="N45" i="6"/>
  <c r="P45" i="6" s="1"/>
  <c r="N46" i="6"/>
  <c r="P46" i="6" s="1"/>
  <c r="N47" i="6"/>
  <c r="P47" i="6" s="1"/>
  <c r="N48" i="6"/>
  <c r="P48" i="6" s="1"/>
  <c r="N49" i="6"/>
  <c r="P49" i="6" s="1"/>
  <c r="N50" i="6"/>
  <c r="P50" i="6" s="1"/>
  <c r="N51" i="6"/>
  <c r="P51" i="6" s="1"/>
  <c r="N52" i="6"/>
  <c r="P52" i="6" s="1"/>
  <c r="N53" i="6"/>
  <c r="P53" i="6" s="1"/>
  <c r="N54" i="6"/>
  <c r="P54" i="6" s="1"/>
  <c r="N55" i="6"/>
  <c r="P55" i="6" s="1"/>
  <c r="N56" i="6"/>
  <c r="P56" i="6" s="1"/>
  <c r="N57" i="6"/>
  <c r="P57" i="6" s="1"/>
  <c r="N58" i="6"/>
  <c r="P58" i="6" s="1"/>
  <c r="N59" i="6"/>
  <c r="P59" i="6" s="1"/>
  <c r="N60" i="6"/>
  <c r="P60" i="6" s="1"/>
  <c r="N61" i="6"/>
  <c r="P61" i="6" s="1"/>
  <c r="N62" i="6"/>
  <c r="P62" i="6" s="1"/>
  <c r="N63" i="6"/>
  <c r="P63" i="6" s="1"/>
  <c r="N64" i="6"/>
  <c r="P64" i="6" s="1"/>
  <c r="N65" i="6"/>
  <c r="P65" i="6" s="1"/>
  <c r="N66" i="6"/>
  <c r="P66" i="6" s="1"/>
  <c r="N67" i="6"/>
  <c r="P67" i="6" s="1"/>
  <c r="N68" i="6"/>
  <c r="P68" i="6" s="1"/>
  <c r="N69" i="6"/>
  <c r="P69" i="6" s="1"/>
  <c r="N70" i="6"/>
  <c r="P70" i="6" s="1"/>
  <c r="N71" i="6"/>
  <c r="P71" i="6" s="1"/>
  <c r="N72" i="6"/>
  <c r="P72" i="6" s="1"/>
  <c r="N73" i="6"/>
  <c r="P73" i="6" s="1"/>
  <c r="N74" i="6"/>
  <c r="P74" i="6" s="1"/>
  <c r="N75" i="6"/>
  <c r="P75" i="6" s="1"/>
  <c r="N76" i="6"/>
  <c r="P76" i="6" s="1"/>
  <c r="N77" i="6"/>
  <c r="P77" i="6" s="1"/>
  <c r="N78" i="6"/>
  <c r="P78" i="6" s="1"/>
  <c r="N79" i="6"/>
  <c r="P79" i="6" s="1"/>
  <c r="N80" i="6"/>
  <c r="P80" i="6" s="1"/>
  <c r="N81" i="6"/>
  <c r="P81" i="6" s="1"/>
  <c r="N82" i="6"/>
  <c r="P82" i="6" s="1"/>
  <c r="N83" i="6"/>
  <c r="P83" i="6" s="1"/>
  <c r="N84" i="6"/>
  <c r="P84" i="6" s="1"/>
  <c r="N85" i="6"/>
  <c r="P85" i="6" s="1"/>
  <c r="N86" i="6"/>
  <c r="P86" i="6" s="1"/>
  <c r="N87" i="6"/>
  <c r="P87" i="6" s="1"/>
  <c r="N88" i="6"/>
  <c r="P88" i="6" s="1"/>
  <c r="N89" i="6"/>
  <c r="P89" i="6" s="1"/>
  <c r="N90" i="6"/>
  <c r="P90" i="6" s="1"/>
  <c r="N91" i="6"/>
  <c r="P91" i="6" s="1"/>
  <c r="N92" i="6"/>
  <c r="P92" i="6" s="1"/>
  <c r="N93" i="6"/>
  <c r="P93" i="6" s="1"/>
  <c r="N94" i="6"/>
  <c r="P94" i="6" s="1"/>
  <c r="N95" i="6"/>
  <c r="P95" i="6" s="1"/>
  <c r="N96" i="6"/>
  <c r="P96" i="6" s="1"/>
  <c r="N97" i="6"/>
  <c r="P97" i="6" s="1"/>
  <c r="N98" i="6"/>
  <c r="P98" i="6" s="1"/>
  <c r="N99" i="6"/>
  <c r="P99" i="6" s="1"/>
  <c r="N100" i="6"/>
  <c r="P100" i="6" s="1"/>
  <c r="N101" i="6"/>
  <c r="P101" i="6" s="1"/>
  <c r="N102" i="6"/>
  <c r="P102" i="6" s="1"/>
  <c r="N103" i="6"/>
  <c r="P103" i="6" s="1"/>
  <c r="N104" i="6"/>
  <c r="P104" i="6" s="1"/>
  <c r="N105" i="6"/>
  <c r="P105" i="6" s="1"/>
  <c r="N106" i="6"/>
  <c r="P106" i="6" s="1"/>
  <c r="N107" i="6"/>
  <c r="P107" i="6" s="1"/>
  <c r="N108" i="6"/>
  <c r="P108" i="6" s="1"/>
  <c r="N109" i="6"/>
  <c r="P109" i="6" s="1"/>
  <c r="N110" i="6"/>
  <c r="P110" i="6" s="1"/>
  <c r="N111" i="6"/>
  <c r="P111" i="6" s="1"/>
  <c r="N112" i="6"/>
  <c r="P112" i="6" s="1"/>
  <c r="N113" i="6"/>
  <c r="P113" i="6" s="1"/>
  <c r="N114" i="6"/>
  <c r="P114" i="6" s="1"/>
  <c r="N115" i="6"/>
  <c r="P115" i="6" s="1"/>
  <c r="N116" i="6"/>
  <c r="P116" i="6" s="1"/>
  <c r="N117" i="6"/>
  <c r="P117" i="6" s="1"/>
  <c r="N118" i="6"/>
  <c r="P118" i="6" s="1"/>
  <c r="N119" i="6"/>
  <c r="P119" i="6" s="1"/>
  <c r="N120" i="6"/>
  <c r="P120" i="6" s="1"/>
  <c r="N121" i="6"/>
  <c r="P121" i="6" s="1"/>
  <c r="N122" i="6"/>
  <c r="P122" i="6" s="1"/>
  <c r="N123" i="6"/>
  <c r="P123" i="6" s="1"/>
  <c r="N124" i="6"/>
  <c r="P124" i="6" s="1"/>
  <c r="N125" i="6"/>
  <c r="P125" i="6" s="1"/>
  <c r="N126" i="6"/>
  <c r="P126" i="6" s="1"/>
  <c r="N127" i="6"/>
  <c r="P127" i="6" s="1"/>
  <c r="N128" i="6"/>
  <c r="P128" i="6" s="1"/>
  <c r="N129" i="6"/>
  <c r="P129" i="6" s="1"/>
  <c r="N130" i="6"/>
  <c r="P130" i="6" s="1"/>
  <c r="N131" i="6"/>
  <c r="P131" i="6" s="1"/>
  <c r="N132" i="6"/>
  <c r="P132" i="6" s="1"/>
  <c r="N133" i="6"/>
  <c r="P133" i="6" s="1"/>
  <c r="N134" i="6"/>
  <c r="P134" i="6" s="1"/>
  <c r="N135" i="6"/>
  <c r="P135" i="6" s="1"/>
  <c r="N136" i="6"/>
  <c r="P136" i="6" s="1"/>
  <c r="N137" i="6"/>
  <c r="P137" i="6" s="1"/>
  <c r="N138" i="6"/>
  <c r="P138" i="6" s="1"/>
  <c r="N139" i="6"/>
  <c r="P139" i="6" s="1"/>
  <c r="N140" i="6"/>
  <c r="P140" i="6" s="1"/>
  <c r="N141" i="6"/>
  <c r="P141" i="6" s="1"/>
  <c r="N142" i="6"/>
  <c r="P142" i="6" s="1"/>
  <c r="N143" i="6"/>
  <c r="P143" i="6" s="1"/>
  <c r="N144" i="6"/>
  <c r="P144" i="6" s="1"/>
  <c r="N145" i="6"/>
  <c r="P145" i="6" s="1"/>
  <c r="N146" i="6"/>
  <c r="P146" i="6" s="1"/>
  <c r="N147" i="6"/>
  <c r="P147" i="6" s="1"/>
  <c r="N148" i="6"/>
  <c r="P148" i="6" s="1"/>
  <c r="N149" i="6"/>
  <c r="P149" i="6" s="1"/>
  <c r="N150" i="6"/>
  <c r="P150" i="6" s="1"/>
  <c r="N151" i="6"/>
  <c r="P151" i="6" s="1"/>
  <c r="N152" i="6"/>
  <c r="P152" i="6" s="1"/>
  <c r="N153" i="6"/>
  <c r="P153" i="6" s="1"/>
  <c r="N154" i="6"/>
  <c r="P154" i="6" s="1"/>
  <c r="N155" i="6"/>
  <c r="P155" i="6" s="1"/>
  <c r="N156" i="6"/>
  <c r="P156" i="6" s="1"/>
  <c r="N157" i="6"/>
  <c r="P157" i="6" s="1"/>
  <c r="N158" i="6"/>
  <c r="P158" i="6" s="1"/>
  <c r="N159" i="6"/>
  <c r="P159" i="6" s="1"/>
  <c r="N160" i="6"/>
  <c r="P160" i="6" s="1"/>
  <c r="N161" i="6"/>
  <c r="P161" i="6" s="1"/>
  <c r="N162" i="6"/>
  <c r="P162" i="6" s="1"/>
  <c r="N163" i="6"/>
  <c r="P163" i="6" s="1"/>
  <c r="N164" i="6"/>
  <c r="P164" i="6" s="1"/>
  <c r="N165" i="6"/>
  <c r="P165" i="6" s="1"/>
  <c r="N166" i="6"/>
  <c r="P166" i="6" s="1"/>
  <c r="N167" i="6"/>
  <c r="P167" i="6" s="1"/>
  <c r="N168" i="6"/>
  <c r="P168" i="6" s="1"/>
  <c r="N169" i="6"/>
  <c r="P169" i="6" s="1"/>
  <c r="N170" i="6"/>
  <c r="P170" i="6" s="1"/>
  <c r="N171" i="6"/>
  <c r="P171" i="6" s="1"/>
  <c r="N172" i="6"/>
  <c r="P172" i="6" s="1"/>
  <c r="N173" i="6"/>
  <c r="P173" i="6" s="1"/>
  <c r="N174" i="6"/>
  <c r="P174" i="6" s="1"/>
  <c r="N175" i="6"/>
  <c r="P175" i="6" s="1"/>
  <c r="N176" i="6"/>
  <c r="P176" i="6" s="1"/>
  <c r="N177" i="6"/>
  <c r="P177" i="6" s="1"/>
  <c r="N178" i="6"/>
  <c r="P178" i="6" s="1"/>
  <c r="N179" i="6"/>
  <c r="P179" i="6" s="1"/>
  <c r="N180" i="6"/>
  <c r="P180" i="6" s="1"/>
  <c r="N181" i="6"/>
  <c r="P181" i="6" s="1"/>
  <c r="N182" i="6"/>
  <c r="P182" i="6" s="1"/>
  <c r="N183" i="6"/>
  <c r="P183" i="6" s="1"/>
  <c r="N184" i="6"/>
  <c r="P184" i="6" s="1"/>
  <c r="N185" i="6"/>
  <c r="P185" i="6" s="1"/>
  <c r="N186" i="6"/>
  <c r="P186" i="6" s="1"/>
  <c r="N187" i="6"/>
  <c r="P187" i="6" s="1"/>
  <c r="N188" i="6"/>
  <c r="P188" i="6" s="1"/>
  <c r="N189" i="6"/>
  <c r="P189" i="6" s="1"/>
  <c r="N190" i="6"/>
  <c r="P190" i="6" s="1"/>
  <c r="N191" i="6"/>
  <c r="P191" i="6" s="1"/>
  <c r="N192" i="6"/>
  <c r="P192" i="6" s="1"/>
  <c r="N193" i="6"/>
  <c r="P193" i="6" s="1"/>
  <c r="N194" i="6"/>
  <c r="P194" i="6" s="1"/>
  <c r="N195" i="6"/>
  <c r="P195" i="6" s="1"/>
  <c r="N196" i="6"/>
  <c r="P196" i="6" s="1"/>
  <c r="N197" i="6"/>
  <c r="P197" i="6" s="1"/>
  <c r="N198" i="6"/>
  <c r="P198" i="6" s="1"/>
  <c r="N199" i="6"/>
  <c r="P199" i="6" s="1"/>
  <c r="N200" i="6"/>
  <c r="P200" i="6" s="1"/>
  <c r="N201" i="6"/>
  <c r="P201" i="6" s="1"/>
  <c r="N202" i="6"/>
  <c r="P202" i="6" s="1"/>
  <c r="N203" i="6"/>
  <c r="P203" i="6" s="1"/>
  <c r="N204" i="6"/>
  <c r="P204" i="6" s="1"/>
  <c r="N205" i="6"/>
  <c r="P205" i="6" s="1"/>
  <c r="N206" i="6"/>
  <c r="P206" i="6" s="1"/>
  <c r="N207" i="6"/>
  <c r="P207" i="6" s="1"/>
  <c r="N208" i="6"/>
  <c r="P208" i="6" s="1"/>
  <c r="N209" i="6"/>
  <c r="P209" i="6" s="1"/>
  <c r="N210" i="6"/>
  <c r="P210" i="6" s="1"/>
  <c r="N211" i="6"/>
  <c r="P211" i="6" s="1"/>
  <c r="N212" i="6"/>
  <c r="P212" i="6" s="1"/>
  <c r="N213" i="6"/>
  <c r="P213" i="6" s="1"/>
  <c r="N214" i="6"/>
  <c r="P214" i="6" s="1"/>
  <c r="N215" i="6"/>
  <c r="P215" i="6" s="1"/>
  <c r="N216" i="6"/>
  <c r="P216" i="6" s="1"/>
  <c r="N217" i="6"/>
  <c r="P217" i="6" s="1"/>
  <c r="N218" i="6"/>
  <c r="P218" i="6" s="1"/>
  <c r="N219" i="6"/>
  <c r="P219" i="6" s="1"/>
  <c r="N220" i="6"/>
  <c r="P220" i="6" s="1"/>
  <c r="N221" i="6"/>
  <c r="P221" i="6" s="1"/>
  <c r="N222" i="6"/>
  <c r="P222" i="6" s="1"/>
  <c r="N223" i="6"/>
  <c r="P223" i="6" s="1"/>
  <c r="N224" i="6"/>
  <c r="P224" i="6" s="1"/>
  <c r="N225" i="6"/>
  <c r="P225" i="6" s="1"/>
  <c r="N226" i="6"/>
  <c r="P226" i="6" s="1"/>
  <c r="N227" i="6"/>
  <c r="P227" i="6" s="1"/>
  <c r="N228" i="6"/>
  <c r="P228" i="6" s="1"/>
  <c r="N229" i="6"/>
  <c r="P229" i="6" s="1"/>
  <c r="N230" i="6"/>
  <c r="P230" i="6" s="1"/>
  <c r="N231" i="6"/>
  <c r="P231" i="6" s="1"/>
  <c r="N232" i="6"/>
  <c r="P232" i="6" s="1"/>
  <c r="N233" i="6"/>
  <c r="P233" i="6" s="1"/>
  <c r="N234" i="6"/>
  <c r="P234" i="6" s="1"/>
  <c r="N235" i="6"/>
  <c r="P235" i="6" s="1"/>
  <c r="N236" i="6"/>
  <c r="P236" i="6" s="1"/>
  <c r="N237" i="6"/>
  <c r="P237" i="6" s="1"/>
  <c r="N238" i="6"/>
  <c r="P238" i="6" s="1"/>
  <c r="D458" i="6" l="1"/>
  <c r="M278" i="6"/>
  <c r="M284" i="6"/>
  <c r="M310" i="6"/>
  <c r="M240" i="6"/>
  <c r="M308" i="6"/>
  <c r="M263" i="6"/>
  <c r="L352" i="6"/>
  <c r="M343" i="6"/>
  <c r="M317" i="6"/>
  <c r="M345" i="6"/>
  <c r="M290" i="6"/>
  <c r="M244" i="6"/>
  <c r="L267" i="6"/>
  <c r="L273" i="6"/>
  <c r="M323" i="6"/>
  <c r="L346" i="6"/>
  <c r="M262" i="6"/>
  <c r="M269" i="6"/>
  <c r="M302" i="6"/>
  <c r="L321" i="6"/>
  <c r="M322" i="6"/>
  <c r="M334" i="6"/>
  <c r="M314" i="6"/>
  <c r="M331" i="6"/>
  <c r="M250" i="6"/>
  <c r="L316" i="6"/>
  <c r="M349" i="6"/>
  <c r="M355" i="6"/>
  <c r="M320" i="6"/>
  <c r="M286" i="6"/>
  <c r="M354" i="6"/>
  <c r="M298" i="6"/>
  <c r="M293" i="6"/>
  <c r="M330" i="6"/>
  <c r="L258" i="6"/>
  <c r="L294" i="6"/>
  <c r="L292" i="6"/>
  <c r="L268" i="6"/>
  <c r="L348" i="6"/>
  <c r="M248" i="6"/>
  <c r="L318" i="6"/>
  <c r="M296" i="6"/>
  <c r="M336" i="6"/>
  <c r="M347" i="6"/>
  <c r="L282" i="6"/>
  <c r="M359" i="6"/>
  <c r="L291" i="6"/>
  <c r="M291" i="6"/>
  <c r="L279" i="6"/>
  <c r="M279" i="6"/>
  <c r="M247" i="6"/>
  <c r="L307" i="6"/>
  <c r="M307" i="6"/>
  <c r="M253" i="6"/>
  <c r="L253" i="6"/>
  <c r="L319" i="6"/>
  <c r="M319" i="6"/>
  <c r="M265" i="6"/>
  <c r="L265" i="6"/>
  <c r="M277" i="6"/>
  <c r="L277" i="6"/>
  <c r="M270" i="6"/>
  <c r="L270" i="6"/>
  <c r="L289" i="6"/>
  <c r="M289" i="6"/>
  <c r="M301" i="6"/>
  <c r="L301" i="6"/>
  <c r="M313" i="6"/>
  <c r="L313" i="6"/>
  <c r="M306" i="6"/>
  <c r="L306" i="6"/>
  <c r="L335" i="6"/>
  <c r="M325" i="6"/>
  <c r="L325" i="6"/>
  <c r="D245" i="6"/>
  <c r="L259" i="6"/>
  <c r="M259" i="6"/>
  <c r="L271" i="6"/>
  <c r="M271" i="6"/>
  <c r="L283" i="6"/>
  <c r="M283" i="6"/>
  <c r="M342" i="6"/>
  <c r="L342" i="6"/>
  <c r="M295" i="6"/>
  <c r="L295" i="6"/>
  <c r="M241" i="6"/>
  <c r="M245" i="6"/>
  <c r="M239" i="6"/>
  <c r="L249" i="6"/>
  <c r="L242" i="6"/>
  <c r="M242" i="6"/>
  <c r="L243" i="6"/>
  <c r="M243" i="6"/>
  <c r="D508" i="6"/>
  <c r="D509" i="6"/>
  <c r="D244" i="6"/>
  <c r="D397" i="6"/>
  <c r="D398" i="6"/>
  <c r="D399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145" i="6"/>
  <c r="H146" i="6"/>
  <c r="H147" i="6"/>
  <c r="B231" i="6"/>
  <c r="A231" i="6" s="1"/>
  <c r="B232" i="6"/>
  <c r="A232" i="6" s="1"/>
  <c r="B233" i="6"/>
  <c r="A233" i="6" s="1"/>
  <c r="B234" i="6"/>
  <c r="A234" i="6" s="1"/>
  <c r="B235" i="6"/>
  <c r="A235" i="6" s="1"/>
  <c r="B236" i="6"/>
  <c r="A236" i="6" s="1"/>
  <c r="B237" i="6"/>
  <c r="A237" i="6" s="1"/>
  <c r="B238" i="6"/>
  <c r="A238" i="6" s="1"/>
  <c r="C231" i="6"/>
  <c r="C232" i="6"/>
  <c r="C233" i="6"/>
  <c r="C234" i="6"/>
  <c r="C235" i="6"/>
  <c r="C236" i="6"/>
  <c r="C237" i="6"/>
  <c r="C238" i="6"/>
  <c r="E231" i="6"/>
  <c r="E232" i="6"/>
  <c r="E233" i="6"/>
  <c r="E234" i="6"/>
  <c r="E235" i="6"/>
  <c r="E236" i="6"/>
  <c r="E237" i="6"/>
  <c r="E238" i="6"/>
  <c r="G231" i="6"/>
  <c r="I231" i="6" s="1"/>
  <c r="G232" i="6"/>
  <c r="I232" i="6" s="1"/>
  <c r="G233" i="6"/>
  <c r="I233" i="6" s="1"/>
  <c r="G234" i="6"/>
  <c r="I234" i="6" s="1"/>
  <c r="G235" i="6"/>
  <c r="I235" i="6" s="1"/>
  <c r="G236" i="6"/>
  <c r="I236" i="6" s="1"/>
  <c r="G237" i="6"/>
  <c r="G238" i="6"/>
  <c r="I238" i="6" s="1"/>
  <c r="B186" i="6"/>
  <c r="A186" i="6" s="1"/>
  <c r="B187" i="6"/>
  <c r="A187" i="6" s="1"/>
  <c r="B188" i="6"/>
  <c r="A188" i="6" s="1"/>
  <c r="B189" i="6"/>
  <c r="A189" i="6" s="1"/>
  <c r="B190" i="6"/>
  <c r="A190" i="6" s="1"/>
  <c r="B191" i="6"/>
  <c r="A191" i="6" s="1"/>
  <c r="B192" i="6"/>
  <c r="A192" i="6" s="1"/>
  <c r="B193" i="6"/>
  <c r="A193" i="6" s="1"/>
  <c r="B194" i="6"/>
  <c r="A194" i="6" s="1"/>
  <c r="B195" i="6"/>
  <c r="A195" i="6" s="1"/>
  <c r="B196" i="6"/>
  <c r="A196" i="6" s="1"/>
  <c r="B197" i="6"/>
  <c r="A197" i="6" s="1"/>
  <c r="B198" i="6"/>
  <c r="A198" i="6" s="1"/>
  <c r="B199" i="6"/>
  <c r="A199" i="6" s="1"/>
  <c r="B200" i="6"/>
  <c r="A200" i="6" s="1"/>
  <c r="B201" i="6"/>
  <c r="A201" i="6" s="1"/>
  <c r="B202" i="6"/>
  <c r="A202" i="6" s="1"/>
  <c r="B203" i="6"/>
  <c r="A203" i="6" s="1"/>
  <c r="B204" i="6"/>
  <c r="A204" i="6" s="1"/>
  <c r="B205" i="6"/>
  <c r="A205" i="6" s="1"/>
  <c r="B206" i="6"/>
  <c r="A206" i="6" s="1"/>
  <c r="B207" i="6"/>
  <c r="A207" i="6" s="1"/>
  <c r="B208" i="6"/>
  <c r="A208" i="6" s="1"/>
  <c r="B209" i="6"/>
  <c r="A209" i="6" s="1"/>
  <c r="B210" i="6"/>
  <c r="A210" i="6" s="1"/>
  <c r="B211" i="6"/>
  <c r="A211" i="6" s="1"/>
  <c r="B212" i="6"/>
  <c r="A212" i="6" s="1"/>
  <c r="B213" i="6"/>
  <c r="A213" i="6" s="1"/>
  <c r="B214" i="6"/>
  <c r="A214" i="6" s="1"/>
  <c r="B215" i="6"/>
  <c r="A215" i="6" s="1"/>
  <c r="B216" i="6"/>
  <c r="A216" i="6" s="1"/>
  <c r="B217" i="6"/>
  <c r="A217" i="6" s="1"/>
  <c r="B218" i="6"/>
  <c r="A218" i="6" s="1"/>
  <c r="B219" i="6"/>
  <c r="A219" i="6" s="1"/>
  <c r="B220" i="6"/>
  <c r="A220" i="6" s="1"/>
  <c r="B221" i="6"/>
  <c r="A221" i="6" s="1"/>
  <c r="B222" i="6"/>
  <c r="A222" i="6" s="1"/>
  <c r="B223" i="6"/>
  <c r="A223" i="6" s="1"/>
  <c r="B224" i="6"/>
  <c r="A224" i="6" s="1"/>
  <c r="B225" i="6"/>
  <c r="A225" i="6" s="1"/>
  <c r="B226" i="6"/>
  <c r="A226" i="6" s="1"/>
  <c r="B227" i="6"/>
  <c r="A227" i="6" s="1"/>
  <c r="B228" i="6"/>
  <c r="A228" i="6" s="1"/>
  <c r="B229" i="6"/>
  <c r="A229" i="6" s="1"/>
  <c r="B230" i="6"/>
  <c r="A230" i="6" s="1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G186" i="6"/>
  <c r="K186" i="6" s="1"/>
  <c r="M186" i="6" s="1"/>
  <c r="G187" i="6"/>
  <c r="I187" i="6" s="1"/>
  <c r="G188" i="6"/>
  <c r="G189" i="6"/>
  <c r="G190" i="6"/>
  <c r="I190" i="6" s="1"/>
  <c r="G191" i="6"/>
  <c r="G192" i="6"/>
  <c r="K192" i="6" s="1"/>
  <c r="G193" i="6"/>
  <c r="I193" i="6" s="1"/>
  <c r="G194" i="6"/>
  <c r="K194" i="6" s="1"/>
  <c r="G195" i="6"/>
  <c r="I195" i="6" s="1"/>
  <c r="G196" i="6"/>
  <c r="I196" i="6" s="1"/>
  <c r="G197" i="6"/>
  <c r="I197" i="6" s="1"/>
  <c r="G198" i="6"/>
  <c r="I198" i="6" s="1"/>
  <c r="G199" i="6"/>
  <c r="I199" i="6" s="1"/>
  <c r="G200" i="6"/>
  <c r="G201" i="6"/>
  <c r="K201" i="6" s="1"/>
  <c r="L201" i="6" s="1"/>
  <c r="G202" i="6"/>
  <c r="I202" i="6" s="1"/>
  <c r="G203" i="6"/>
  <c r="G204" i="6"/>
  <c r="K204" i="6" s="1"/>
  <c r="G205" i="6"/>
  <c r="G206" i="6"/>
  <c r="K206" i="6" s="1"/>
  <c r="G207" i="6"/>
  <c r="I207" i="6" s="1"/>
  <c r="G208" i="6"/>
  <c r="I208" i="6" s="1"/>
  <c r="G209" i="6"/>
  <c r="I209" i="6" s="1"/>
  <c r="G210" i="6"/>
  <c r="K210" i="6" s="1"/>
  <c r="G211" i="6"/>
  <c r="I211" i="6" s="1"/>
  <c r="G212" i="6"/>
  <c r="I212" i="6" s="1"/>
  <c r="G213" i="6"/>
  <c r="I213" i="6" s="1"/>
  <c r="G214" i="6"/>
  <c r="I214" i="6" s="1"/>
  <c r="G215" i="6"/>
  <c r="I215" i="6" s="1"/>
  <c r="G216" i="6"/>
  <c r="K216" i="6" s="1"/>
  <c r="G217" i="6"/>
  <c r="I217" i="6" s="1"/>
  <c r="G218" i="6"/>
  <c r="K218" i="6" s="1"/>
  <c r="G219" i="6"/>
  <c r="I219" i="6" s="1"/>
  <c r="G220" i="6"/>
  <c r="G221" i="6"/>
  <c r="I221" i="6" s="1"/>
  <c r="G222" i="6"/>
  <c r="K222" i="6" s="1"/>
  <c r="G223" i="6"/>
  <c r="I223" i="6" s="1"/>
  <c r="G224" i="6"/>
  <c r="G225" i="6"/>
  <c r="K225" i="6" s="1"/>
  <c r="G226" i="6"/>
  <c r="I226" i="6" s="1"/>
  <c r="G227" i="6"/>
  <c r="I227" i="6" s="1"/>
  <c r="G228" i="6"/>
  <c r="K228" i="6" s="1"/>
  <c r="G229" i="6"/>
  <c r="G230" i="6"/>
  <c r="K230" i="6" s="1"/>
  <c r="B147" i="6"/>
  <c r="A147" i="6" s="1"/>
  <c r="B148" i="6"/>
  <c r="A148" i="6" s="1"/>
  <c r="B149" i="6"/>
  <c r="A149" i="6" s="1"/>
  <c r="B150" i="6"/>
  <c r="A150" i="6" s="1"/>
  <c r="B151" i="6"/>
  <c r="A151" i="6" s="1"/>
  <c r="B152" i="6"/>
  <c r="A152" i="6" s="1"/>
  <c r="B153" i="6"/>
  <c r="A153" i="6" s="1"/>
  <c r="B154" i="6"/>
  <c r="A154" i="6" s="1"/>
  <c r="B155" i="6"/>
  <c r="A155" i="6" s="1"/>
  <c r="B156" i="6"/>
  <c r="A156" i="6" s="1"/>
  <c r="B157" i="6"/>
  <c r="A157" i="6" s="1"/>
  <c r="B158" i="6"/>
  <c r="A158" i="6" s="1"/>
  <c r="B159" i="6"/>
  <c r="A159" i="6" s="1"/>
  <c r="B160" i="6"/>
  <c r="A160" i="6" s="1"/>
  <c r="B161" i="6"/>
  <c r="A161" i="6" s="1"/>
  <c r="B162" i="6"/>
  <c r="A162" i="6" s="1"/>
  <c r="B163" i="6"/>
  <c r="A163" i="6" s="1"/>
  <c r="B164" i="6"/>
  <c r="A164" i="6" s="1"/>
  <c r="B165" i="6"/>
  <c r="A165" i="6" s="1"/>
  <c r="B166" i="6"/>
  <c r="A166" i="6" s="1"/>
  <c r="B167" i="6"/>
  <c r="A167" i="6" s="1"/>
  <c r="B168" i="6"/>
  <c r="A168" i="6" s="1"/>
  <c r="B169" i="6"/>
  <c r="A169" i="6" s="1"/>
  <c r="B170" i="6"/>
  <c r="A170" i="6" s="1"/>
  <c r="B171" i="6"/>
  <c r="A171" i="6" s="1"/>
  <c r="B172" i="6"/>
  <c r="A172" i="6" s="1"/>
  <c r="B173" i="6"/>
  <c r="A173" i="6" s="1"/>
  <c r="B174" i="6"/>
  <c r="A174" i="6" s="1"/>
  <c r="B175" i="6"/>
  <c r="A175" i="6" s="1"/>
  <c r="B176" i="6"/>
  <c r="A176" i="6" s="1"/>
  <c r="B177" i="6"/>
  <c r="A177" i="6" s="1"/>
  <c r="B178" i="6"/>
  <c r="A178" i="6" s="1"/>
  <c r="B179" i="6"/>
  <c r="A179" i="6" s="1"/>
  <c r="B180" i="6"/>
  <c r="A180" i="6" s="1"/>
  <c r="B181" i="6"/>
  <c r="A181" i="6" s="1"/>
  <c r="B182" i="6"/>
  <c r="A182" i="6" s="1"/>
  <c r="B183" i="6"/>
  <c r="A183" i="6" s="1"/>
  <c r="B184" i="6"/>
  <c r="A184" i="6" s="1"/>
  <c r="B185" i="6"/>
  <c r="A185" i="6" s="1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G147" i="6"/>
  <c r="I147" i="6" s="1"/>
  <c r="G148" i="6"/>
  <c r="I148" i="6" s="1"/>
  <c r="G149" i="6"/>
  <c r="I149" i="6" s="1"/>
  <c r="G150" i="6"/>
  <c r="I150" i="6" s="1"/>
  <c r="G151" i="6"/>
  <c r="I151" i="6" s="1"/>
  <c r="G152" i="6"/>
  <c r="K152" i="6" s="1"/>
  <c r="L152" i="6" s="1"/>
  <c r="G153" i="6"/>
  <c r="I153" i="6" s="1"/>
  <c r="G154" i="6"/>
  <c r="K154" i="6" s="1"/>
  <c r="G155" i="6"/>
  <c r="I155" i="6" s="1"/>
  <c r="G156" i="6"/>
  <c r="I156" i="6" s="1"/>
  <c r="G157" i="6"/>
  <c r="I157" i="6" s="1"/>
  <c r="G158" i="6"/>
  <c r="I158" i="6" s="1"/>
  <c r="G159" i="6"/>
  <c r="I159" i="6" s="1"/>
  <c r="G160" i="6"/>
  <c r="I160" i="6" s="1"/>
  <c r="G161" i="6"/>
  <c r="I161" i="6" s="1"/>
  <c r="G162" i="6"/>
  <c r="I162" i="6" s="1"/>
  <c r="G163" i="6"/>
  <c r="I163" i="6" s="1"/>
  <c r="G164" i="6"/>
  <c r="K164" i="6" s="1"/>
  <c r="M164" i="6" s="1"/>
  <c r="G165" i="6"/>
  <c r="I165" i="6" s="1"/>
  <c r="G166" i="6"/>
  <c r="I166" i="6" s="1"/>
  <c r="G167" i="6"/>
  <c r="I167" i="6" s="1"/>
  <c r="G168" i="6"/>
  <c r="I168" i="6" s="1"/>
  <c r="G169" i="6"/>
  <c r="I169" i="6" s="1"/>
  <c r="G170" i="6"/>
  <c r="I170" i="6" s="1"/>
  <c r="G171" i="6"/>
  <c r="I171" i="6" s="1"/>
  <c r="G172" i="6"/>
  <c r="I172" i="6" s="1"/>
  <c r="G173" i="6"/>
  <c r="I173" i="6" s="1"/>
  <c r="G174" i="6"/>
  <c r="I174" i="6" s="1"/>
  <c r="G175" i="6"/>
  <c r="I175" i="6" s="1"/>
  <c r="G176" i="6"/>
  <c r="K176" i="6" s="1"/>
  <c r="G177" i="6"/>
  <c r="I177" i="6" s="1"/>
  <c r="G178" i="6"/>
  <c r="K178" i="6" s="1"/>
  <c r="M178" i="6" s="1"/>
  <c r="G179" i="6"/>
  <c r="I179" i="6" s="1"/>
  <c r="G180" i="6"/>
  <c r="I180" i="6" s="1"/>
  <c r="G181" i="6"/>
  <c r="I181" i="6" s="1"/>
  <c r="G182" i="6"/>
  <c r="I182" i="6" s="1"/>
  <c r="G183" i="6"/>
  <c r="I183" i="6" s="1"/>
  <c r="G184" i="6"/>
  <c r="I184" i="6" s="1"/>
  <c r="G185" i="6"/>
  <c r="I185" i="6" s="1"/>
  <c r="G146" i="6"/>
  <c r="G145" i="6"/>
  <c r="E146" i="6"/>
  <c r="E145" i="6"/>
  <c r="C146" i="6"/>
  <c r="C145" i="6"/>
  <c r="B146" i="6"/>
  <c r="A146" i="6" s="1"/>
  <c r="B145" i="6"/>
  <c r="A145" i="6" s="1"/>
  <c r="D288" i="6"/>
  <c r="D454" i="6"/>
  <c r="D381" i="6"/>
  <c r="D326" i="6"/>
  <c r="D412" i="6"/>
  <c r="D423" i="6"/>
  <c r="D422" i="6"/>
  <c r="D380" i="6"/>
  <c r="D267" i="6"/>
  <c r="D298" i="6"/>
  <c r="D322" i="6"/>
  <c r="D330" i="6"/>
  <c r="D411" i="6"/>
  <c r="D303" i="6"/>
  <c r="D287" i="6"/>
  <c r="D479" i="6"/>
  <c r="D478" i="6"/>
  <c r="D430" i="6"/>
  <c r="D410" i="6"/>
  <c r="D409" i="6"/>
  <c r="D408" i="6"/>
  <c r="D379" i="6"/>
  <c r="D421" i="6"/>
  <c r="D530" i="6"/>
  <c r="D396" i="6"/>
  <c r="D450" i="6"/>
  <c r="D427" i="6"/>
  <c r="D449" i="6"/>
  <c r="D261" i="6"/>
  <c r="D154" i="6"/>
  <c r="D278" i="6"/>
  <c r="D434" i="6"/>
  <c r="D472" i="6"/>
  <c r="D567" i="6"/>
  <c r="D335" i="6"/>
  <c r="D334" i="6"/>
  <c r="H134" i="6"/>
  <c r="H135" i="6"/>
  <c r="H136" i="6"/>
  <c r="H137" i="6"/>
  <c r="H138" i="6"/>
  <c r="H139" i="6"/>
  <c r="H140" i="6"/>
  <c r="H141" i="6"/>
  <c r="H142" i="6"/>
  <c r="H143" i="6"/>
  <c r="H144" i="6"/>
  <c r="H133" i="6"/>
  <c r="B132" i="6"/>
  <c r="A132" i="6" s="1"/>
  <c r="B133" i="6"/>
  <c r="A133" i="6" s="1"/>
  <c r="B134" i="6"/>
  <c r="A134" i="6" s="1"/>
  <c r="B135" i="6"/>
  <c r="A135" i="6" s="1"/>
  <c r="B136" i="6"/>
  <c r="A136" i="6" s="1"/>
  <c r="B137" i="6"/>
  <c r="A137" i="6" s="1"/>
  <c r="B138" i="6"/>
  <c r="A138" i="6" s="1"/>
  <c r="B139" i="6"/>
  <c r="A139" i="6" s="1"/>
  <c r="B140" i="6"/>
  <c r="A140" i="6" s="1"/>
  <c r="B141" i="6"/>
  <c r="A141" i="6" s="1"/>
  <c r="B142" i="6"/>
  <c r="A142" i="6" s="1"/>
  <c r="B143" i="6"/>
  <c r="A143" i="6" s="1"/>
  <c r="B144" i="6"/>
  <c r="A144" i="6" s="1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G132" i="6"/>
  <c r="I132" i="6" s="1"/>
  <c r="G133" i="6"/>
  <c r="I133" i="6" s="1"/>
  <c r="G134" i="6"/>
  <c r="I134" i="6" s="1"/>
  <c r="G135" i="6"/>
  <c r="I135" i="6" s="1"/>
  <c r="G136" i="6"/>
  <c r="I136" i="6" s="1"/>
  <c r="G137" i="6"/>
  <c r="I137" i="6" s="1"/>
  <c r="G138" i="6"/>
  <c r="G139" i="6"/>
  <c r="I139" i="6" s="1"/>
  <c r="G140" i="6"/>
  <c r="G141" i="6"/>
  <c r="I141" i="6" s="1"/>
  <c r="G142" i="6"/>
  <c r="G143" i="6"/>
  <c r="I143" i="6" s="1"/>
  <c r="G144" i="6"/>
  <c r="I144" i="6" s="1"/>
  <c r="D136" i="6"/>
  <c r="D137" i="6"/>
  <c r="H129" i="6"/>
  <c r="H130" i="6"/>
  <c r="H131" i="6"/>
  <c r="B129" i="6"/>
  <c r="A129" i="6" s="1"/>
  <c r="B130" i="6"/>
  <c r="A130" i="6" s="1"/>
  <c r="B131" i="6"/>
  <c r="A131" i="6" s="1"/>
  <c r="C129" i="6"/>
  <c r="C130" i="6"/>
  <c r="C131" i="6"/>
  <c r="E129" i="6"/>
  <c r="E130" i="6"/>
  <c r="E131" i="6"/>
  <c r="G129" i="6"/>
  <c r="I129" i="6" s="1"/>
  <c r="G130" i="6"/>
  <c r="I130" i="6" s="1"/>
  <c r="G131" i="6"/>
  <c r="I131" i="6" s="1"/>
  <c r="D325" i="6"/>
  <c r="H122" i="6"/>
  <c r="H123" i="6"/>
  <c r="H124" i="6"/>
  <c r="H125" i="6"/>
  <c r="H126" i="6"/>
  <c r="H127" i="6"/>
  <c r="H128" i="6"/>
  <c r="B122" i="6"/>
  <c r="A122" i="6" s="1"/>
  <c r="B123" i="6"/>
  <c r="A123" i="6" s="1"/>
  <c r="B124" i="6"/>
  <c r="A124" i="6" s="1"/>
  <c r="B125" i="6"/>
  <c r="A125" i="6" s="1"/>
  <c r="B126" i="6"/>
  <c r="A126" i="6" s="1"/>
  <c r="B127" i="6"/>
  <c r="A127" i="6" s="1"/>
  <c r="B128" i="6"/>
  <c r="A128" i="6" s="1"/>
  <c r="C122" i="6"/>
  <c r="C123" i="6"/>
  <c r="C124" i="6"/>
  <c r="C125" i="6"/>
  <c r="C126" i="6"/>
  <c r="C127" i="6"/>
  <c r="C128" i="6"/>
  <c r="E122" i="6"/>
  <c r="E123" i="6"/>
  <c r="E124" i="6"/>
  <c r="E125" i="6"/>
  <c r="E126" i="6"/>
  <c r="E127" i="6"/>
  <c r="E128" i="6"/>
  <c r="G122" i="6"/>
  <c r="G123" i="6"/>
  <c r="I123" i="6" s="1"/>
  <c r="G124" i="6"/>
  <c r="G125" i="6"/>
  <c r="G126" i="6"/>
  <c r="I126" i="6" s="1"/>
  <c r="G127" i="6"/>
  <c r="G128" i="6"/>
  <c r="I128" i="6" s="1"/>
  <c r="H121" i="6"/>
  <c r="B121" i="6"/>
  <c r="A121" i="6" s="1"/>
  <c r="C121" i="6"/>
  <c r="E121" i="6"/>
  <c r="G121" i="6"/>
  <c r="I121" i="6" s="1"/>
  <c r="D517" i="6"/>
  <c r="H115" i="6"/>
  <c r="H116" i="6"/>
  <c r="H117" i="6"/>
  <c r="H118" i="6"/>
  <c r="H119" i="6"/>
  <c r="H120" i="6"/>
  <c r="B118" i="6"/>
  <c r="A118" i="6" s="1"/>
  <c r="B119" i="6"/>
  <c r="A119" i="6" s="1"/>
  <c r="B120" i="6"/>
  <c r="A120" i="6" s="1"/>
  <c r="C118" i="6"/>
  <c r="C119" i="6"/>
  <c r="C120" i="6"/>
  <c r="E118" i="6"/>
  <c r="E119" i="6"/>
  <c r="E120" i="6"/>
  <c r="G118" i="6"/>
  <c r="I118" i="6" s="1"/>
  <c r="G119" i="6"/>
  <c r="I119" i="6" s="1"/>
  <c r="G120" i="6"/>
  <c r="I120" i="6" s="1"/>
  <c r="B115" i="6"/>
  <c r="A115" i="6" s="1"/>
  <c r="B116" i="6"/>
  <c r="A116" i="6" s="1"/>
  <c r="B117" i="6"/>
  <c r="A117" i="6" s="1"/>
  <c r="C115" i="6"/>
  <c r="C116" i="6"/>
  <c r="C117" i="6"/>
  <c r="E115" i="6"/>
  <c r="E116" i="6"/>
  <c r="E117" i="6"/>
  <c r="G115" i="6"/>
  <c r="G116" i="6"/>
  <c r="I116" i="6" s="1"/>
  <c r="G117" i="6"/>
  <c r="I117" i="6" s="1"/>
  <c r="D365" i="6"/>
  <c r="D395" i="6"/>
  <c r="D393" i="6"/>
  <c r="D394" i="6"/>
  <c r="D392" i="6"/>
  <c r="D563" i="6"/>
  <c r="H113" i="6"/>
  <c r="H114" i="6"/>
  <c r="B113" i="6"/>
  <c r="A113" i="6" s="1"/>
  <c r="B114" i="6"/>
  <c r="A114" i="6" s="1"/>
  <c r="C113" i="6"/>
  <c r="C114" i="6"/>
  <c r="E113" i="6"/>
  <c r="E114" i="6"/>
  <c r="G113" i="6"/>
  <c r="I113" i="6" s="1"/>
  <c r="G114" i="6"/>
  <c r="H111" i="6"/>
  <c r="H112" i="6"/>
  <c r="B111" i="6"/>
  <c r="A111" i="6" s="1"/>
  <c r="B112" i="6"/>
  <c r="A112" i="6" s="1"/>
  <c r="C111" i="6"/>
  <c r="C112" i="6"/>
  <c r="E111" i="6"/>
  <c r="E112" i="6"/>
  <c r="G111" i="6"/>
  <c r="G112" i="6"/>
  <c r="I112" i="6" s="1"/>
  <c r="D429" i="6"/>
  <c r="D471" i="6"/>
  <c r="D155" i="6" l="1"/>
  <c r="D152" i="6"/>
  <c r="D138" i="6"/>
  <c r="D132" i="6"/>
  <c r="D247" i="6"/>
  <c r="D529" i="6"/>
  <c r="D263" i="6"/>
  <c r="D503" i="6"/>
  <c r="D255" i="6"/>
  <c r="D157" i="6"/>
  <c r="D568" i="6"/>
  <c r="D272" i="6"/>
  <c r="D569" i="6"/>
  <c r="D273" i="6"/>
  <c r="D168" i="6"/>
  <c r="D518" i="6"/>
  <c r="D260" i="6"/>
  <c r="D246" i="6"/>
  <c r="D480" i="6"/>
  <c r="D249" i="6"/>
  <c r="D526" i="6"/>
  <c r="D262" i="6"/>
  <c r="D268" i="6"/>
  <c r="D481" i="6"/>
  <c r="D250" i="6"/>
  <c r="D482" i="6"/>
  <c r="D251" i="6"/>
  <c r="D483" i="6"/>
  <c r="D252" i="6"/>
  <c r="D484" i="6"/>
  <c r="D253" i="6"/>
  <c r="D500" i="6"/>
  <c r="D254" i="6"/>
  <c r="D248" i="6"/>
  <c r="D269" i="6"/>
  <c r="D270" i="6"/>
  <c r="D271" i="6"/>
  <c r="D510" i="6"/>
  <c r="D259" i="6"/>
  <c r="D507" i="6"/>
  <c r="D256" i="6"/>
  <c r="D317" i="6"/>
  <c r="D348" i="6"/>
  <c r="D347" i="6"/>
  <c r="D366" i="6"/>
  <c r="D564" i="6"/>
  <c r="D565" i="6"/>
  <c r="D146" i="6"/>
  <c r="D566" i="6"/>
  <c r="D149" i="6"/>
  <c r="D457" i="6"/>
  <c r="D438" i="6"/>
  <c r="D163" i="6"/>
  <c r="D522" i="6"/>
  <c r="D426" i="6"/>
  <c r="D523" i="6"/>
  <c r="D169" i="6"/>
  <c r="D336" i="6"/>
  <c r="D236" i="6"/>
  <c r="D240" i="6"/>
  <c r="D242" i="6"/>
  <c r="D238" i="6"/>
  <c r="D174" i="6"/>
  <c r="D235" i="6"/>
  <c r="D147" i="6"/>
  <c r="D243" i="6"/>
  <c r="D160" i="6"/>
  <c r="D171" i="6"/>
  <c r="D148" i="6"/>
  <c r="D159" i="6"/>
  <c r="D241" i="6"/>
  <c r="D140" i="6"/>
  <c r="D153" i="6"/>
  <c r="D133" i="6"/>
  <c r="D139" i="6"/>
  <c r="D166" i="6"/>
  <c r="D239" i="6"/>
  <c r="D134" i="6"/>
  <c r="D141" i="6"/>
  <c r="D151" i="6"/>
  <c r="D165" i="6"/>
  <c r="D131" i="6"/>
  <c r="D135" i="6"/>
  <c r="D142" i="6"/>
  <c r="D150" i="6"/>
  <c r="D164" i="6"/>
  <c r="D167" i="6"/>
  <c r="D176" i="6"/>
  <c r="K189" i="6"/>
  <c r="M189" i="6" s="1"/>
  <c r="K127" i="6"/>
  <c r="M127" i="6" s="1"/>
  <c r="K156" i="6"/>
  <c r="M156" i="6" s="1"/>
  <c r="K168" i="6"/>
  <c r="L168" i="6" s="1"/>
  <c r="I189" i="6"/>
  <c r="K237" i="6"/>
  <c r="M237" i="6" s="1"/>
  <c r="D237" i="6"/>
  <c r="K190" i="6"/>
  <c r="M190" i="6" s="1"/>
  <c r="K111" i="6"/>
  <c r="M111" i="6" s="1"/>
  <c r="I164" i="6"/>
  <c r="I152" i="6"/>
  <c r="K224" i="6"/>
  <c r="M224" i="6" s="1"/>
  <c r="K200" i="6"/>
  <c r="M200" i="6" s="1"/>
  <c r="K188" i="6"/>
  <c r="M188" i="6" s="1"/>
  <c r="K229" i="6"/>
  <c r="M229" i="6" s="1"/>
  <c r="K205" i="6"/>
  <c r="L205" i="6" s="1"/>
  <c r="K122" i="6"/>
  <c r="M122" i="6" s="1"/>
  <c r="I154" i="6"/>
  <c r="K203" i="6"/>
  <c r="M203" i="6" s="1"/>
  <c r="K191" i="6"/>
  <c r="M191" i="6" s="1"/>
  <c r="I178" i="6"/>
  <c r="K226" i="6"/>
  <c r="M226" i="6" s="1"/>
  <c r="K214" i="6"/>
  <c r="L214" i="6" s="1"/>
  <c r="K124" i="6"/>
  <c r="M124" i="6" s="1"/>
  <c r="K166" i="6"/>
  <c r="L166" i="6" s="1"/>
  <c r="K170" i="6"/>
  <c r="L170" i="6" s="1"/>
  <c r="K219" i="6"/>
  <c r="M219" i="6" s="1"/>
  <c r="K211" i="6"/>
  <c r="L211" i="6" s="1"/>
  <c r="K132" i="6"/>
  <c r="L132" i="6" s="1"/>
  <c r="I176" i="6"/>
  <c r="K202" i="6"/>
  <c r="L202" i="6" s="1"/>
  <c r="I210" i="6"/>
  <c r="L176" i="6"/>
  <c r="M176" i="6"/>
  <c r="M154" i="6"/>
  <c r="L154" i="6"/>
  <c r="K215" i="6"/>
  <c r="M215" i="6" s="1"/>
  <c r="K158" i="6"/>
  <c r="M158" i="6" s="1"/>
  <c r="K157" i="6"/>
  <c r="L157" i="6" s="1"/>
  <c r="I225" i="6"/>
  <c r="D193" i="6"/>
  <c r="D205" i="6"/>
  <c r="D217" i="6"/>
  <c r="K147" i="6"/>
  <c r="L147" i="6" s="1"/>
  <c r="D194" i="6"/>
  <c r="D206" i="6"/>
  <c r="D218" i="6"/>
  <c r="D230" i="6"/>
  <c r="K169" i="6"/>
  <c r="L169" i="6" s="1"/>
  <c r="K120" i="6"/>
  <c r="L120" i="6" s="1"/>
  <c r="I124" i="6"/>
  <c r="D191" i="6"/>
  <c r="D215" i="6"/>
  <c r="D216" i="6"/>
  <c r="D228" i="6"/>
  <c r="K139" i="6"/>
  <c r="M139" i="6" s="1"/>
  <c r="D229" i="6"/>
  <c r="K181" i="6"/>
  <c r="L181" i="6" s="1"/>
  <c r="K180" i="6"/>
  <c r="M180" i="6" s="1"/>
  <c r="I201" i="6"/>
  <c r="K213" i="6"/>
  <c r="M213" i="6" s="1"/>
  <c r="K150" i="6"/>
  <c r="M150" i="6" s="1"/>
  <c r="K174" i="6"/>
  <c r="M174" i="6" s="1"/>
  <c r="L225" i="6"/>
  <c r="M225" i="6"/>
  <c r="D186" i="6"/>
  <c r="D198" i="6"/>
  <c r="D222" i="6"/>
  <c r="D234" i="6"/>
  <c r="K182" i="6"/>
  <c r="L182" i="6" s="1"/>
  <c r="K162" i="6"/>
  <c r="M162" i="6" s="1"/>
  <c r="K227" i="6"/>
  <c r="L227" i="6" s="1"/>
  <c r="K193" i="6"/>
  <c r="L193" i="6" s="1"/>
  <c r="K134" i="6"/>
  <c r="M134" i="6" s="1"/>
  <c r="D188" i="6"/>
  <c r="D200" i="6"/>
  <c r="D212" i="6"/>
  <c r="D224" i="6"/>
  <c r="K187" i="6"/>
  <c r="L187" i="6" s="1"/>
  <c r="K217" i="6"/>
  <c r="L217" i="6" s="1"/>
  <c r="I229" i="6"/>
  <c r="I205" i="6"/>
  <c r="K123" i="6"/>
  <c r="L123" i="6" s="1"/>
  <c r="D195" i="6"/>
  <c r="D207" i="6"/>
  <c r="D219" i="6"/>
  <c r="D231" i="6"/>
  <c r="K167" i="6"/>
  <c r="M167" i="6" s="1"/>
  <c r="I127" i="6"/>
  <c r="K129" i="6"/>
  <c r="L129" i="6" s="1"/>
  <c r="D209" i="6"/>
  <c r="D233" i="6"/>
  <c r="K121" i="6"/>
  <c r="M121" i="6" s="1"/>
  <c r="K126" i="6"/>
  <c r="M126" i="6" s="1"/>
  <c r="K144" i="6"/>
  <c r="L144" i="6" s="1"/>
  <c r="K137" i="6"/>
  <c r="M137" i="6" s="1"/>
  <c r="K235" i="6"/>
  <c r="M235" i="6" s="1"/>
  <c r="K233" i="6"/>
  <c r="L233" i="6" s="1"/>
  <c r="K232" i="6"/>
  <c r="M232" i="6" s="1"/>
  <c r="K231" i="6"/>
  <c r="M231" i="6" s="1"/>
  <c r="K223" i="6"/>
  <c r="L223" i="6" s="1"/>
  <c r="K221" i="6"/>
  <c r="M221" i="6" s="1"/>
  <c r="K209" i="6"/>
  <c r="M209" i="6" s="1"/>
  <c r="K207" i="6"/>
  <c r="M207" i="6" s="1"/>
  <c r="K199" i="6"/>
  <c r="L199" i="6" s="1"/>
  <c r="K197" i="6"/>
  <c r="M197" i="6" s="1"/>
  <c r="K196" i="6"/>
  <c r="L196" i="6" s="1"/>
  <c r="K195" i="6"/>
  <c r="M195" i="6" s="1"/>
  <c r="K185" i="6"/>
  <c r="L185" i="6" s="1"/>
  <c r="K184" i="6"/>
  <c r="M184" i="6" s="1"/>
  <c r="K183" i="6"/>
  <c r="L183" i="6" s="1"/>
  <c r="K173" i="6"/>
  <c r="M173" i="6" s="1"/>
  <c r="K172" i="6"/>
  <c r="M172" i="6" s="1"/>
  <c r="K171" i="6"/>
  <c r="L171" i="6" s="1"/>
  <c r="K161" i="6"/>
  <c r="L161" i="6" s="1"/>
  <c r="K160" i="6"/>
  <c r="M160" i="6" s="1"/>
  <c r="K159" i="6"/>
  <c r="L159" i="6" s="1"/>
  <c r="K149" i="6"/>
  <c r="M149" i="6" s="1"/>
  <c r="K148" i="6"/>
  <c r="M148" i="6" s="1"/>
  <c r="K142" i="6"/>
  <c r="L142" i="6" s="1"/>
  <c r="M152" i="6"/>
  <c r="K140" i="6"/>
  <c r="M140" i="6" s="1"/>
  <c r="K114" i="6"/>
  <c r="L114" i="6" s="1"/>
  <c r="K125" i="6"/>
  <c r="L125" i="6" s="1"/>
  <c r="K118" i="6"/>
  <c r="L118" i="6" s="1"/>
  <c r="K138" i="6"/>
  <c r="M138" i="6" s="1"/>
  <c r="K220" i="6"/>
  <c r="M220" i="6" s="1"/>
  <c r="K208" i="6"/>
  <c r="M208" i="6" s="1"/>
  <c r="K115" i="6"/>
  <c r="L115" i="6" s="1"/>
  <c r="L222" i="6"/>
  <c r="M222" i="6"/>
  <c r="M210" i="6"/>
  <c r="L210" i="6"/>
  <c r="K198" i="6"/>
  <c r="I224" i="6"/>
  <c r="I142" i="6"/>
  <c r="K179" i="6"/>
  <c r="K212" i="6"/>
  <c r="I222" i="6"/>
  <c r="I188" i="6"/>
  <c r="K238" i="6"/>
  <c r="L238" i="6" s="1"/>
  <c r="K131" i="6"/>
  <c r="L131" i="6" s="1"/>
  <c r="I220" i="6"/>
  <c r="I186" i="6"/>
  <c r="K234" i="6"/>
  <c r="M234" i="6" s="1"/>
  <c r="L164" i="6"/>
  <c r="K116" i="6"/>
  <c r="L116" i="6" s="1"/>
  <c r="I138" i="6"/>
  <c r="I200" i="6"/>
  <c r="I140" i="6"/>
  <c r="I115" i="6"/>
  <c r="L178" i="6"/>
  <c r="K155" i="6"/>
  <c r="I114" i="6"/>
  <c r="L230" i="6"/>
  <c r="M230" i="6"/>
  <c r="L206" i="6"/>
  <c r="M206" i="6"/>
  <c r="L194" i="6"/>
  <c r="M194" i="6"/>
  <c r="L218" i="6"/>
  <c r="M218" i="6"/>
  <c r="L228" i="6"/>
  <c r="M228" i="6"/>
  <c r="L216" i="6"/>
  <c r="M216" i="6"/>
  <c r="L204" i="6"/>
  <c r="M204" i="6"/>
  <c r="L192" i="6"/>
  <c r="M192" i="6"/>
  <c r="K130" i="6"/>
  <c r="L130" i="6" s="1"/>
  <c r="I230" i="6"/>
  <c r="I218" i="6"/>
  <c r="I206" i="6"/>
  <c r="I194" i="6"/>
  <c r="I125" i="6"/>
  <c r="D196" i="6"/>
  <c r="D208" i="6"/>
  <c r="D220" i="6"/>
  <c r="D232" i="6"/>
  <c r="I228" i="6"/>
  <c r="I216" i="6"/>
  <c r="I204" i="6"/>
  <c r="I192" i="6"/>
  <c r="K136" i="6"/>
  <c r="D185" i="6"/>
  <c r="D197" i="6"/>
  <c r="I203" i="6"/>
  <c r="I191" i="6"/>
  <c r="K117" i="6"/>
  <c r="L117" i="6" s="1"/>
  <c r="D210" i="6"/>
  <c r="K153" i="6"/>
  <c r="I237" i="6"/>
  <c r="K119" i="6"/>
  <c r="I122" i="6"/>
  <c r="K128" i="6"/>
  <c r="M128" i="6" s="1"/>
  <c r="K133" i="6"/>
  <c r="L133" i="6" s="1"/>
  <c r="K135" i="6"/>
  <c r="L135" i="6" s="1"/>
  <c r="D199" i="6"/>
  <c r="D211" i="6"/>
  <c r="D223" i="6"/>
  <c r="K165" i="6"/>
  <c r="M201" i="6"/>
  <c r="L186" i="6"/>
  <c r="K177" i="6"/>
  <c r="K151" i="6"/>
  <c r="D189" i="6"/>
  <c r="D213" i="6"/>
  <c r="D225" i="6"/>
  <c r="K163" i="6"/>
  <c r="K113" i="6"/>
  <c r="L113" i="6" s="1"/>
  <c r="K143" i="6"/>
  <c r="D190" i="6"/>
  <c r="D214" i="6"/>
  <c r="K175" i="6"/>
  <c r="K236" i="6"/>
  <c r="M236" i="6" s="1"/>
  <c r="K141" i="6"/>
  <c r="D184" i="6"/>
  <c r="D192" i="6"/>
  <c r="D177" i="6"/>
  <c r="D175" i="6"/>
  <c r="D179" i="6"/>
  <c r="D178" i="6"/>
  <c r="D183" i="6"/>
  <c r="D182" i="6"/>
  <c r="D180" i="6"/>
  <c r="K145" i="6"/>
  <c r="I145" i="6"/>
  <c r="K146" i="6"/>
  <c r="I146" i="6"/>
  <c r="K112" i="6"/>
  <c r="L112" i="6" s="1"/>
  <c r="I111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B97" i="6"/>
  <c r="A97" i="6" s="1"/>
  <c r="B98" i="6"/>
  <c r="A98" i="6" s="1"/>
  <c r="B99" i="6"/>
  <c r="A99" i="6" s="1"/>
  <c r="B100" i="6"/>
  <c r="A100" i="6" s="1"/>
  <c r="B101" i="6"/>
  <c r="A101" i="6" s="1"/>
  <c r="B102" i="6"/>
  <c r="A102" i="6" s="1"/>
  <c r="B103" i="6"/>
  <c r="A103" i="6" s="1"/>
  <c r="B104" i="6"/>
  <c r="A104" i="6" s="1"/>
  <c r="B105" i="6"/>
  <c r="A105" i="6" s="1"/>
  <c r="B106" i="6"/>
  <c r="A106" i="6" s="1"/>
  <c r="B107" i="6"/>
  <c r="A107" i="6" s="1"/>
  <c r="B108" i="6"/>
  <c r="A108" i="6" s="1"/>
  <c r="B109" i="6"/>
  <c r="A109" i="6" s="1"/>
  <c r="B110" i="6"/>
  <c r="A110" i="6" s="1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G97" i="6"/>
  <c r="I97" i="6" s="1"/>
  <c r="G98" i="6"/>
  <c r="I98" i="6" s="1"/>
  <c r="G99" i="6"/>
  <c r="I99" i="6" s="1"/>
  <c r="G100" i="6"/>
  <c r="I100" i="6" s="1"/>
  <c r="G101" i="6"/>
  <c r="I101" i="6" s="1"/>
  <c r="G102" i="6"/>
  <c r="I102" i="6" s="1"/>
  <c r="G103" i="6"/>
  <c r="I103" i="6" s="1"/>
  <c r="G104" i="6"/>
  <c r="I104" i="6" s="1"/>
  <c r="G105" i="6"/>
  <c r="I105" i="6" s="1"/>
  <c r="G106" i="6"/>
  <c r="I106" i="6" s="1"/>
  <c r="G107" i="6"/>
  <c r="I107" i="6" s="1"/>
  <c r="G108" i="6"/>
  <c r="I108" i="6" s="1"/>
  <c r="G109" i="6"/>
  <c r="I109" i="6" s="1"/>
  <c r="G110" i="6"/>
  <c r="I110" i="6" s="1"/>
  <c r="H87" i="6"/>
  <c r="H88" i="6"/>
  <c r="H89" i="6"/>
  <c r="H90" i="6"/>
  <c r="H91" i="6"/>
  <c r="H92" i="6"/>
  <c r="H93" i="6"/>
  <c r="H94" i="6"/>
  <c r="H95" i="6"/>
  <c r="H96" i="6"/>
  <c r="B87" i="6"/>
  <c r="A87" i="6" s="1"/>
  <c r="B88" i="6"/>
  <c r="A88" i="6" s="1"/>
  <c r="B89" i="6"/>
  <c r="A89" i="6" s="1"/>
  <c r="B90" i="6"/>
  <c r="A90" i="6" s="1"/>
  <c r="B91" i="6"/>
  <c r="A91" i="6" s="1"/>
  <c r="B92" i="6"/>
  <c r="A92" i="6" s="1"/>
  <c r="B93" i="6"/>
  <c r="A93" i="6" s="1"/>
  <c r="B94" i="6"/>
  <c r="A94" i="6" s="1"/>
  <c r="B95" i="6"/>
  <c r="A95" i="6" s="1"/>
  <c r="B96" i="6"/>
  <c r="A96" i="6" s="1"/>
  <c r="C87" i="6"/>
  <c r="C88" i="6"/>
  <c r="C89" i="6"/>
  <c r="C90" i="6"/>
  <c r="C91" i="6"/>
  <c r="C92" i="6"/>
  <c r="C93" i="6"/>
  <c r="C94" i="6"/>
  <c r="C95" i="6"/>
  <c r="C96" i="6"/>
  <c r="E87" i="6"/>
  <c r="E88" i="6"/>
  <c r="E89" i="6"/>
  <c r="E90" i="6"/>
  <c r="E91" i="6"/>
  <c r="E92" i="6"/>
  <c r="E93" i="6"/>
  <c r="E94" i="6"/>
  <c r="E95" i="6"/>
  <c r="E96" i="6"/>
  <c r="G87" i="6"/>
  <c r="G88" i="6"/>
  <c r="G89" i="6"/>
  <c r="I89" i="6" s="1"/>
  <c r="G90" i="6"/>
  <c r="G91" i="6"/>
  <c r="G92" i="6"/>
  <c r="G93" i="6"/>
  <c r="G94" i="6"/>
  <c r="I94" i="6" s="1"/>
  <c r="G95" i="6"/>
  <c r="I95" i="6" s="1"/>
  <c r="G96" i="6"/>
  <c r="D417" i="6"/>
  <c r="D187" i="6"/>
  <c r="D540" i="6"/>
  <c r="D445" i="6"/>
  <c r="D221" i="6"/>
  <c r="D310" i="6"/>
  <c r="D226" i="6"/>
  <c r="D227" i="6"/>
  <c r="D342" i="6"/>
  <c r="D293" i="6"/>
  <c r="D294" i="6"/>
  <c r="D468" i="6"/>
  <c r="D467" i="6"/>
  <c r="D466" i="6"/>
  <c r="D544" i="6"/>
  <c r="D459" i="6"/>
  <c r="D370" i="6"/>
  <c r="D371" i="6"/>
  <c r="D172" i="6"/>
  <c r="D311" i="6"/>
  <c r="D343" i="6"/>
  <c r="D344" i="6"/>
  <c r="D345" i="6"/>
  <c r="D173" i="6"/>
  <c r="D258" i="6"/>
  <c r="D257" i="6"/>
  <c r="D460" i="6"/>
  <c r="D280" i="6"/>
  <c r="D346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B77" i="6"/>
  <c r="A77" i="6" s="1"/>
  <c r="B78" i="6"/>
  <c r="A78" i="6" s="1"/>
  <c r="B79" i="6"/>
  <c r="A79" i="6" s="1"/>
  <c r="B80" i="6"/>
  <c r="A80" i="6" s="1"/>
  <c r="B81" i="6"/>
  <c r="A81" i="6" s="1"/>
  <c r="B82" i="6"/>
  <c r="A82" i="6" s="1"/>
  <c r="B83" i="6"/>
  <c r="A83" i="6" s="1"/>
  <c r="B84" i="6"/>
  <c r="A84" i="6" s="1"/>
  <c r="B85" i="6"/>
  <c r="A85" i="6" s="1"/>
  <c r="B86" i="6"/>
  <c r="A86" i="6" s="1"/>
  <c r="C77" i="6"/>
  <c r="C78" i="6"/>
  <c r="C79" i="6"/>
  <c r="C80" i="6"/>
  <c r="C81" i="6"/>
  <c r="C82" i="6"/>
  <c r="C83" i="6"/>
  <c r="C84" i="6"/>
  <c r="C85" i="6"/>
  <c r="C86" i="6"/>
  <c r="E77" i="6"/>
  <c r="E78" i="6"/>
  <c r="E79" i="6"/>
  <c r="E80" i="6"/>
  <c r="E81" i="6"/>
  <c r="E82" i="6"/>
  <c r="E83" i="6"/>
  <c r="E84" i="6"/>
  <c r="E85" i="6"/>
  <c r="E86" i="6"/>
  <c r="G77" i="6"/>
  <c r="I77" i="6" s="1"/>
  <c r="G78" i="6"/>
  <c r="I78" i="6" s="1"/>
  <c r="G79" i="6"/>
  <c r="G80" i="6"/>
  <c r="G81" i="6"/>
  <c r="G82" i="6"/>
  <c r="G83" i="6"/>
  <c r="I83" i="6" s="1"/>
  <c r="G84" i="6"/>
  <c r="I84" i="6" s="1"/>
  <c r="G85" i="6"/>
  <c r="G86" i="6"/>
  <c r="B62" i="6"/>
  <c r="A62" i="6" s="1"/>
  <c r="B63" i="6"/>
  <c r="A63" i="6" s="1"/>
  <c r="B64" i="6"/>
  <c r="A64" i="6" s="1"/>
  <c r="B65" i="6"/>
  <c r="A65" i="6" s="1"/>
  <c r="B66" i="6"/>
  <c r="A66" i="6" s="1"/>
  <c r="B67" i="6"/>
  <c r="A67" i="6" s="1"/>
  <c r="B68" i="6"/>
  <c r="A68" i="6" s="1"/>
  <c r="B69" i="6"/>
  <c r="A69" i="6" s="1"/>
  <c r="B70" i="6"/>
  <c r="A70" i="6" s="1"/>
  <c r="B71" i="6"/>
  <c r="A71" i="6" s="1"/>
  <c r="B72" i="6"/>
  <c r="A72" i="6" s="1"/>
  <c r="B73" i="6"/>
  <c r="A73" i="6" s="1"/>
  <c r="B74" i="6"/>
  <c r="A74" i="6" s="1"/>
  <c r="B75" i="6"/>
  <c r="A75" i="6" s="1"/>
  <c r="B76" i="6"/>
  <c r="A76" i="6" s="1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G62" i="6"/>
  <c r="G63" i="6"/>
  <c r="I63" i="6" s="1"/>
  <c r="G64" i="6"/>
  <c r="I64" i="6" s="1"/>
  <c r="G65" i="6"/>
  <c r="I65" i="6" s="1"/>
  <c r="G66" i="6"/>
  <c r="I66" i="6" s="1"/>
  <c r="G67" i="6"/>
  <c r="I67" i="6" s="1"/>
  <c r="G68" i="6"/>
  <c r="G69" i="6"/>
  <c r="I69" i="6" s="1"/>
  <c r="G70" i="6"/>
  <c r="G71" i="6"/>
  <c r="I71" i="6" s="1"/>
  <c r="G72" i="6"/>
  <c r="I72" i="6" s="1"/>
  <c r="G73" i="6"/>
  <c r="I73" i="6" s="1"/>
  <c r="G74" i="6"/>
  <c r="I74" i="6" s="1"/>
  <c r="G75" i="6"/>
  <c r="I75" i="6" s="1"/>
  <c r="G76" i="6"/>
  <c r="I76" i="6" s="1"/>
  <c r="D302" i="6"/>
  <c r="D407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B50" i="6"/>
  <c r="A50" i="6" s="1"/>
  <c r="B51" i="6"/>
  <c r="A51" i="6" s="1"/>
  <c r="B52" i="6"/>
  <c r="A52" i="6" s="1"/>
  <c r="B53" i="6"/>
  <c r="A53" i="6" s="1"/>
  <c r="B54" i="6"/>
  <c r="A54" i="6" s="1"/>
  <c r="B55" i="6"/>
  <c r="A55" i="6" s="1"/>
  <c r="B56" i="6"/>
  <c r="A56" i="6" s="1"/>
  <c r="B57" i="6"/>
  <c r="A57" i="6" s="1"/>
  <c r="B58" i="6"/>
  <c r="A58" i="6" s="1"/>
  <c r="B59" i="6"/>
  <c r="A59" i="6" s="1"/>
  <c r="B60" i="6"/>
  <c r="A60" i="6" s="1"/>
  <c r="B61" i="6"/>
  <c r="A61" i="6" s="1"/>
  <c r="C50" i="6"/>
  <c r="C51" i="6"/>
  <c r="C52" i="6"/>
  <c r="C53" i="6"/>
  <c r="C54" i="6"/>
  <c r="C55" i="6"/>
  <c r="C56" i="6"/>
  <c r="C57" i="6"/>
  <c r="C58" i="6"/>
  <c r="C59" i="6"/>
  <c r="C60" i="6"/>
  <c r="C61" i="6"/>
  <c r="E50" i="6"/>
  <c r="E51" i="6"/>
  <c r="E52" i="6"/>
  <c r="E53" i="6"/>
  <c r="E54" i="6"/>
  <c r="E55" i="6"/>
  <c r="E56" i="6"/>
  <c r="E57" i="6"/>
  <c r="E58" i="6"/>
  <c r="E59" i="6"/>
  <c r="E60" i="6"/>
  <c r="E61" i="6"/>
  <c r="G50" i="6"/>
  <c r="I50" i="6" s="1"/>
  <c r="G51" i="6"/>
  <c r="K51" i="6" s="1"/>
  <c r="L51" i="6" s="1"/>
  <c r="G52" i="6"/>
  <c r="I52" i="6" s="1"/>
  <c r="G53" i="6"/>
  <c r="I53" i="6" s="1"/>
  <c r="G54" i="6"/>
  <c r="I54" i="6" s="1"/>
  <c r="G55" i="6"/>
  <c r="I55" i="6" s="1"/>
  <c r="G56" i="6"/>
  <c r="I56" i="6" s="1"/>
  <c r="G57" i="6"/>
  <c r="I57" i="6" s="1"/>
  <c r="G58" i="6"/>
  <c r="K58" i="6" s="1"/>
  <c r="L58" i="6" s="1"/>
  <c r="G59" i="6"/>
  <c r="I59" i="6" s="1"/>
  <c r="G60" i="6"/>
  <c r="I60" i="6" s="1"/>
  <c r="G61" i="6"/>
  <c r="I61" i="6" s="1"/>
  <c r="B45" i="6"/>
  <c r="A45" i="6" s="1"/>
  <c r="B46" i="6"/>
  <c r="A46" i="6" s="1"/>
  <c r="B47" i="6"/>
  <c r="A47" i="6" s="1"/>
  <c r="B48" i="6"/>
  <c r="A48" i="6" s="1"/>
  <c r="B49" i="6"/>
  <c r="A49" i="6" s="1"/>
  <c r="C45" i="6"/>
  <c r="C46" i="6"/>
  <c r="C47" i="6"/>
  <c r="C48" i="6"/>
  <c r="C49" i="6"/>
  <c r="E45" i="6"/>
  <c r="E46" i="6"/>
  <c r="E47" i="6"/>
  <c r="E48" i="6"/>
  <c r="E49" i="6"/>
  <c r="G45" i="6"/>
  <c r="K45" i="6" s="1"/>
  <c r="M45" i="6" s="1"/>
  <c r="G46" i="6"/>
  <c r="G47" i="6"/>
  <c r="G48" i="6"/>
  <c r="I48" i="6" s="1"/>
  <c r="G49" i="6"/>
  <c r="I49" i="6" s="1"/>
  <c r="D264" i="6"/>
  <c r="D204" i="6"/>
  <c r="D202" i="6"/>
  <c r="D201" i="6"/>
  <c r="D203" i="6"/>
  <c r="D295" i="6"/>
  <c r="D296" i="6"/>
  <c r="D477" i="6"/>
  <c r="D170" i="6"/>
  <c r="D265" i="6"/>
  <c r="D301" i="6"/>
  <c r="D276" i="6"/>
  <c r="D453" i="6"/>
  <c r="D266" i="6"/>
  <c r="D420" i="6"/>
  <c r="D419" i="6"/>
  <c r="H41" i="6"/>
  <c r="H42" i="6"/>
  <c r="H43" i="6"/>
  <c r="H44" i="6"/>
  <c r="B41" i="6"/>
  <c r="A41" i="6" s="1"/>
  <c r="B42" i="6"/>
  <c r="A42" i="6" s="1"/>
  <c r="B43" i="6"/>
  <c r="A43" i="6" s="1"/>
  <c r="B44" i="6"/>
  <c r="A44" i="6" s="1"/>
  <c r="C41" i="6"/>
  <c r="C42" i="6"/>
  <c r="C43" i="6"/>
  <c r="C44" i="6"/>
  <c r="E41" i="6"/>
  <c r="E42" i="6"/>
  <c r="E43" i="6"/>
  <c r="E44" i="6"/>
  <c r="G41" i="6"/>
  <c r="I41" i="6" s="1"/>
  <c r="G42" i="6"/>
  <c r="G43" i="6"/>
  <c r="G44" i="6"/>
  <c r="H37" i="6"/>
  <c r="H38" i="6"/>
  <c r="H39" i="6"/>
  <c r="H40" i="6"/>
  <c r="B37" i="6"/>
  <c r="A37" i="6" s="1"/>
  <c r="B38" i="6"/>
  <c r="A38" i="6" s="1"/>
  <c r="B39" i="6"/>
  <c r="A39" i="6" s="1"/>
  <c r="B40" i="6"/>
  <c r="A40" i="6" s="1"/>
  <c r="C37" i="6"/>
  <c r="C38" i="6"/>
  <c r="C39" i="6"/>
  <c r="C40" i="6"/>
  <c r="E37" i="6"/>
  <c r="E38" i="6"/>
  <c r="E39" i="6"/>
  <c r="E40" i="6"/>
  <c r="G37" i="6"/>
  <c r="I37" i="6" s="1"/>
  <c r="G38" i="6"/>
  <c r="I38" i="6" s="1"/>
  <c r="G39" i="6"/>
  <c r="G40" i="6"/>
  <c r="D161" i="6"/>
  <c r="D162" i="6"/>
  <c r="D158" i="6"/>
  <c r="D286" i="6"/>
  <c r="D333" i="6"/>
  <c r="D557" i="6" l="1"/>
  <c r="D126" i="6"/>
  <c r="D545" i="6"/>
  <c r="D125" i="6"/>
  <c r="D543" i="6"/>
  <c r="D123" i="6"/>
  <c r="D542" i="6"/>
  <c r="D122" i="6"/>
  <c r="D541" i="6"/>
  <c r="D121" i="6"/>
  <c r="M168" i="6"/>
  <c r="L189" i="6"/>
  <c r="L122" i="6"/>
  <c r="M132" i="6"/>
  <c r="D111" i="6"/>
  <c r="L127" i="6"/>
  <c r="L237" i="6"/>
  <c r="M202" i="6"/>
  <c r="L173" i="6"/>
  <c r="L224" i="6"/>
  <c r="L200" i="6"/>
  <c r="M205" i="6"/>
  <c r="M214" i="6"/>
  <c r="L190" i="6"/>
  <c r="M147" i="6"/>
  <c r="L215" i="6"/>
  <c r="L111" i="6"/>
  <c r="L150" i="6"/>
  <c r="L229" i="6"/>
  <c r="L195" i="6"/>
  <c r="L219" i="6"/>
  <c r="M187" i="6"/>
  <c r="L156" i="6"/>
  <c r="K80" i="6"/>
  <c r="M80" i="6" s="1"/>
  <c r="L188" i="6"/>
  <c r="L203" i="6"/>
  <c r="M166" i="6"/>
  <c r="K57" i="6"/>
  <c r="M57" i="6" s="1"/>
  <c r="L231" i="6"/>
  <c r="L191" i="6"/>
  <c r="L209" i="6"/>
  <c r="K79" i="6"/>
  <c r="M79" i="6" s="1"/>
  <c r="K96" i="6"/>
  <c r="M96" i="6" s="1"/>
  <c r="M130" i="6"/>
  <c r="M182" i="6"/>
  <c r="L126" i="6"/>
  <c r="L160" i="6"/>
  <c r="M161" i="6"/>
  <c r="M181" i="6"/>
  <c r="M227" i="6"/>
  <c r="K46" i="6"/>
  <c r="M46" i="6" s="1"/>
  <c r="L232" i="6"/>
  <c r="L124" i="6"/>
  <c r="M170" i="6"/>
  <c r="M169" i="6"/>
  <c r="L158" i="6"/>
  <c r="K88" i="6"/>
  <c r="M88" i="6" s="1"/>
  <c r="L174" i="6"/>
  <c r="L226" i="6"/>
  <c r="M217" i="6"/>
  <c r="M171" i="6"/>
  <c r="M233" i="6"/>
  <c r="M183" i="6"/>
  <c r="L221" i="6"/>
  <c r="M116" i="6"/>
  <c r="M211" i="6"/>
  <c r="M120" i="6"/>
  <c r="L180" i="6"/>
  <c r="L184" i="6"/>
  <c r="L162" i="6"/>
  <c r="L235" i="6"/>
  <c r="L167" i="6"/>
  <c r="K101" i="6"/>
  <c r="M101" i="6" s="1"/>
  <c r="K41" i="6"/>
  <c r="L41" i="6" s="1"/>
  <c r="L207" i="6"/>
  <c r="L149" i="6"/>
  <c r="M157" i="6"/>
  <c r="I58" i="6"/>
  <c r="M185" i="6"/>
  <c r="M144" i="6"/>
  <c r="L134" i="6"/>
  <c r="L213" i="6"/>
  <c r="M196" i="6"/>
  <c r="K38" i="6"/>
  <c r="L38" i="6" s="1"/>
  <c r="M159" i="6"/>
  <c r="L197" i="6"/>
  <c r="M193" i="6"/>
  <c r="M129" i="6"/>
  <c r="L139" i="6"/>
  <c r="L121" i="6"/>
  <c r="L148" i="6"/>
  <c r="L138" i="6"/>
  <c r="L172" i="6"/>
  <c r="M142" i="6"/>
  <c r="M199" i="6"/>
  <c r="L137" i="6"/>
  <c r="M123" i="6"/>
  <c r="M223" i="6"/>
  <c r="D48" i="6"/>
  <c r="M125" i="6"/>
  <c r="I51" i="6"/>
  <c r="M118" i="6"/>
  <c r="K37" i="6"/>
  <c r="L37" i="6" s="1"/>
  <c r="D64" i="6"/>
  <c r="D63" i="6"/>
  <c r="M238" i="6"/>
  <c r="K61" i="6"/>
  <c r="L61" i="6" s="1"/>
  <c r="K59" i="6"/>
  <c r="L59" i="6" s="1"/>
  <c r="K53" i="6"/>
  <c r="M53" i="6" s="1"/>
  <c r="K49" i="6"/>
  <c r="L49" i="6" s="1"/>
  <c r="K83" i="6"/>
  <c r="L83" i="6" s="1"/>
  <c r="K69" i="6"/>
  <c r="L69" i="6" s="1"/>
  <c r="K89" i="6"/>
  <c r="L89" i="6" s="1"/>
  <c r="K47" i="6"/>
  <c r="L47" i="6" s="1"/>
  <c r="L208" i="6"/>
  <c r="L140" i="6"/>
  <c r="M115" i="6"/>
  <c r="L234" i="6"/>
  <c r="M133" i="6"/>
  <c r="L220" i="6"/>
  <c r="K42" i="6"/>
  <c r="M42" i="6" s="1"/>
  <c r="K82" i="6"/>
  <c r="M82" i="6" s="1"/>
  <c r="K87" i="6"/>
  <c r="L87" i="6" s="1"/>
  <c r="K81" i="6"/>
  <c r="L81" i="6" s="1"/>
  <c r="M114" i="6"/>
  <c r="K75" i="6"/>
  <c r="L75" i="6" s="1"/>
  <c r="M131" i="6"/>
  <c r="K63" i="6"/>
  <c r="L63" i="6" s="1"/>
  <c r="M212" i="6"/>
  <c r="L212" i="6"/>
  <c r="K60" i="6"/>
  <c r="L60" i="6" s="1"/>
  <c r="M135" i="6"/>
  <c r="M179" i="6"/>
  <c r="L179" i="6"/>
  <c r="K98" i="6"/>
  <c r="L98" i="6" s="1"/>
  <c r="K95" i="6"/>
  <c r="L95" i="6" s="1"/>
  <c r="K110" i="6"/>
  <c r="L110" i="6" s="1"/>
  <c r="M155" i="6"/>
  <c r="L155" i="6"/>
  <c r="L198" i="6"/>
  <c r="M198" i="6"/>
  <c r="I81" i="6"/>
  <c r="L236" i="6"/>
  <c r="L119" i="6"/>
  <c r="M119" i="6"/>
  <c r="L141" i="6"/>
  <c r="M141" i="6"/>
  <c r="K50" i="6"/>
  <c r="L50" i="6" s="1"/>
  <c r="K84" i="6"/>
  <c r="L84" i="6" s="1"/>
  <c r="K72" i="6"/>
  <c r="L72" i="6" s="1"/>
  <c r="L163" i="6"/>
  <c r="M163" i="6"/>
  <c r="L165" i="6"/>
  <c r="M165" i="6"/>
  <c r="M136" i="6"/>
  <c r="L136" i="6"/>
  <c r="M113" i="6"/>
  <c r="L153" i="6"/>
  <c r="M153" i="6"/>
  <c r="I45" i="6"/>
  <c r="M175" i="6"/>
  <c r="L175" i="6"/>
  <c r="K56" i="6"/>
  <c r="M56" i="6" s="1"/>
  <c r="M117" i="6"/>
  <c r="L128" i="6"/>
  <c r="K55" i="6"/>
  <c r="L55" i="6" s="1"/>
  <c r="K54" i="6"/>
  <c r="M54" i="6" s="1"/>
  <c r="I82" i="6"/>
  <c r="K66" i="6"/>
  <c r="L66" i="6" s="1"/>
  <c r="M143" i="6"/>
  <c r="L143" i="6"/>
  <c r="L151" i="6"/>
  <c r="M151" i="6"/>
  <c r="K52" i="6"/>
  <c r="L52" i="6" s="1"/>
  <c r="L177" i="6"/>
  <c r="M177" i="6"/>
  <c r="K40" i="6"/>
  <c r="L40" i="6" s="1"/>
  <c r="K74" i="6"/>
  <c r="L74" i="6" s="1"/>
  <c r="K62" i="6"/>
  <c r="M62" i="6" s="1"/>
  <c r="K39" i="6"/>
  <c r="L39" i="6" s="1"/>
  <c r="K44" i="6"/>
  <c r="M44" i="6" s="1"/>
  <c r="K70" i="6"/>
  <c r="L70" i="6" s="1"/>
  <c r="K86" i="6"/>
  <c r="L86" i="6" s="1"/>
  <c r="K93" i="6"/>
  <c r="L93" i="6" s="1"/>
  <c r="M112" i="6"/>
  <c r="K43" i="6"/>
  <c r="L43" i="6" s="1"/>
  <c r="K68" i="6"/>
  <c r="L68" i="6" s="1"/>
  <c r="K85" i="6"/>
  <c r="M85" i="6" s="1"/>
  <c r="K92" i="6"/>
  <c r="L92" i="6" s="1"/>
  <c r="K91" i="6"/>
  <c r="L91" i="6" s="1"/>
  <c r="K90" i="6"/>
  <c r="M90" i="6" s="1"/>
  <c r="M146" i="6"/>
  <c r="L146" i="6"/>
  <c r="M145" i="6"/>
  <c r="L145" i="6"/>
  <c r="D57" i="6"/>
  <c r="D96" i="6"/>
  <c r="D83" i="6"/>
  <c r="D82" i="6"/>
  <c r="D56" i="6"/>
  <c r="D97" i="6"/>
  <c r="D86" i="6"/>
  <c r="D41" i="6"/>
  <c r="D74" i="6"/>
  <c r="D46" i="6"/>
  <c r="D65" i="6"/>
  <c r="D94" i="6"/>
  <c r="D91" i="6"/>
  <c r="D81" i="6"/>
  <c r="D77" i="6"/>
  <c r="D72" i="6"/>
  <c r="D71" i="6"/>
  <c r="D70" i="6"/>
  <c r="K73" i="6"/>
  <c r="L73" i="6" s="1"/>
  <c r="K67" i="6"/>
  <c r="I62" i="6"/>
  <c r="I88" i="6"/>
  <c r="K71" i="6"/>
  <c r="L71" i="6" s="1"/>
  <c r="K65" i="6"/>
  <c r="M65" i="6" s="1"/>
  <c r="I70" i="6"/>
  <c r="K94" i="6"/>
  <c r="M94" i="6" s="1"/>
  <c r="K104" i="6"/>
  <c r="L104" i="6" s="1"/>
  <c r="K76" i="6"/>
  <c r="K64" i="6"/>
  <c r="L64" i="6" s="1"/>
  <c r="I68" i="6"/>
  <c r="K100" i="6"/>
  <c r="I44" i="6"/>
  <c r="I46" i="6"/>
  <c r="K78" i="6"/>
  <c r="L78" i="6" s="1"/>
  <c r="I87" i="6"/>
  <c r="K107" i="6"/>
  <c r="L107" i="6" s="1"/>
  <c r="K99" i="6"/>
  <c r="L99" i="6" s="1"/>
  <c r="M58" i="6"/>
  <c r="K77" i="6"/>
  <c r="L77" i="6" s="1"/>
  <c r="K106" i="6"/>
  <c r="L106" i="6" s="1"/>
  <c r="I93" i="6"/>
  <c r="K105" i="6"/>
  <c r="L105" i="6" s="1"/>
  <c r="I92" i="6"/>
  <c r="I40" i="6"/>
  <c r="I43" i="6"/>
  <c r="K48" i="6"/>
  <c r="I47" i="6"/>
  <c r="M51" i="6"/>
  <c r="I86" i="6"/>
  <c r="I80" i="6"/>
  <c r="I91" i="6"/>
  <c r="K109" i="6"/>
  <c r="M109" i="6" s="1"/>
  <c r="K103" i="6"/>
  <c r="K97" i="6"/>
  <c r="I39" i="6"/>
  <c r="I42" i="6"/>
  <c r="I85" i="6"/>
  <c r="I79" i="6"/>
  <c r="I96" i="6"/>
  <c r="I90" i="6"/>
  <c r="K108" i="6"/>
  <c r="L108" i="6" s="1"/>
  <c r="K102" i="6"/>
  <c r="L102" i="6" s="1"/>
  <c r="L45" i="6"/>
  <c r="D156" i="6"/>
  <c r="D76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B19" i="6"/>
  <c r="A19" i="6" s="1"/>
  <c r="B20" i="6"/>
  <c r="A20" i="6" s="1"/>
  <c r="B21" i="6"/>
  <c r="A21" i="6" s="1"/>
  <c r="B22" i="6"/>
  <c r="A22" i="6" s="1"/>
  <c r="B23" i="6"/>
  <c r="A23" i="6" s="1"/>
  <c r="B24" i="6"/>
  <c r="A24" i="6" s="1"/>
  <c r="B25" i="6"/>
  <c r="A25" i="6" s="1"/>
  <c r="B26" i="6"/>
  <c r="A26" i="6" s="1"/>
  <c r="B27" i="6"/>
  <c r="A27" i="6" s="1"/>
  <c r="B28" i="6"/>
  <c r="A28" i="6" s="1"/>
  <c r="B29" i="6"/>
  <c r="A29" i="6" s="1"/>
  <c r="B30" i="6"/>
  <c r="A30" i="6" s="1"/>
  <c r="B31" i="6"/>
  <c r="A31" i="6" s="1"/>
  <c r="B32" i="6"/>
  <c r="A32" i="6" s="1"/>
  <c r="B33" i="6"/>
  <c r="A33" i="6" s="1"/>
  <c r="B34" i="6"/>
  <c r="A34" i="6" s="1"/>
  <c r="B35" i="6"/>
  <c r="A35" i="6" s="1"/>
  <c r="B36" i="6"/>
  <c r="A36" i="6" s="1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G36" i="6"/>
  <c r="D476" i="6"/>
  <c r="D90" i="6"/>
  <c r="D89" i="6"/>
  <c r="D62" i="6"/>
  <c r="D538" i="6"/>
  <c r="D98" i="6"/>
  <c r="D75" i="6"/>
  <c r="H16" i="6"/>
  <c r="H17" i="6"/>
  <c r="H18" i="6"/>
  <c r="B16" i="6"/>
  <c r="A16" i="6" s="1"/>
  <c r="B17" i="6"/>
  <c r="A17" i="6" s="1"/>
  <c r="B18" i="6"/>
  <c r="A18" i="6" s="1"/>
  <c r="C16" i="6"/>
  <c r="C17" i="6"/>
  <c r="C18" i="6"/>
  <c r="E16" i="6"/>
  <c r="E17" i="6"/>
  <c r="E18" i="6"/>
  <c r="G16" i="6"/>
  <c r="I16" i="6" s="1"/>
  <c r="G17" i="6"/>
  <c r="I17" i="6" s="1"/>
  <c r="G18" i="6"/>
  <c r="I18" i="6" s="1"/>
  <c r="D40" i="6"/>
  <c r="D433" i="6"/>
  <c r="D130" i="6"/>
  <c r="D437" i="6"/>
  <c r="H10" i="6"/>
  <c r="H11" i="6"/>
  <c r="H12" i="6"/>
  <c r="H13" i="6"/>
  <c r="H14" i="6"/>
  <c r="H15" i="6"/>
  <c r="B10" i="6"/>
  <c r="A10" i="6" s="1"/>
  <c r="B11" i="6"/>
  <c r="A11" i="6" s="1"/>
  <c r="B12" i="6"/>
  <c r="A12" i="6" s="1"/>
  <c r="B13" i="6"/>
  <c r="A13" i="6" s="1"/>
  <c r="B14" i="6"/>
  <c r="A14" i="6" s="1"/>
  <c r="B15" i="6"/>
  <c r="A15" i="6" s="1"/>
  <c r="C10" i="6"/>
  <c r="C11" i="6"/>
  <c r="C12" i="6"/>
  <c r="C13" i="6"/>
  <c r="C14" i="6"/>
  <c r="C15" i="6"/>
  <c r="E10" i="6"/>
  <c r="E11" i="6"/>
  <c r="E12" i="6"/>
  <c r="E13" i="6"/>
  <c r="E14" i="6"/>
  <c r="E15" i="6"/>
  <c r="G10" i="6"/>
  <c r="I10" i="6" s="1"/>
  <c r="G11" i="6"/>
  <c r="I11" i="6" s="1"/>
  <c r="G12" i="6"/>
  <c r="I12" i="6" s="1"/>
  <c r="G13" i="6"/>
  <c r="I13" i="6" s="1"/>
  <c r="G14" i="6"/>
  <c r="I14" i="6" s="1"/>
  <c r="G15" i="6"/>
  <c r="I15" i="6" s="1"/>
  <c r="B9" i="6"/>
  <c r="A9" i="6" s="1"/>
  <c r="H6" i="6"/>
  <c r="H7" i="6"/>
  <c r="H8" i="6"/>
  <c r="H9" i="6"/>
  <c r="B6" i="6"/>
  <c r="A6" i="6" s="1"/>
  <c r="B7" i="6"/>
  <c r="A7" i="6" s="1"/>
  <c r="B8" i="6"/>
  <c r="A8" i="6" s="1"/>
  <c r="C6" i="6"/>
  <c r="C7" i="6"/>
  <c r="C8" i="6"/>
  <c r="C9" i="6"/>
  <c r="E6" i="6"/>
  <c r="E7" i="6"/>
  <c r="E8" i="6"/>
  <c r="E9" i="6"/>
  <c r="G6" i="6"/>
  <c r="I6" i="6" s="1"/>
  <c r="G7" i="6"/>
  <c r="I7" i="6" s="1"/>
  <c r="G8" i="6"/>
  <c r="G9" i="6"/>
  <c r="D144" i="6"/>
  <c r="D143" i="6"/>
  <c r="D145" i="6"/>
  <c r="H4" i="6"/>
  <c r="H5" i="6"/>
  <c r="H3" i="6"/>
  <c r="B3" i="6"/>
  <c r="A3" i="6" s="1"/>
  <c r="B4" i="6"/>
  <c r="A4" i="6" s="1"/>
  <c r="B5" i="6"/>
  <c r="A5" i="6" s="1"/>
  <c r="C3" i="6"/>
  <c r="C4" i="6"/>
  <c r="C5" i="6"/>
  <c r="E3" i="6"/>
  <c r="E4" i="6"/>
  <c r="E5" i="6"/>
  <c r="G3" i="6"/>
  <c r="I3" i="6" s="1"/>
  <c r="G4" i="6"/>
  <c r="I4" i="6" s="1"/>
  <c r="G5" i="6"/>
  <c r="I5" i="6" s="1"/>
  <c r="D129" i="6"/>
  <c r="D128" i="6"/>
  <c r="D559" i="6" l="1"/>
  <c r="D127" i="6"/>
  <c r="D277" i="6"/>
  <c r="D60" i="6"/>
  <c r="D321" i="6"/>
  <c r="D73" i="6"/>
  <c r="D525" i="6"/>
  <c r="D118" i="6"/>
  <c r="D119" i="6"/>
  <c r="D560" i="6"/>
  <c r="D120" i="6"/>
  <c r="D561" i="6"/>
  <c r="D35" i="6"/>
  <c r="D562" i="6"/>
  <c r="D34" i="6"/>
  <c r="D124" i="6"/>
  <c r="D51" i="6"/>
  <c r="D521" i="6"/>
  <c r="D85" i="6"/>
  <c r="D406" i="6"/>
  <c r="D67" i="6"/>
  <c r="D329" i="6"/>
  <c r="D47" i="6"/>
  <c r="D418" i="6"/>
  <c r="D79" i="6"/>
  <c r="D376" i="6"/>
  <c r="D80" i="6"/>
  <c r="D377" i="6"/>
  <c r="D78" i="6"/>
  <c r="D378" i="6"/>
  <c r="D102" i="6"/>
  <c r="D475" i="6"/>
  <c r="D59" i="6"/>
  <c r="D499" i="6"/>
  <c r="D68" i="6"/>
  <c r="D332" i="6"/>
  <c r="D61" i="6"/>
  <c r="D297" i="6"/>
  <c r="D37" i="6"/>
  <c r="D181" i="6"/>
  <c r="M72" i="6"/>
  <c r="D58" i="6"/>
  <c r="D39" i="6"/>
  <c r="D53" i="6"/>
  <c r="L80" i="6"/>
  <c r="L79" i="6"/>
  <c r="M47" i="6"/>
  <c r="L57" i="6"/>
  <c r="M75" i="6"/>
  <c r="L96" i="6"/>
  <c r="M74" i="6"/>
  <c r="L46" i="6"/>
  <c r="L88" i="6"/>
  <c r="L54" i="6"/>
  <c r="L42" i="6"/>
  <c r="M63" i="6"/>
  <c r="M38" i="6"/>
  <c r="L101" i="6"/>
  <c r="M52" i="6"/>
  <c r="M69" i="6"/>
  <c r="M41" i="6"/>
  <c r="L90" i="6"/>
  <c r="M91" i="6"/>
  <c r="M59" i="6"/>
  <c r="L53" i="6"/>
  <c r="M83" i="6"/>
  <c r="K27" i="6"/>
  <c r="M27" i="6" s="1"/>
  <c r="K6" i="6"/>
  <c r="L6" i="6" s="1"/>
  <c r="M61" i="6"/>
  <c r="M89" i="6"/>
  <c r="M49" i="6"/>
  <c r="L56" i="6"/>
  <c r="M73" i="6"/>
  <c r="M37" i="6"/>
  <c r="L82" i="6"/>
  <c r="K15" i="6"/>
  <c r="L15" i="6" s="1"/>
  <c r="K11" i="6"/>
  <c r="M11" i="6" s="1"/>
  <c r="K30" i="6"/>
  <c r="L30" i="6" s="1"/>
  <c r="L44" i="6"/>
  <c r="M81" i="6"/>
  <c r="M87" i="6"/>
  <c r="M66" i="6"/>
  <c r="M98" i="6"/>
  <c r="M60" i="6"/>
  <c r="K9" i="6"/>
  <c r="M9" i="6" s="1"/>
  <c r="K36" i="6"/>
  <c r="L36" i="6" s="1"/>
  <c r="M104" i="6"/>
  <c r="K35" i="6"/>
  <c r="L35" i="6" s="1"/>
  <c r="L62" i="6"/>
  <c r="K14" i="6"/>
  <c r="M14" i="6" s="1"/>
  <c r="K26" i="6"/>
  <c r="M26" i="6" s="1"/>
  <c r="K29" i="6"/>
  <c r="L29" i="6" s="1"/>
  <c r="K12" i="6"/>
  <c r="M12" i="6" s="1"/>
  <c r="M110" i="6"/>
  <c r="K10" i="6"/>
  <c r="M10" i="6" s="1"/>
  <c r="K13" i="6"/>
  <c r="L13" i="6" s="1"/>
  <c r="M84" i="6"/>
  <c r="M95" i="6"/>
  <c r="M107" i="6"/>
  <c r="M93" i="6"/>
  <c r="M70" i="6"/>
  <c r="M39" i="6"/>
  <c r="M64" i="6"/>
  <c r="K32" i="6"/>
  <c r="L32" i="6" s="1"/>
  <c r="K20" i="6"/>
  <c r="M20" i="6" s="1"/>
  <c r="M50" i="6"/>
  <c r="K25" i="6"/>
  <c r="L25" i="6" s="1"/>
  <c r="K28" i="6"/>
  <c r="M28" i="6" s="1"/>
  <c r="M78" i="6"/>
  <c r="K24" i="6"/>
  <c r="L24" i="6" s="1"/>
  <c r="K23" i="6"/>
  <c r="I36" i="6"/>
  <c r="I35" i="6"/>
  <c r="K34" i="6"/>
  <c r="L34" i="6" s="1"/>
  <c r="K22" i="6"/>
  <c r="M22" i="6" s="1"/>
  <c r="M55" i="6"/>
  <c r="K33" i="6"/>
  <c r="M33" i="6" s="1"/>
  <c r="K21" i="6"/>
  <c r="M21" i="6" s="1"/>
  <c r="L94" i="6"/>
  <c r="M77" i="6"/>
  <c r="K18" i="6"/>
  <c r="M18" i="6" s="1"/>
  <c r="K31" i="6"/>
  <c r="L31" i="6" s="1"/>
  <c r="K19" i="6"/>
  <c r="M19" i="6" s="1"/>
  <c r="M40" i="6"/>
  <c r="L85" i="6"/>
  <c r="M43" i="6"/>
  <c r="M71" i="6"/>
  <c r="M92" i="6"/>
  <c r="M68" i="6"/>
  <c r="K8" i="6"/>
  <c r="L8" i="6" s="1"/>
  <c r="K7" i="6"/>
  <c r="L7" i="6" s="1"/>
  <c r="M86" i="6"/>
  <c r="D92" i="6"/>
  <c r="D38" i="6"/>
  <c r="D104" i="6"/>
  <c r="D50" i="6"/>
  <c r="D105" i="6"/>
  <c r="D55" i="6"/>
  <c r="D32" i="6"/>
  <c r="D54" i="6"/>
  <c r="D15" i="6"/>
  <c r="D106" i="6"/>
  <c r="D88" i="6"/>
  <c r="D24" i="6"/>
  <c r="D3" i="6"/>
  <c r="D110" i="6"/>
  <c r="D5" i="6"/>
  <c r="D112" i="6"/>
  <c r="D4" i="6"/>
  <c r="D113" i="6"/>
  <c r="D9" i="6"/>
  <c r="D115" i="6"/>
  <c r="D8" i="6"/>
  <c r="D107" i="6"/>
  <c r="D7" i="6"/>
  <c r="D114" i="6"/>
  <c r="D10" i="6"/>
  <c r="D43" i="6"/>
  <c r="D11" i="6"/>
  <c r="D36" i="6"/>
  <c r="D109" i="6"/>
  <c r="D13" i="6"/>
  <c r="D66" i="6"/>
  <c r="D14" i="6"/>
  <c r="D44" i="6"/>
  <c r="D16" i="6"/>
  <c r="D100" i="6"/>
  <c r="D28" i="6"/>
  <c r="D69" i="6"/>
  <c r="D27" i="6"/>
  <c r="D52" i="6"/>
  <c r="D25" i="6"/>
  <c r="D42" i="6"/>
  <c r="D23" i="6"/>
  <c r="D101" i="6"/>
  <c r="D22" i="6"/>
  <c r="D116" i="6"/>
  <c r="D117" i="6"/>
  <c r="D20" i="6"/>
  <c r="D84" i="6"/>
  <c r="D19" i="6"/>
  <c r="D95" i="6"/>
  <c r="D18" i="6"/>
  <c r="D93" i="6"/>
  <c r="D17" i="6"/>
  <c r="D49" i="6"/>
  <c r="D33" i="6"/>
  <c r="D45" i="6"/>
  <c r="D31" i="6"/>
  <c r="D87" i="6"/>
  <c r="D30" i="6"/>
  <c r="D99" i="6"/>
  <c r="D29" i="6"/>
  <c r="D108" i="6"/>
  <c r="K17" i="6"/>
  <c r="M17" i="6" s="1"/>
  <c r="L76" i="6"/>
  <c r="M76" i="6"/>
  <c r="K4" i="6"/>
  <c r="L4" i="6" s="1"/>
  <c r="K16" i="6"/>
  <c r="L16" i="6" s="1"/>
  <c r="M67" i="6"/>
  <c r="L67" i="6"/>
  <c r="K3" i="6"/>
  <c r="M3" i="6" s="1"/>
  <c r="L65" i="6"/>
  <c r="M106" i="6"/>
  <c r="M99" i="6"/>
  <c r="M102" i="6"/>
  <c r="M105" i="6"/>
  <c r="M108" i="6"/>
  <c r="M100" i="6"/>
  <c r="L100" i="6"/>
  <c r="K5" i="6"/>
  <c r="L5" i="6" s="1"/>
  <c r="I9" i="6"/>
  <c r="M97" i="6"/>
  <c r="L97" i="6"/>
  <c r="I8" i="6"/>
  <c r="L109" i="6"/>
  <c r="M103" i="6"/>
  <c r="L103" i="6"/>
  <c r="L48" i="6"/>
  <c r="M48" i="6"/>
  <c r="L18" i="6" l="1"/>
  <c r="L20" i="6"/>
  <c r="M6" i="6"/>
  <c r="L11" i="6"/>
  <c r="M15" i="6"/>
  <c r="L27" i="6"/>
  <c r="L9" i="6"/>
  <c r="M32" i="6"/>
  <c r="M30" i="6"/>
  <c r="L26" i="6"/>
  <c r="M25" i="6"/>
  <c r="M35" i="6"/>
  <c r="M36" i="6"/>
  <c r="L12" i="6"/>
  <c r="M29" i="6"/>
  <c r="L22" i="6"/>
  <c r="M34" i="6"/>
  <c r="L10" i="6"/>
  <c r="L28" i="6"/>
  <c r="M13" i="6"/>
  <c r="L14" i="6"/>
  <c r="L19" i="6"/>
  <c r="M24" i="6"/>
  <c r="M7" i="6"/>
  <c r="L21" i="6"/>
  <c r="M31" i="6"/>
  <c r="M8" i="6"/>
  <c r="L33" i="6"/>
  <c r="M23" i="6"/>
  <c r="L23" i="6"/>
  <c r="L3" i="6"/>
  <c r="M16" i="6"/>
  <c r="M5" i="6"/>
  <c r="M4" i="6"/>
  <c r="L17" i="6"/>
  <c r="B2" i="6"/>
  <c r="A2" i="6" l="1"/>
  <c r="D26" i="6" l="1"/>
  <c r="D6" i="6" l="1"/>
  <c r="D103" i="6"/>
  <c r="D12" i="6"/>
  <c r="D21" i="6"/>
  <c r="D2" i="6"/>
  <c r="AA3" i="6"/>
  <c r="Q12" i="6"/>
  <c r="Q7" i="6"/>
  <c r="Q2" i="6"/>
  <c r="G2" i="6"/>
  <c r="K2" i="6" s="1"/>
  <c r="E2" i="6"/>
  <c r="C2" i="6"/>
  <c r="J679" i="6" l="1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03" i="6"/>
  <c r="J604" i="6"/>
  <c r="J605" i="6"/>
  <c r="J606" i="6"/>
  <c r="J607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576" i="6"/>
  <c r="J577" i="6"/>
  <c r="J578" i="6"/>
  <c r="J579" i="6"/>
  <c r="J454" i="6"/>
  <c r="J453" i="6"/>
  <c r="J452" i="6"/>
  <c r="J450" i="6"/>
  <c r="J449" i="6"/>
  <c r="J448" i="6"/>
  <c r="J447" i="6"/>
  <c r="J446" i="6"/>
  <c r="J445" i="6"/>
  <c r="J443" i="6"/>
  <c r="J442" i="6"/>
  <c r="J441" i="6"/>
  <c r="J440" i="6"/>
  <c r="J438" i="6"/>
  <c r="J437" i="6"/>
  <c r="J436" i="6"/>
  <c r="J434" i="6"/>
  <c r="J433" i="6"/>
  <c r="J432" i="6"/>
  <c r="J430" i="6"/>
  <c r="J429" i="6"/>
  <c r="J428" i="6"/>
  <c r="J547" i="6"/>
  <c r="J546" i="6"/>
  <c r="J545" i="6"/>
  <c r="J544" i="6"/>
  <c r="J543" i="6"/>
  <c r="J542" i="6"/>
  <c r="J541" i="6"/>
  <c r="J540" i="6"/>
  <c r="J538" i="6"/>
  <c r="J537" i="6"/>
  <c r="J536" i="6"/>
  <c r="J535" i="6"/>
  <c r="J531" i="6"/>
  <c r="J530" i="6"/>
  <c r="J529" i="6"/>
  <c r="J528" i="6"/>
  <c r="J526" i="6"/>
  <c r="J525" i="6"/>
  <c r="J524" i="6"/>
  <c r="J522" i="6"/>
  <c r="J521" i="6"/>
  <c r="J520" i="6"/>
  <c r="J518" i="6"/>
  <c r="J517" i="6"/>
  <c r="J516" i="6"/>
  <c r="J515" i="6"/>
  <c r="J514" i="6"/>
  <c r="J513" i="6"/>
  <c r="J510" i="6"/>
  <c r="J509" i="6"/>
  <c r="J508" i="6"/>
  <c r="J507" i="6"/>
  <c r="J505" i="6"/>
  <c r="J503" i="6"/>
  <c r="J502" i="6"/>
  <c r="J500" i="6"/>
  <c r="J499" i="6"/>
  <c r="J498" i="6"/>
  <c r="J497" i="6"/>
  <c r="J496" i="6"/>
  <c r="J495" i="6"/>
  <c r="J494" i="6"/>
  <c r="J493" i="6"/>
  <c r="J484" i="6"/>
  <c r="J483" i="6"/>
  <c r="J482" i="6"/>
  <c r="J481" i="6"/>
  <c r="J480" i="6"/>
  <c r="J479" i="6"/>
  <c r="J478" i="6"/>
  <c r="J477" i="6"/>
  <c r="J476" i="6"/>
  <c r="J475" i="6"/>
  <c r="J474" i="6"/>
  <c r="J472" i="6"/>
  <c r="J471" i="6"/>
  <c r="J469" i="6"/>
  <c r="J468" i="6"/>
  <c r="J467" i="6"/>
  <c r="J466" i="6"/>
  <c r="J465" i="6"/>
  <c r="J462" i="6"/>
  <c r="J461" i="6"/>
  <c r="J460" i="6"/>
  <c r="J459" i="6"/>
  <c r="J458" i="6"/>
  <c r="J457" i="6"/>
  <c r="J456" i="6"/>
  <c r="J575" i="6"/>
  <c r="J574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451" i="6"/>
  <c r="J444" i="6"/>
  <c r="J439" i="6"/>
  <c r="J435" i="6"/>
  <c r="J431" i="6"/>
  <c r="J550" i="6"/>
  <c r="J549" i="6"/>
  <c r="J548" i="6"/>
  <c r="J539" i="6"/>
  <c r="J534" i="6"/>
  <c r="J533" i="6"/>
  <c r="J532" i="6"/>
  <c r="J527" i="6"/>
  <c r="J523" i="6"/>
  <c r="J519" i="6"/>
  <c r="J512" i="6"/>
  <c r="J511" i="6"/>
  <c r="J506" i="6"/>
  <c r="J504" i="6"/>
  <c r="J501" i="6"/>
  <c r="J492" i="6"/>
  <c r="J491" i="6"/>
  <c r="J490" i="6"/>
  <c r="J489" i="6"/>
  <c r="J488" i="6"/>
  <c r="J487" i="6"/>
  <c r="J486" i="6"/>
  <c r="J485" i="6"/>
  <c r="J473" i="6"/>
  <c r="J470" i="6"/>
  <c r="J464" i="6"/>
  <c r="J463" i="6"/>
  <c r="J455" i="6"/>
  <c r="J573" i="6"/>
  <c r="J572" i="6"/>
  <c r="J571" i="6"/>
  <c r="J570" i="6"/>
  <c r="J551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365" i="6"/>
  <c r="J366" i="6"/>
  <c r="J367" i="6"/>
  <c r="J368" i="6"/>
  <c r="J369" i="6"/>
  <c r="J370" i="6"/>
  <c r="J371" i="6"/>
  <c r="J372" i="6"/>
  <c r="J363" i="6"/>
  <c r="J364" i="6"/>
  <c r="J250" i="6"/>
  <c r="J252" i="6"/>
  <c r="J251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247" i="6"/>
  <c r="J244" i="6"/>
  <c r="J248" i="6"/>
  <c r="J245" i="6"/>
  <c r="J249" i="6"/>
  <c r="J246" i="6"/>
  <c r="J240" i="6"/>
  <c r="J243" i="6"/>
  <c r="J242" i="6"/>
  <c r="J239" i="6"/>
  <c r="J241" i="6"/>
  <c r="J231" i="6"/>
  <c r="J232" i="6"/>
  <c r="J233" i="6"/>
  <c r="J234" i="6"/>
  <c r="J235" i="6"/>
  <c r="J236" i="6"/>
  <c r="J237" i="6"/>
  <c r="J238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46" i="6"/>
  <c r="J145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29" i="6"/>
  <c r="J130" i="6"/>
  <c r="J131" i="6"/>
  <c r="J122" i="6"/>
  <c r="J123" i="6"/>
  <c r="J124" i="6"/>
  <c r="J125" i="6"/>
  <c r="J126" i="6"/>
  <c r="J127" i="6"/>
  <c r="J128" i="6"/>
  <c r="J121" i="6"/>
  <c r="J118" i="6"/>
  <c r="J119" i="6"/>
  <c r="J120" i="6"/>
  <c r="J115" i="6"/>
  <c r="J116" i="6"/>
  <c r="J117" i="6"/>
  <c r="J113" i="6"/>
  <c r="J114" i="6"/>
  <c r="J112" i="6"/>
  <c r="J111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87" i="6"/>
  <c r="J88" i="6"/>
  <c r="J89" i="6"/>
  <c r="J90" i="6"/>
  <c r="J91" i="6"/>
  <c r="J92" i="6"/>
  <c r="J93" i="6"/>
  <c r="J94" i="6"/>
  <c r="J95" i="6"/>
  <c r="J96" i="6"/>
  <c r="J77" i="6"/>
  <c r="J78" i="6"/>
  <c r="J79" i="6"/>
  <c r="J80" i="6"/>
  <c r="J81" i="6"/>
  <c r="J82" i="6"/>
  <c r="J83" i="6"/>
  <c r="J84" i="6"/>
  <c r="J85" i="6"/>
  <c r="J86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50" i="6"/>
  <c r="J51" i="6"/>
  <c r="J52" i="6"/>
  <c r="J53" i="6"/>
  <c r="J54" i="6"/>
  <c r="J55" i="6"/>
  <c r="J56" i="6"/>
  <c r="J57" i="6"/>
  <c r="J58" i="6"/>
  <c r="J59" i="6"/>
  <c r="J60" i="6"/>
  <c r="J61" i="6"/>
  <c r="J45" i="6"/>
  <c r="J46" i="6"/>
  <c r="J47" i="6"/>
  <c r="J48" i="6"/>
  <c r="J49" i="6"/>
  <c r="J41" i="6"/>
  <c r="J42" i="6"/>
  <c r="J43" i="6"/>
  <c r="J44" i="6"/>
  <c r="J37" i="6"/>
  <c r="J38" i="6"/>
  <c r="J39" i="6"/>
  <c r="J40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16" i="6"/>
  <c r="J17" i="6"/>
  <c r="J18" i="6"/>
  <c r="J10" i="6"/>
  <c r="J11" i="6"/>
  <c r="J12" i="6"/>
  <c r="J13" i="6"/>
  <c r="J14" i="6"/>
  <c r="J15" i="6"/>
  <c r="J6" i="6"/>
  <c r="J7" i="6"/>
  <c r="J8" i="6"/>
  <c r="J9" i="6"/>
  <c r="J3" i="6"/>
  <c r="J4" i="6"/>
  <c r="J5" i="6"/>
  <c r="M2" i="6"/>
  <c r="L2" i="6"/>
  <c r="I2" i="6"/>
  <c r="J2" i="6" s="1"/>
  <c r="R9" i="6"/>
  <c r="R3" i="6"/>
  <c r="R13" i="6"/>
  <c r="R8" i="6"/>
  <c r="R14" i="6"/>
  <c r="R4" i="6"/>
  <c r="V29" i="6" l="1"/>
  <c r="V26" i="6"/>
  <c r="V14" i="6"/>
  <c r="V18" i="6"/>
  <c r="V4" i="6"/>
  <c r="V25" i="6"/>
  <c r="V10" i="6"/>
  <c r="V3" i="6"/>
  <c r="V5" i="6"/>
  <c r="V20" i="6"/>
  <c r="V24" i="6"/>
  <c r="V16" i="6"/>
  <c r="V31" i="6"/>
  <c r="V28" i="6"/>
  <c r="V30" i="6"/>
  <c r="V17" i="6"/>
  <c r="V22" i="6"/>
  <c r="V8" i="6"/>
  <c r="V7" i="6"/>
  <c r="V9" i="6"/>
  <c r="V23" i="6"/>
  <c r="V6" i="6"/>
  <c r="V15" i="6"/>
  <c r="V13" i="6"/>
  <c r="V21" i="6"/>
  <c r="V12" i="6"/>
  <c r="V33" i="6"/>
  <c r="V19" i="6"/>
  <c r="V27" i="6"/>
  <c r="V11" i="6"/>
  <c r="V32" i="6"/>
  <c r="R10" i="6"/>
  <c r="R15" i="6"/>
  <c r="R5" i="6"/>
</calcChain>
</file>

<file path=xl/comments1.xml><?xml version="1.0" encoding="utf-8"?>
<comments xmlns="http://schemas.openxmlformats.org/spreadsheetml/2006/main">
  <authors>
    <author>tc={A7D26D1B-D439-4F12-8611-9E7AF5B0BC0D}</author>
    <author>tc={9ACFF3FF-DB4D-47F7-B99C-B15569131BF7}</author>
    <author>tc={FCE2E390-C14F-4C4E-B0B1-D4EE5009DA51}</author>
    <author>tc={9127CB3F-19A9-4437-8CD1-ECA03E423285}</author>
    <author>tc={F01F44EE-BE06-4504-A124-537549A4ED24}</author>
  </authors>
  <commentList>
    <comment ref="F23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CNPJ 39.750.948/0001-08</t>
        </r>
      </text>
    </comment>
    <comment ref="E42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ABELHÃO - VER</t>
        </r>
      </text>
    </comment>
    <comment ref="C485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IDs: 1280712
1281054
1281020
1281241
1281040</t>
        </r>
      </text>
    </comment>
    <comment ref="G599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Notas: 20430 e 20431</t>
        </r>
      </text>
    </comment>
    <comment ref="G603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Notas: 20432 e 20433</t>
        </r>
      </text>
    </comment>
  </commentList>
</comments>
</file>

<file path=xl/comments2.xml><?xml version="1.0" encoding="utf-8"?>
<comments xmlns="http://schemas.openxmlformats.org/spreadsheetml/2006/main">
  <authors>
    <author>tc={E6AFBFDE-2DC3-4BEB-942B-F0F18BDB3C53}</author>
  </authors>
  <commentList>
    <comment ref="B7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CNPF 29.178.233/0001-60</t>
        </r>
      </text>
    </comment>
  </commentList>
</comments>
</file>

<file path=xl/sharedStrings.xml><?xml version="1.0" encoding="utf-8"?>
<sst xmlns="http://schemas.openxmlformats.org/spreadsheetml/2006/main" count="6478" uniqueCount="945">
  <si>
    <t>MÊS LANÇ.</t>
  </si>
  <si>
    <t>FILIAL</t>
  </si>
  <si>
    <t>LIBERAÇÃO PEDIDO</t>
  </si>
  <si>
    <t>CÓDIGO FORNEC.</t>
  </si>
  <si>
    <t>RAZÃO SOCIAL</t>
  </si>
  <si>
    <t>Nº DA NF</t>
  </si>
  <si>
    <t>DATA DE EMISSÃO</t>
  </si>
  <si>
    <t>DATA DE VENCTO</t>
  </si>
  <si>
    <t>VALOR (R$)</t>
  </si>
  <si>
    <t>NATUREZA CONTRATO</t>
  </si>
  <si>
    <t>FORMA DE PGTO</t>
  </si>
  <si>
    <t>DESCRIÇÃO DO SERVIÇO</t>
  </si>
  <si>
    <t>SETOR</t>
  </si>
  <si>
    <t>MEDIDOR / REQUISITANTE</t>
  </si>
  <si>
    <t>DATA PRÉ-NOTA</t>
  </si>
  <si>
    <t>LANÇADOR PRÉ-NOTA</t>
  </si>
  <si>
    <t>LANÇADOR PLANILHA</t>
  </si>
  <si>
    <t>CAAN</t>
  </si>
  <si>
    <t>DEPOSITO</t>
  </si>
  <si>
    <t>LOCACAO EQUIPAMENTOS</t>
  </si>
  <si>
    <t>ELETROMECÂNICA</t>
  </si>
  <si>
    <t>nikolas.sousa</t>
  </si>
  <si>
    <t>JESSICA</t>
  </si>
  <si>
    <t>MAIA</t>
  </si>
  <si>
    <t>MANUTENCAO DE VEICULOS</t>
  </si>
  <si>
    <t>TRANSPORTE</t>
  </si>
  <si>
    <t>marina.mauricio</t>
  </si>
  <si>
    <t>HOSPEDAGEM COLAGORADOR</t>
  </si>
  <si>
    <t>OPERACIONAL</t>
  </si>
  <si>
    <t>thiago.guedes</t>
  </si>
  <si>
    <t>MARIANA</t>
  </si>
  <si>
    <t>CUSTAS JUDICIAIS</t>
  </si>
  <si>
    <t>JURÍDICO</t>
  </si>
  <si>
    <t>ludmila.herasymtchuk</t>
  </si>
  <si>
    <t>PATRICIA</t>
  </si>
  <si>
    <t>COBRANCA</t>
  </si>
  <si>
    <t>COMERCIAL</t>
  </si>
  <si>
    <t>amanda.goncalves</t>
  </si>
  <si>
    <t>BOLETO</t>
  </si>
  <si>
    <t>SERVICO DE FORNECIMENTO DE DADOS E PENDENCIAS FINANCEIRAS</t>
  </si>
  <si>
    <t>simone.gomila</t>
  </si>
  <si>
    <t>SEGURO SAUDE</t>
  </si>
  <si>
    <t>RH CORPORATIVO</t>
  </si>
  <si>
    <t>aline.santos</t>
  </si>
  <si>
    <t>SAAL ITATIAIA</t>
  </si>
  <si>
    <t>SAAL RESENDE</t>
  </si>
  <si>
    <t>SERVICO DE ALOCACAO DE EQUIPAMENTOS</t>
  </si>
  <si>
    <t>maria.barros</t>
  </si>
  <si>
    <t>COMP. PA</t>
  </si>
  <si>
    <t>PATROCINIO LEI ROUANET</t>
  </si>
  <si>
    <t>COMERCIAL CORP.</t>
  </si>
  <si>
    <t>pedro.menezes</t>
  </si>
  <si>
    <t>ANALISES LABORATORIAIS</t>
  </si>
  <si>
    <t>LABORATÓRIO</t>
  </si>
  <si>
    <t>roberta.silva</t>
  </si>
  <si>
    <t>CONVENIO DE OPERACIONALIZACAO DE ESTAGIO</t>
  </si>
  <si>
    <t>pedro.makhohl</t>
  </si>
  <si>
    <t>CAPTURA DE TRANSACOES FINANCEIRAS POR MEIO ELETRONICO</t>
  </si>
  <si>
    <t>SUPORTE DE INFORMATICA</t>
  </si>
  <si>
    <t>ALUGUEL DE IMOVEIS PESSOA JURIDICA</t>
  </si>
  <si>
    <t>mirian.silva</t>
  </si>
  <si>
    <t>SERVICOS OPERACIONAIS COM APLICACAO DE EQUIPAMENTOS</t>
  </si>
  <si>
    <t>CORREIOS E TELEGRAFOS</t>
  </si>
  <si>
    <t>SERVIÇOS GERAIS</t>
  </si>
  <si>
    <t>ALUGUEL DE EQUIPAMENTO DE INFORMATICA</t>
  </si>
  <si>
    <t>RECEBIMENTO, TRATAMENTO E DESTINACAO FINAL DE RESIDUO</t>
  </si>
  <si>
    <t>tamiris.silva</t>
  </si>
  <si>
    <t>DEDETIZACAO ROEDOR</t>
  </si>
  <si>
    <t>AUDITORIA EXTERNA - ETA ALEGRIA</t>
  </si>
  <si>
    <t>QSSMAS</t>
  </si>
  <si>
    <t>DIVULGACAO E PUBLICIDADE</t>
  </si>
  <si>
    <t>COMUNICAÇÃO</t>
  </si>
  <si>
    <t>priscila.berbert</t>
  </si>
  <si>
    <t>GEOCALL</t>
  </si>
  <si>
    <t>REMOCAO DE RESIDUOS</t>
  </si>
  <si>
    <t>AUXILIO FARMACIA</t>
  </si>
  <si>
    <t>paula.formoso</t>
  </si>
  <si>
    <t xml:space="preserve">SERVICO DE JARDINAGEM, ROCADAS E MANUTENCAO </t>
  </si>
  <si>
    <t>GYMPASS</t>
  </si>
  <si>
    <t>ighor.ribeiro</t>
  </si>
  <si>
    <t>CONSULTORIA ENGENHARIA</t>
  </si>
  <si>
    <t>SERVICOS OPERACIONAIS</t>
  </si>
  <si>
    <t>MANUTENCAO DE APARELHOS CELULARES</t>
  </si>
  <si>
    <t>PROVEDOR DE INTERNET</t>
  </si>
  <si>
    <t>TI CORPORATIVO</t>
  </si>
  <si>
    <t>carla.rodrigues</t>
  </si>
  <si>
    <t>MANUTENCAO</t>
  </si>
  <si>
    <t>CONFECCAO E USINAGEM DE PECAS</t>
  </si>
  <si>
    <t>CAMINHAO PIPA</t>
  </si>
  <si>
    <t>vitoria.paixao</t>
  </si>
  <si>
    <t>TREINAMENTO</t>
  </si>
  <si>
    <t>MANUTENCAO DE MAQUINAS E EQUIPAMENTOS</t>
  </si>
  <si>
    <t>SEGUROS DE VIDA</t>
  </si>
  <si>
    <t>LOCACAO DE EQUIPAMENTO - HIDROJATEAMENTO E SUCCAO</t>
  </si>
  <si>
    <t>SERVICOS DE CALL CENTER</t>
  </si>
  <si>
    <t>daniele.mattos</t>
  </si>
  <si>
    <t>CONVENIO DE OPERACIONALIZACAO DE PROGRAMA DE ESTAGIO</t>
  </si>
  <si>
    <t>PLANO ODONTOLOGICO</t>
  </si>
  <si>
    <t>CAMPANHAS INTERNAS</t>
  </si>
  <si>
    <t>COMUNICAÇÃO CORP.</t>
  </si>
  <si>
    <t>SERVICO DE FRETE E TRANSPORTE</t>
  </si>
  <si>
    <t>ASSESSORIA JURIDICA</t>
  </si>
  <si>
    <t>isabela.costa</t>
  </si>
  <si>
    <t>MONITORAMENTO DE VEICULOS</t>
  </si>
  <si>
    <t>LOCACAO DE EQUIPAMENTO UTILITARIO</t>
  </si>
  <si>
    <t>victor.jardim</t>
  </si>
  <si>
    <t>REEMBOLSO DE MANUTENCAO</t>
  </si>
  <si>
    <t>isabella.monte</t>
  </si>
  <si>
    <t>SERVICO PROVEDOR DE INTERNET</t>
  </si>
  <si>
    <t>INSTALACAO DE EQUIPAMENTOS</t>
  </si>
  <si>
    <t>SERVICO DE MONITORAMENTO DE ALARME - REF DEZ E JAN</t>
  </si>
  <si>
    <t>SERVICO DE MONITORAMENTO DE ALARME</t>
  </si>
  <si>
    <t>EQUIPAMENTO DE HIDROJATEAMENTO</t>
  </si>
  <si>
    <t>MANUTENCAO E REPARO DE EQUIPAMENTOS</t>
  </si>
  <si>
    <t>MANUTENCAO AR CONDICIONADO</t>
  </si>
  <si>
    <t>EXECUCAO DE PAVIMENTACAO EM LOGRADOUROS DIVERSOS</t>
  </si>
  <si>
    <t>REMOCAO DE ENXAME DE MARIMBONDO</t>
  </si>
  <si>
    <t>PEDAGIO</t>
  </si>
  <si>
    <t>MAO DE OBRA TERCEIRIZADA</t>
  </si>
  <si>
    <t>RECURSOS HUMANOS</t>
  </si>
  <si>
    <t>heidi.dias</t>
  </si>
  <si>
    <t>CONVENIO SESI CLUBE</t>
  </si>
  <si>
    <t>carolina.silva</t>
  </si>
  <si>
    <t>JURÍDICO CORP.</t>
  </si>
  <si>
    <t>SERVICO DE AUXILIO ALIMENTACAO</t>
  </si>
  <si>
    <t>SERVICO TELEFONIA FIXA</t>
  </si>
  <si>
    <t>SERVICO DE IMAGENS AEREAS, FOTOGRAFIAS, TIME LAPSE E RELATORIOS</t>
  </si>
  <si>
    <t>ADMINISTRACAO DO SISTEMA GOOD - FUEL CON</t>
  </si>
  <si>
    <t>TRANSPORTE CORP.</t>
  </si>
  <si>
    <t>RECUPERACAO DE PAVIMENTO ASFALTICO</t>
  </si>
  <si>
    <t>VALE TRANSPORTE</t>
  </si>
  <si>
    <t>SERVICOS DE CHAVEIRO, CARIMBO, PLACAS E CONGENERES</t>
  </si>
  <si>
    <t>rosiane.carvalho</t>
  </si>
  <si>
    <t>SERVICO DE TELEFONIA MOVEL</t>
  </si>
  <si>
    <t>SERVIÇOD E MANUTENÇÃO</t>
  </si>
  <si>
    <t>PROCESSOS JUDICIAIS</t>
  </si>
  <si>
    <t>CUSTAS JURIDICAS</t>
  </si>
  <si>
    <t>CUSTAS</t>
  </si>
  <si>
    <t>CAPTURA DE CREDITO</t>
  </si>
  <si>
    <t>DEPÓSITO</t>
  </si>
  <si>
    <t xml:space="preserve">DESTINAÇÃO </t>
  </si>
  <si>
    <t>COLETA</t>
  </si>
  <si>
    <t>ALOCAÇÃO DE EQUIPAMENTOS</t>
  </si>
  <si>
    <t>ANALISE LABORATÓRIO</t>
  </si>
  <si>
    <t>LOCAÇÃO DE EQUIPAMENTO</t>
  </si>
  <si>
    <t>CORREIOS</t>
  </si>
  <si>
    <t>DIVULGAÇÃO E PUBLICIDADE</t>
  </si>
  <si>
    <t>DESENTETIZAÇÃO</t>
  </si>
  <si>
    <t>REEMBOLSO</t>
  </si>
  <si>
    <t>REEMBOLSO ANUIDADE CREA</t>
  </si>
  <si>
    <t>elaine.pedersoli</t>
  </si>
  <si>
    <t>SERVIÇOS ELETROMECANICA</t>
  </si>
  <si>
    <t>TAXA REGULADORA</t>
  </si>
  <si>
    <t>FINANCEIRO</t>
  </si>
  <si>
    <t>patricia.machado</t>
  </si>
  <si>
    <t>TAXA DE INCENDIO</t>
  </si>
  <si>
    <t>patricia.bernardes</t>
  </si>
  <si>
    <t>SERVICO DE JARDINAGEM, ROCADAS E MANUTENCAO - REF JANEIRO</t>
  </si>
  <si>
    <t>MANUTENÇÃO PREDIAL</t>
  </si>
  <si>
    <t xml:space="preserve">COMUNICAÇÃO </t>
  </si>
  <si>
    <t>SERVIÇO DE SERRALHERIA E USINAGEM</t>
  </si>
  <si>
    <t>LOCAÇÃO DE GERADOR</t>
  </si>
  <si>
    <t xml:space="preserve">DEPOSITO </t>
  </si>
  <si>
    <t>elaine.souza</t>
  </si>
  <si>
    <t>PLANO DENTAL</t>
  </si>
  <si>
    <t>LOGISTICA DE BRINDES</t>
  </si>
  <si>
    <t>LOCACAO DE VEÍCULO UTILITARIO</t>
  </si>
  <si>
    <t>INTERNET</t>
  </si>
  <si>
    <t>SERVICO DE MANUTENÇÃO DE CFTV</t>
  </si>
  <si>
    <t>EXECUÇÃO DE PAVIMENTAÇÃO EM LOGRADOUROS DIVERSOS</t>
  </si>
  <si>
    <t>LOCAÇÃO MAQUINAS</t>
  </si>
  <si>
    <t>OUTORGA 01/2022</t>
  </si>
  <si>
    <t>OUTORGA</t>
  </si>
  <si>
    <t>MANUTENÇÃO EQUIPAMENTO</t>
  </si>
  <si>
    <t>COMBUSTIVEL</t>
  </si>
  <si>
    <t>SERVIÇO DE MANUTENÇÃO</t>
  </si>
  <si>
    <t>wesleyson.silva</t>
  </si>
  <si>
    <t>CUMPRIMENTO DE SENTENÇA</t>
  </si>
  <si>
    <t xml:space="preserve">NOVA DUTRA </t>
  </si>
  <si>
    <t>raphael.siqueira</t>
  </si>
  <si>
    <t>MANUTENÇÃO PREVENTIVA</t>
  </si>
  <si>
    <t>fabiana.martins</t>
  </si>
  <si>
    <t>ALUGUEL DE IMPRESSORAS</t>
  </si>
  <si>
    <t xml:space="preserve">DIVULGAÇÃO </t>
  </si>
  <si>
    <t>SERVIÇOS DE COMUNICAÇÃO</t>
  </si>
  <si>
    <t>DEDETIZAÇÃO</t>
  </si>
  <si>
    <t xml:space="preserve">BOLETO </t>
  </si>
  <si>
    <t>FISCALIZAÇÃO ANATEL</t>
  </si>
  <si>
    <t>TAXA ANUAL ANATEL</t>
  </si>
  <si>
    <t>MENSALIDADE 03/12</t>
  </si>
  <si>
    <t>ANUIDADE TX BOMBEIRO ETA FAZENDA BARRA</t>
  </si>
  <si>
    <t>ANUIDADE TX DE BOMBEIRO ELEVATÓRIA CRUZ DAS ALMAS</t>
  </si>
  <si>
    <t>ANUIDADE TX DE BOMBEIRO ETA CIDADE ALEGRIA</t>
  </si>
  <si>
    <t>CONSERTO CELULAR</t>
  </si>
  <si>
    <t>TAXA IBAMA 2022/01 - C.C.: 14803</t>
  </si>
  <si>
    <t>jessica.gsilva</t>
  </si>
  <si>
    <t>TAXA IBAMA 2022/01 - C.C.: 4730208</t>
  </si>
  <si>
    <t>TAXA IBAMA 2022/01 - C.C.: 2730208</t>
  </si>
  <si>
    <t>1252807 / 1256322</t>
  </si>
  <si>
    <t>LOCAÇÃO DE IMPRESSORAS</t>
  </si>
  <si>
    <t>mariana.miranda</t>
  </si>
  <si>
    <t>ALUGUEL EQUIPAMENTO</t>
  </si>
  <si>
    <t>ENGENHARIA</t>
  </si>
  <si>
    <t>raphael.goldstein</t>
  </si>
  <si>
    <t>OUTORGA 02/2022</t>
  </si>
  <si>
    <t>SESI CLUBE</t>
  </si>
  <si>
    <t>MANUTENÇÃO DE VEÍCULOS</t>
  </si>
  <si>
    <t>0.001.300.508</t>
  </si>
  <si>
    <t>LEANDRO</t>
  </si>
  <si>
    <t>MENUTENÇÃO DE VEÍCULOS</t>
  </si>
  <si>
    <t>0.012.901.601</t>
  </si>
  <si>
    <t>CREDITO</t>
  </si>
  <si>
    <t>0.001.294.064</t>
  </si>
  <si>
    <t>CONSULTORIA EMISSAO DE LAUDO FUMÇA PRETA</t>
  </si>
  <si>
    <t>0.001.281.805</t>
  </si>
  <si>
    <t>PARCELA ANA 01/08</t>
  </si>
  <si>
    <t>CUMPRIMENTO DE SENTERNÇA</t>
  </si>
  <si>
    <t>0.001.297.521</t>
  </si>
  <si>
    <t>0.001.279.619</t>
  </si>
  <si>
    <t>0.001.298.299</t>
  </si>
  <si>
    <t>0.001.298.334</t>
  </si>
  <si>
    <t>0.001.298.218</t>
  </si>
  <si>
    <t>0.001.292.894</t>
  </si>
  <si>
    <t>0.001.294.278</t>
  </si>
  <si>
    <t>0.001.302.363</t>
  </si>
  <si>
    <t>0.001.302.306</t>
  </si>
  <si>
    <t>0.001.298.555</t>
  </si>
  <si>
    <t>0.001.289.199</t>
  </si>
  <si>
    <t>0.001.289.116</t>
  </si>
  <si>
    <t>CREA ANUIDADE SAAL MATRIZ</t>
  </si>
  <si>
    <t>guilherme.bravo</t>
  </si>
  <si>
    <t>CREA CAAN ANUIDADE</t>
  </si>
  <si>
    <t>ANUIDADE CREA GABRIEL</t>
  </si>
  <si>
    <t>gabriel.roberti</t>
  </si>
  <si>
    <t>ART PARA OUTORGA DA ETE ENG PASSOS</t>
  </si>
  <si>
    <t>marcio.fujii</t>
  </si>
  <si>
    <t>ART PARA OUTORGA DA ETE AMAN</t>
  </si>
  <si>
    <t>ART PARA OUTORGA ETE CAPELINHA</t>
  </si>
  <si>
    <t>CRQ ANUIDADE SAAL MATRIZ</t>
  </si>
  <si>
    <t>CRQ AFT ANUIDADE SAAL MATRIZ</t>
  </si>
  <si>
    <t xml:space="preserve">CRQ ANUIDADE </t>
  </si>
  <si>
    <t xml:space="preserve">CRQ AFT ANUIDADE </t>
  </si>
  <si>
    <t>0.001.291.475</t>
  </si>
  <si>
    <t>elisangela.silva</t>
  </si>
  <si>
    <t>0.001.279.177</t>
  </si>
  <si>
    <t>REEMBOLSO CREA ANUAL DANILO</t>
  </si>
  <si>
    <t>danilo.carvalho</t>
  </si>
  <si>
    <t>0.001.291.387</t>
  </si>
  <si>
    <t>MANUTENCAO PREDIAL</t>
  </si>
  <si>
    <t>0.001.272.322</t>
  </si>
  <si>
    <t>0.001.272.315</t>
  </si>
  <si>
    <t>PRESTAÇÃO DE CONTAS DE ADIANTAMENTO</t>
  </si>
  <si>
    <t>dhilean.maximo</t>
  </si>
  <si>
    <t>0.001.293.595</t>
  </si>
  <si>
    <t>0.001.293.589</t>
  </si>
  <si>
    <t>0.001.295.461</t>
  </si>
  <si>
    <t>TAXA 04/12</t>
  </si>
  <si>
    <t>0.001.298.445</t>
  </si>
  <si>
    <t>0.001.298.234</t>
  </si>
  <si>
    <t>0.001.298.366</t>
  </si>
  <si>
    <t>0.001.298.311</t>
  </si>
  <si>
    <t>0.001.298.269</t>
  </si>
  <si>
    <t>0.001.284.225</t>
  </si>
  <si>
    <t>-</t>
  </si>
  <si>
    <t>AUTORIZAÇÃO MURO CONTENÇÃO ETE IPIRANGA</t>
  </si>
  <si>
    <t>OUTORGA ETE ENGENHEIRO PASSOS</t>
  </si>
  <si>
    <t>OUTORGA ETE CAPELINHA</t>
  </si>
  <si>
    <t>OUTORGA ETE AMAN</t>
  </si>
  <si>
    <t>0.001.292.065</t>
  </si>
  <si>
    <t>0.001.292.730</t>
  </si>
  <si>
    <t>0.001.293.973</t>
  </si>
  <si>
    <t>acordo extrajudicial</t>
  </si>
  <si>
    <t>0.001.293.890</t>
  </si>
  <si>
    <t>0.001.297.541</t>
  </si>
  <si>
    <t>0.001.291.602</t>
  </si>
  <si>
    <t>0.001.291.506</t>
  </si>
  <si>
    <t>0.001.293.832</t>
  </si>
  <si>
    <t>0.001.293.790</t>
  </si>
  <si>
    <t>0.001.278.869</t>
  </si>
  <si>
    <t>0.001.297.376</t>
  </si>
  <si>
    <t>SERVICOS DE SERRLHERIA</t>
  </si>
  <si>
    <t>0.001.294.050</t>
  </si>
  <si>
    <t>0.001.294.003</t>
  </si>
  <si>
    <t>PUBLICAÇÕES LEGAIS</t>
  </si>
  <si>
    <t>CONTABILIDADE</t>
  </si>
  <si>
    <t>marco.costa</t>
  </si>
  <si>
    <t>0.001.293.141</t>
  </si>
  <si>
    <t>0.001.293.978</t>
  </si>
  <si>
    <t>0.001.295.514</t>
  </si>
  <si>
    <t>0.001.299.704</t>
  </si>
  <si>
    <t>0.001.293.956</t>
  </si>
  <si>
    <t>FUNDO FIXO</t>
  </si>
  <si>
    <t>ASSESSORIA JURIDICA - CONSULTORIA</t>
  </si>
  <si>
    <t>ASSESSORIA JURIDICA - CONTENCIOSO</t>
  </si>
  <si>
    <t>0.001.280.139</t>
  </si>
  <si>
    <t>0.001.291.193</t>
  </si>
  <si>
    <t>0.001.298.740</t>
  </si>
  <si>
    <t>0.001.298.162</t>
  </si>
  <si>
    <t>REALOCAÇÃO BOTOEIRA</t>
  </si>
  <si>
    <t>INSTALAÇÃO DE PONTO DE REDE</t>
  </si>
  <si>
    <t>0.001.299.982</t>
  </si>
  <si>
    <t>vinicius.seixas</t>
  </si>
  <si>
    <t>0.001.280.328</t>
  </si>
  <si>
    <t>0.001.268.449</t>
  </si>
  <si>
    <t>0.001.295.189</t>
  </si>
  <si>
    <t>0.001.298.557</t>
  </si>
  <si>
    <t>0.001.293.953</t>
  </si>
  <si>
    <t>PRESTACAO DE SERVIÇO LICENCIAMENTO DE SOFTWARE</t>
  </si>
  <si>
    <t>OUTORGA 03/2022</t>
  </si>
  <si>
    <t>0.001.295.856</t>
  </si>
  <si>
    <t>0.001.300.542</t>
  </si>
  <si>
    <t>0.001.279.102</t>
  </si>
  <si>
    <t>0.001.291.565</t>
  </si>
  <si>
    <t>0.001.302.347</t>
  </si>
  <si>
    <t>0.001.286.421</t>
  </si>
  <si>
    <t>0.001.287.864</t>
  </si>
  <si>
    <t>0.001.287.860</t>
  </si>
  <si>
    <t>0.001.286.443</t>
  </si>
  <si>
    <t>0.001.286.449</t>
  </si>
  <si>
    <t>0.001.288.730</t>
  </si>
  <si>
    <t>CHAVEIRO</t>
  </si>
  <si>
    <t>0.001.249.704</t>
  </si>
  <si>
    <t>VALOR DE R$ 18.720,00 DIVIDIDO EM 9 VEZES</t>
  </si>
  <si>
    <t>MANUTENCAO DE APARELHO</t>
  </si>
  <si>
    <t>felipe.chaves</t>
  </si>
  <si>
    <t>SERVICOS ADVOCATICIOS</t>
  </si>
  <si>
    <t>TAXA 02/08</t>
  </si>
  <si>
    <t>TAXA 05/12</t>
  </si>
  <si>
    <t>MANUTENCAO DE IMPRESSORA - NOTA PARCELADA EM 3X</t>
  </si>
  <si>
    <t>SERVICO DE SEGURANCA, VIGILANCIA E MONITORAMENTO</t>
  </si>
  <si>
    <t>MANUTENCAO DE APRELHO DE REFRIGERACO</t>
  </si>
  <si>
    <t>HONORARIOS ADVOCATICIOS</t>
  </si>
  <si>
    <t>LO ETA SÃO CAETANO</t>
  </si>
  <si>
    <t>OUTORGA REF. 04/2022</t>
  </si>
  <si>
    <t>JURIDICO</t>
  </si>
  <si>
    <t>MANTENCAO DE RELOGIO DE PONTO</t>
  </si>
  <si>
    <t>MANUTENCAO DE EQUIPAMENTO DE INFORMATICA</t>
  </si>
  <si>
    <t>FUNDO FIXO 05/2022</t>
  </si>
  <si>
    <t>TRANPORTE</t>
  </si>
  <si>
    <t>AUTO DE INFRAÇÃO ETE SÃO CAETANO 12110/2022</t>
  </si>
  <si>
    <t>MANUTENÇÃO DE EQUIPAMENTOS</t>
  </si>
  <si>
    <t>ANUIDADE CRQ MARCIO PEREIRA</t>
  </si>
  <si>
    <t>marcio.spereira</t>
  </si>
  <si>
    <t xml:space="preserve">SERVIÇO DE MANUTENÇÃO EM POSTO </t>
  </si>
  <si>
    <t>BANCO</t>
  </si>
  <si>
    <t xml:space="preserve">MANUTENÇÃO </t>
  </si>
  <si>
    <t xml:space="preserve">OPERACIONAL </t>
  </si>
  <si>
    <t>CONTRATO</t>
  </si>
  <si>
    <t>MEDIDOR</t>
  </si>
  <si>
    <t>marcos.lemos</t>
  </si>
  <si>
    <t>Finalizado</t>
  </si>
  <si>
    <t>Liberado</t>
  </si>
  <si>
    <t>adriana.amendola</t>
  </si>
  <si>
    <t>Em aguardo</t>
  </si>
  <si>
    <t>Sem serviço</t>
  </si>
  <si>
    <t>Recebido</t>
  </si>
  <si>
    <t>Pré-nota</t>
  </si>
  <si>
    <t>ana.gabrig</t>
  </si>
  <si>
    <t>natan.cezario</t>
  </si>
  <si>
    <t>Em atraso</t>
  </si>
  <si>
    <t>alessandra.ferrari</t>
  </si>
  <si>
    <t>carla.verra</t>
  </si>
  <si>
    <t>Externo</t>
  </si>
  <si>
    <t>carlos.noronha</t>
  </si>
  <si>
    <t>monique.goering</t>
  </si>
  <si>
    <t>amanda.santos</t>
  </si>
  <si>
    <t>estefane.rodrigues</t>
  </si>
  <si>
    <t>gabriela.nunes</t>
  </si>
  <si>
    <t>carlos.ferreira</t>
  </si>
  <si>
    <t>flavia.risso</t>
  </si>
  <si>
    <t>zoelzer.silva</t>
  </si>
  <si>
    <t>marcelo.olaso</t>
  </si>
  <si>
    <t>ricardo.nascimento</t>
  </si>
  <si>
    <t>johny.marins</t>
  </si>
  <si>
    <t>luis.goncalves</t>
  </si>
  <si>
    <t>marco.santos</t>
  </si>
  <si>
    <t>josenaldo.silva</t>
  </si>
  <si>
    <t>priscila.faria</t>
  </si>
  <si>
    <t>fernanda.tisi</t>
  </si>
  <si>
    <t>francisco.junior</t>
  </si>
  <si>
    <t>rodrigo.pereira</t>
  </si>
  <si>
    <t>elizabeth.maia</t>
  </si>
  <si>
    <t>MÊS</t>
  </si>
  <si>
    <t>DIA MÊS</t>
  </si>
  <si>
    <t>DATA LIBERAÇÃO</t>
  </si>
  <si>
    <t>PRAZO LIBERAÇÃO</t>
  </si>
  <si>
    <t>DIA</t>
  </si>
  <si>
    <t>DIA INDIC.</t>
  </si>
  <si>
    <t>STATUS</t>
  </si>
  <si>
    <t>RESPONSÁVEL ATRASO</t>
  </si>
  <si>
    <t>JUSTIFICATIVA ATRASO</t>
  </si>
  <si>
    <t>PRAZO PRÉ-NOTA</t>
  </si>
  <si>
    <t>STATUS PRÉ-NOTA</t>
  </si>
  <si>
    <t>CONT. DIAS</t>
  </si>
  <si>
    <t>Período</t>
  </si>
  <si>
    <t>No prazo</t>
  </si>
  <si>
    <t>Fora do prazo</t>
  </si>
  <si>
    <t>TOTAL</t>
  </si>
  <si>
    <t>Março</t>
  </si>
  <si>
    <t>SUPERINTENDÊNCIA</t>
  </si>
  <si>
    <t>Filial</t>
  </si>
  <si>
    <t>Financeiro</t>
  </si>
  <si>
    <t>ID Func.</t>
  </si>
  <si>
    <t>Contratos</t>
  </si>
  <si>
    <t>Paleta</t>
  </si>
  <si>
    <t>rgb(189, 147, 249)</t>
  </si>
  <si>
    <t>rgb(255, 121, 198)</t>
  </si>
  <si>
    <t>rgb(139, 233, 253)</t>
  </si>
  <si>
    <t>alvimara.martins</t>
  </si>
  <si>
    <t>rgb(255, 184, 108)</t>
  </si>
  <si>
    <t>Pagamento</t>
  </si>
  <si>
    <t>Acompanhamento</t>
  </si>
  <si>
    <t>amanda.maciel</t>
  </si>
  <si>
    <t>belinda.mattos</t>
  </si>
  <si>
    <t>Setor</t>
  </si>
  <si>
    <t>ALMOXARIFADO</t>
  </si>
  <si>
    <t>carlos.hobarbosa</t>
  </si>
  <si>
    <t>Meses</t>
  </si>
  <si>
    <t>Janeiro</t>
  </si>
  <si>
    <t>daniella.sousa</t>
  </si>
  <si>
    <t>ENGENHARIA CORP.</t>
  </si>
  <si>
    <t>Fevereiro</t>
  </si>
  <si>
    <t>dayara.ribeiro</t>
  </si>
  <si>
    <t>Abril</t>
  </si>
  <si>
    <t>Maio</t>
  </si>
  <si>
    <t>diogo.silva</t>
  </si>
  <si>
    <t>Junho</t>
  </si>
  <si>
    <t>ebenezer.carvalho</t>
  </si>
  <si>
    <t>Julho</t>
  </si>
  <si>
    <t>edson.nascimento</t>
  </si>
  <si>
    <t>Agosto</t>
  </si>
  <si>
    <t>Setembro</t>
  </si>
  <si>
    <t>Outubro</t>
  </si>
  <si>
    <t>Novembro</t>
  </si>
  <si>
    <t>Dezembro</t>
  </si>
  <si>
    <t>SUPRIMENTOS</t>
  </si>
  <si>
    <t>fernando.machado</t>
  </si>
  <si>
    <t>giselle.ribeiro</t>
  </si>
  <si>
    <t>joel.junior</t>
  </si>
  <si>
    <t>juliana.mendonca</t>
  </si>
  <si>
    <t>larissa.tavares</t>
  </si>
  <si>
    <t>licio.guimaraes</t>
  </si>
  <si>
    <t>luciana.silva</t>
  </si>
  <si>
    <t>luiz.reis</t>
  </si>
  <si>
    <t>marcos.caratsoris</t>
  </si>
  <si>
    <t>marcos.pimentel</t>
  </si>
  <si>
    <t>monique.arka</t>
  </si>
  <si>
    <t>paulo.ssilva</t>
  </si>
  <si>
    <t>priscila.pereira</t>
  </si>
  <si>
    <t>raimundo.oliveira</t>
  </si>
  <si>
    <t>ricardo.figueiredo</t>
  </si>
  <si>
    <t>rodrigo.guimaraes</t>
  </si>
  <si>
    <t>rozelia.almeida</t>
  </si>
  <si>
    <t>sonia.cavalcante</t>
  </si>
  <si>
    <t>vanessa.miranda</t>
  </si>
  <si>
    <t>marcia.pintas</t>
  </si>
  <si>
    <t>A</t>
  </si>
  <si>
    <t>B</t>
  </si>
  <si>
    <t>C</t>
  </si>
  <si>
    <t>Enmun</t>
  </si>
  <si>
    <t>Beurl</t>
  </si>
  <si>
    <t>Ciuvea</t>
  </si>
  <si>
    <t>Dayn</t>
  </si>
  <si>
    <t>Kepor</t>
  </si>
  <si>
    <t>Pueal</t>
  </si>
  <si>
    <t>Tozou</t>
  </si>
  <si>
    <t>Xoade</t>
  </si>
  <si>
    <t>Geyoln</t>
  </si>
  <si>
    <t>Dyoxu</t>
  </si>
  <si>
    <t>Xaolu</t>
  </si>
  <si>
    <t>Paxyo</t>
  </si>
  <si>
    <t>Reas</t>
  </si>
  <si>
    <t>Unsyo</t>
  </si>
  <si>
    <t>Fluha</t>
  </si>
  <si>
    <t>Supei</t>
  </si>
  <si>
    <t>Guyhay</t>
  </si>
  <si>
    <t>Wuelus</t>
  </si>
  <si>
    <t>Gibaemua</t>
  </si>
  <si>
    <t>Zugur</t>
  </si>
  <si>
    <t>Vawal</t>
  </si>
  <si>
    <t>Casual</t>
  </si>
  <si>
    <t>Cixar</t>
  </si>
  <si>
    <t>Kedae</t>
  </si>
  <si>
    <t>Haoisor</t>
  </si>
  <si>
    <t>Vauan</t>
  </si>
  <si>
    <t>Kacen</t>
  </si>
  <si>
    <t>Zaepiein</t>
  </si>
  <si>
    <t>Luil</t>
  </si>
  <si>
    <t>Siban</t>
  </si>
  <si>
    <t>Rous</t>
  </si>
  <si>
    <t>Cewefu</t>
  </si>
  <si>
    <t>Hupos</t>
  </si>
  <si>
    <t>Goupu</t>
  </si>
  <si>
    <t>Urren</t>
  </si>
  <si>
    <t>Wikugun</t>
  </si>
  <si>
    <t>Paole</t>
  </si>
  <si>
    <t>Inorr</t>
  </si>
  <si>
    <t>Tisau</t>
  </si>
  <si>
    <t>Plite</t>
  </si>
  <si>
    <t>Nabya</t>
  </si>
  <si>
    <t>Ersae</t>
  </si>
  <si>
    <t>Dehoa</t>
  </si>
  <si>
    <t>Lyozi</t>
  </si>
  <si>
    <t>Luway</t>
  </si>
  <si>
    <t>Neima</t>
  </si>
  <si>
    <t>Tiwia</t>
  </si>
  <si>
    <t>Pecal</t>
  </si>
  <si>
    <t>Pefey</t>
  </si>
  <si>
    <t>Gous</t>
  </si>
  <si>
    <t>Nitua</t>
  </si>
  <si>
    <t>Olfay</t>
  </si>
  <si>
    <t>Wuge</t>
  </si>
  <si>
    <t>Sesue</t>
  </si>
  <si>
    <t>Niliu</t>
  </si>
  <si>
    <t>Lesies</t>
  </si>
  <si>
    <t>Sageol</t>
  </si>
  <si>
    <t>Medis</t>
  </si>
  <si>
    <t>Bibar</t>
  </si>
  <si>
    <t>Doyer</t>
  </si>
  <si>
    <t>Hiupa</t>
  </si>
  <si>
    <t>Fucuy</t>
  </si>
  <si>
    <t>Zemyamer</t>
  </si>
  <si>
    <t>Esrau</t>
  </si>
  <si>
    <t>Cikue</t>
  </si>
  <si>
    <t>Zauir</t>
  </si>
  <si>
    <t>Gunes</t>
  </si>
  <si>
    <t>Xere</t>
  </si>
  <si>
    <t>Fakui</t>
  </si>
  <si>
    <t>Fueluo</t>
  </si>
  <si>
    <t>Vosiu</t>
  </si>
  <si>
    <t>Beosa</t>
  </si>
  <si>
    <t>Cikul</t>
  </si>
  <si>
    <t>Ussar</t>
  </si>
  <si>
    <t>Wapul</t>
  </si>
  <si>
    <t>Wereta</t>
  </si>
  <si>
    <t>Suyci</t>
  </si>
  <si>
    <t>Zueir</t>
  </si>
  <si>
    <t>Wilawi</t>
  </si>
  <si>
    <t>Koyme</t>
  </si>
  <si>
    <t>Geflu</t>
  </si>
  <si>
    <t>Zaviu</t>
  </si>
  <si>
    <t>Suyn</t>
  </si>
  <si>
    <t>Quaheaen</t>
  </si>
  <si>
    <t>Naegan</t>
  </si>
  <si>
    <t>Wouti</t>
  </si>
  <si>
    <t>Luern</t>
  </si>
  <si>
    <t>Seiru</t>
  </si>
  <si>
    <t>Supou</t>
  </si>
  <si>
    <t>Urmoy</t>
  </si>
  <si>
    <t>Alpui</t>
  </si>
  <si>
    <t>Flein</t>
  </si>
  <si>
    <t>Tuamu</t>
  </si>
  <si>
    <t>Tabur</t>
  </si>
  <si>
    <t>Mero</t>
  </si>
  <si>
    <t>Ciobun</t>
  </si>
  <si>
    <t>Siosteun</t>
  </si>
  <si>
    <t>Wuovu</t>
  </si>
  <si>
    <t>Pausl</t>
  </si>
  <si>
    <t>Kalul</t>
  </si>
  <si>
    <t>Caquefun</t>
  </si>
  <si>
    <t>Tuveu</t>
  </si>
  <si>
    <t>Simiwius</t>
  </si>
  <si>
    <t>Vaeis</t>
  </si>
  <si>
    <t>Tetoa</t>
  </si>
  <si>
    <t>Hoyro</t>
  </si>
  <si>
    <t>Fogou</t>
  </si>
  <si>
    <t>Arkol</t>
  </si>
  <si>
    <t>Daens</t>
  </si>
  <si>
    <t>Weas</t>
  </si>
  <si>
    <t>Cileu</t>
  </si>
  <si>
    <t>Haopul</t>
  </si>
  <si>
    <t>Sulour</t>
  </si>
  <si>
    <t>Xoci</t>
  </si>
  <si>
    <t>Tetay</t>
  </si>
  <si>
    <t>Diafoes</t>
  </si>
  <si>
    <t>Irwer</t>
  </si>
  <si>
    <t>Noika</t>
  </si>
  <si>
    <t>Rapiku</t>
  </si>
  <si>
    <t>Vileonoa</t>
  </si>
  <si>
    <t>Nuhefu</t>
  </si>
  <si>
    <t>Gerea</t>
  </si>
  <si>
    <t>Ripir</t>
  </si>
  <si>
    <t>Wononen</t>
  </si>
  <si>
    <t>Dogoy</t>
  </si>
  <si>
    <t>Anorl</t>
  </si>
  <si>
    <t>Zebrabun</t>
  </si>
  <si>
    <t>Palao</t>
  </si>
  <si>
    <t>Cligiu</t>
  </si>
  <si>
    <t>Nusos</t>
  </si>
  <si>
    <t>Raudi</t>
  </si>
  <si>
    <t>Vata</t>
  </si>
  <si>
    <t>Irmal</t>
  </si>
  <si>
    <t>Muzanas</t>
  </si>
  <si>
    <t>Zusyo</t>
  </si>
  <si>
    <t>Alvir</t>
  </si>
  <si>
    <t>Xoyso</t>
  </si>
  <si>
    <t>Bufuda</t>
  </si>
  <si>
    <t>Asnou</t>
  </si>
  <si>
    <t>Rifel</t>
  </si>
  <si>
    <t>Cyosa</t>
  </si>
  <si>
    <t>Fyen</t>
  </si>
  <si>
    <t>Gihei</t>
  </si>
  <si>
    <t>Waeniba</t>
  </si>
  <si>
    <t>Wuoes</t>
  </si>
  <si>
    <t>Zivye</t>
  </si>
  <si>
    <t>Luru</t>
  </si>
  <si>
    <t>Luroces</t>
  </si>
  <si>
    <t>Rabeal</t>
  </si>
  <si>
    <t>Veatuy</t>
  </si>
  <si>
    <t>Feybon</t>
  </si>
  <si>
    <t>Boipu</t>
  </si>
  <si>
    <t>Bleon</t>
  </si>
  <si>
    <t>Naohea</t>
  </si>
  <si>
    <t>Zapel</t>
  </si>
  <si>
    <t>Syul</t>
  </si>
  <si>
    <t>Zoefe</t>
  </si>
  <si>
    <t>Hewir</t>
  </si>
  <si>
    <t>Puacaoll</t>
  </si>
  <si>
    <t>Woytu</t>
  </si>
  <si>
    <t>Pudin</t>
  </si>
  <si>
    <t>Baien</t>
  </si>
  <si>
    <t>Gouxeu</t>
  </si>
  <si>
    <t>Pincion</t>
  </si>
  <si>
    <t>Rouzeis</t>
  </si>
  <si>
    <t>Vaefo</t>
  </si>
  <si>
    <t>Suhui</t>
  </si>
  <si>
    <t>Zuyhui</t>
  </si>
  <si>
    <t>Wiuki</t>
  </si>
  <si>
    <t>Ervibial</t>
  </si>
  <si>
    <t>Oslei</t>
  </si>
  <si>
    <t>Siece</t>
  </si>
  <si>
    <t>Anvus</t>
  </si>
  <si>
    <t>Waloe</t>
  </si>
  <si>
    <t>Kosun</t>
  </si>
  <si>
    <t>Oscua</t>
  </si>
  <si>
    <t>Guina</t>
  </si>
  <si>
    <t>Bivaror</t>
  </si>
  <si>
    <t>Loien</t>
  </si>
  <si>
    <t>Datun</t>
  </si>
  <si>
    <t>Ceyal</t>
  </si>
  <si>
    <t>Ciofi</t>
  </si>
  <si>
    <t>Foior</t>
  </si>
  <si>
    <t>Niuos</t>
  </si>
  <si>
    <t>Fivuy</t>
  </si>
  <si>
    <t>Pudovi</t>
  </si>
  <si>
    <t>Foier</t>
  </si>
  <si>
    <t>Loubo</t>
  </si>
  <si>
    <t>Koxel</t>
  </si>
  <si>
    <t>Israr</t>
  </si>
  <si>
    <t>Dyasa</t>
  </si>
  <si>
    <t>Baonn</t>
  </si>
  <si>
    <t>Maur</t>
  </si>
  <si>
    <t>Xeocayre</t>
  </si>
  <si>
    <t>Muebu</t>
  </si>
  <si>
    <t>Koin</t>
  </si>
  <si>
    <t>Kouver</t>
  </si>
  <si>
    <t>Vawen</t>
  </si>
  <si>
    <t>Cuar</t>
  </si>
  <si>
    <t>Olgei</t>
  </si>
  <si>
    <t>Zege</t>
  </si>
  <si>
    <t>Zibas</t>
  </si>
  <si>
    <t>Clibo</t>
  </si>
  <si>
    <t>Wiroa</t>
  </si>
  <si>
    <t>Safeu</t>
  </si>
  <si>
    <t>Seype</t>
  </si>
  <si>
    <t>Buiki</t>
  </si>
  <si>
    <t>Hovos</t>
  </si>
  <si>
    <t>Bofel</t>
  </si>
  <si>
    <t>Hamus</t>
  </si>
  <si>
    <t>Weuwi</t>
  </si>
  <si>
    <t>Entes</t>
  </si>
  <si>
    <t>Doweo</t>
  </si>
  <si>
    <t>Kukus</t>
  </si>
  <si>
    <t>Isorarpo</t>
  </si>
  <si>
    <t>Gebues</t>
  </si>
  <si>
    <t>Ziuna</t>
  </si>
  <si>
    <t>Dyawa</t>
  </si>
  <si>
    <t>Foues</t>
  </si>
  <si>
    <t>Biguo</t>
  </si>
  <si>
    <t>Toyco</t>
  </si>
  <si>
    <t>Queis</t>
  </si>
  <si>
    <t>Buaga</t>
  </si>
  <si>
    <t>Neus</t>
  </si>
  <si>
    <t>Bufa</t>
  </si>
  <si>
    <t>Ciuss</t>
  </si>
  <si>
    <t>Ledei</t>
  </si>
  <si>
    <t>Hoer</t>
  </si>
  <si>
    <t>Fikya</t>
  </si>
  <si>
    <t>Nieten</t>
  </si>
  <si>
    <t>Urdadaos</t>
  </si>
  <si>
    <t>Fimo</t>
  </si>
  <si>
    <t>Cefel</t>
  </si>
  <si>
    <t>Coior</t>
  </si>
  <si>
    <t>Fifazeos</t>
  </si>
  <si>
    <t>Ripar</t>
  </si>
  <si>
    <t>Roke</t>
  </si>
  <si>
    <t>Eswol</t>
  </si>
  <si>
    <t>Erbyo</t>
  </si>
  <si>
    <t>Ziel</t>
  </si>
  <si>
    <t>Leindîr</t>
  </si>
  <si>
    <t>Caeonion</t>
  </si>
  <si>
    <t>Ugdnifu</t>
  </si>
  <si>
    <t>Lurpae</t>
  </si>
  <si>
    <t>Malmothir</t>
  </si>
  <si>
    <t>Bape</t>
  </si>
  <si>
    <t>Urzt</t>
  </si>
  <si>
    <t>Cobyu</t>
  </si>
  <si>
    <t>Garzdu</t>
  </si>
  <si>
    <t>Fikutur</t>
  </si>
  <si>
    <t>Clugabor</t>
  </si>
  <si>
    <t>Xyuloel</t>
  </si>
  <si>
    <t>Eluil</t>
  </si>
  <si>
    <t>Zopemog</t>
  </si>
  <si>
    <t>Wyomu</t>
  </si>
  <si>
    <t>Kaycu</t>
  </si>
  <si>
    <t>Cauxeagan</t>
  </si>
  <si>
    <t>Pulas</t>
  </si>
  <si>
    <t>Felabirond</t>
  </si>
  <si>
    <t>Taies</t>
  </si>
  <si>
    <t>Flel</t>
  </si>
  <si>
    <t>Mauhcai</t>
  </si>
  <si>
    <t>Diraoik</t>
  </si>
  <si>
    <t>Sacoagath</t>
  </si>
  <si>
    <t>Curunuion</t>
  </si>
  <si>
    <t>Vonus</t>
  </si>
  <si>
    <t>Peosar</t>
  </si>
  <si>
    <t>Hoizuf</t>
  </si>
  <si>
    <t>Bashbek</t>
  </si>
  <si>
    <t>Ruanupur</t>
  </si>
  <si>
    <t>Navuys</t>
  </si>
  <si>
    <t>Vebriadan</t>
  </si>
  <si>
    <t>Krahnain</t>
  </si>
  <si>
    <t>Cuciethal</t>
  </si>
  <si>
    <t>Pobes</t>
  </si>
  <si>
    <t>Dibeurt</t>
  </si>
  <si>
    <t>Ushladi</t>
  </si>
  <si>
    <t>Tais</t>
  </si>
  <si>
    <t>Urcaen</t>
  </si>
  <si>
    <t>Naixayxai</t>
  </si>
  <si>
    <t>Derim</t>
  </si>
  <si>
    <t>Dorbi</t>
  </si>
  <si>
    <t>Waxor</t>
  </si>
  <si>
    <t>Yurbin</t>
  </si>
  <si>
    <t>Seluvou</t>
  </si>
  <si>
    <t>Elron</t>
  </si>
  <si>
    <t>Ushpoe</t>
  </si>
  <si>
    <t>Bauweul</t>
  </si>
  <si>
    <t>Cuifo</t>
  </si>
  <si>
    <t>Whurdokral</t>
  </si>
  <si>
    <t>Xixo</t>
  </si>
  <si>
    <t>Galleyor</t>
  </si>
  <si>
    <t>Esuns</t>
  </si>
  <si>
    <t>Werno</t>
  </si>
  <si>
    <t>Ryopoubir</t>
  </si>
  <si>
    <t>Vomadoi</t>
  </si>
  <si>
    <t>Ulmul</t>
  </si>
  <si>
    <t>Thurinzayadar</t>
  </si>
  <si>
    <t>Shulrol</t>
  </si>
  <si>
    <t>Kolyos</t>
  </si>
  <si>
    <t>Houvo</t>
  </si>
  <si>
    <t>Cipal</t>
  </si>
  <si>
    <t>Jarli</t>
  </si>
  <si>
    <t>Voeror</t>
  </si>
  <si>
    <t>Vaudefei</t>
  </si>
  <si>
    <t>Girga</t>
  </si>
  <si>
    <t>Haltoaor</t>
  </si>
  <si>
    <t>Isfagan</t>
  </si>
  <si>
    <t>Hanzu</t>
  </si>
  <si>
    <t>Naous</t>
  </si>
  <si>
    <t>Gaiwon</t>
  </si>
  <si>
    <t>Boforic</t>
  </si>
  <si>
    <t>Curura</t>
  </si>
  <si>
    <t>Garurt</t>
  </si>
  <si>
    <t>Brokhoi</t>
  </si>
  <si>
    <t>Belegasxu</t>
  </si>
  <si>
    <t>Varizuf</t>
  </si>
  <si>
    <t>Niedae</t>
  </si>
  <si>
    <t>Lopi</t>
  </si>
  <si>
    <t>Irhondîr</t>
  </si>
  <si>
    <t>Bofapyu</t>
  </si>
  <si>
    <t>Vongyulon</t>
  </si>
  <si>
    <t>Koazvupio</t>
  </si>
  <si>
    <t>Raodi</t>
  </si>
  <si>
    <t>Sovolal</t>
  </si>
  <si>
    <t>Garvathal</t>
  </si>
  <si>
    <t>Duerxeinit</t>
  </si>
  <si>
    <t>Gilurt</t>
  </si>
  <si>
    <t>Weiru</t>
  </si>
  <si>
    <t>Gogrxozgub</t>
  </si>
  <si>
    <t>Rafael Nunes</t>
  </si>
  <si>
    <t>Luiz Otávio Cardoso</t>
  </si>
  <si>
    <t>Luiz Miguel Ferreira</t>
  </si>
  <si>
    <t>Ana Beatriz da Rosa</t>
  </si>
  <si>
    <t>Stephany Fogaça</t>
  </si>
  <si>
    <t>Cauã Souza</t>
  </si>
  <si>
    <t>Thiago Cardoso</t>
  </si>
  <si>
    <t>Dra. Olivia da Cunha</t>
  </si>
  <si>
    <t>Maria Sophia da Rosa</t>
  </si>
  <si>
    <t>Marcela Pereira</t>
  </si>
  <si>
    <t>Noah Cunha</t>
  </si>
  <si>
    <t>Agatha da Costa</t>
  </si>
  <si>
    <t>Dr. Diogo Jesus</t>
  </si>
  <si>
    <t>Sra. Maysa Martins</t>
  </si>
  <si>
    <t>Heloísa Viana</t>
  </si>
  <si>
    <t>Gabrielly Jesus</t>
  </si>
  <si>
    <t>Lara Silva</t>
  </si>
  <si>
    <t>Luiz Miguel Barbosa</t>
  </si>
  <si>
    <t>Lucas da Cunha</t>
  </si>
  <si>
    <t>João Guilherme Melo</t>
  </si>
  <si>
    <t>Heitor Farias</t>
  </si>
  <si>
    <t>João Gabriel da Costa</t>
  </si>
  <si>
    <t>Thiago Aragão</t>
  </si>
  <si>
    <t>Sabrina Duarte</t>
  </si>
  <si>
    <t>Levi Duarte</t>
  </si>
  <si>
    <t>Anthony Caldeira</t>
  </si>
  <si>
    <t>Davi Lucas Cavalcanti</t>
  </si>
  <si>
    <t>Sr. Juan da Cunha</t>
  </si>
  <si>
    <t>Kamilly Fogaça</t>
  </si>
  <si>
    <t>André Rodrigues</t>
  </si>
  <si>
    <t>João Miguel Pires</t>
  </si>
  <si>
    <t>Eduardo Ribeiro</t>
  </si>
  <si>
    <t>Emanuel Rezende</t>
  </si>
  <si>
    <t>Leonardo Aragão</t>
  </si>
  <si>
    <t>Alícia Nascimento</t>
  </si>
  <si>
    <t>Vinicius Costela</t>
  </si>
  <si>
    <t>Agatha Castro</t>
  </si>
  <si>
    <t>Heloísa da Paz</t>
  </si>
  <si>
    <t>Pedro Miguel Silva</t>
  </si>
  <si>
    <t>Davi Lucca Sales</t>
  </si>
  <si>
    <t>Danilo Viana</t>
  </si>
  <si>
    <t>Luiz Henrique Nogueira</t>
  </si>
  <si>
    <t>Cauê Campos</t>
  </si>
  <si>
    <t>Dra. Maria Santos</t>
  </si>
  <si>
    <t>Dra. Larissa Moura</t>
  </si>
  <si>
    <t>Antônio das Neves</t>
  </si>
  <si>
    <t>Vitória Almeida</t>
  </si>
  <si>
    <t>Luiz Miguel da Conceição</t>
  </si>
  <si>
    <t>Sophia Nunes</t>
  </si>
  <si>
    <t>Lívia Farias</t>
  </si>
  <si>
    <t>Eduardo Nogueira</t>
  </si>
  <si>
    <t>Rafael da Mata</t>
  </si>
  <si>
    <t>ANA</t>
  </si>
  <si>
    <t>MARIA</t>
  </si>
  <si>
    <t>JOÃO</t>
  </si>
  <si>
    <t>JOANA</t>
  </si>
  <si>
    <t>ALEATORIO</t>
  </si>
  <si>
    <t>Benício da Paz</t>
  </si>
  <si>
    <t>Dr. Gustavo Henrique da Rocha</t>
  </si>
  <si>
    <t>Theo Azevedo</t>
  </si>
  <si>
    <t>Sarah Azevedo</t>
  </si>
  <si>
    <t>Murilo da Rosa</t>
  </si>
  <si>
    <t>Laís da Cunha</t>
  </si>
  <si>
    <t>Diego Moreira</t>
  </si>
  <si>
    <t>Henrique Teixeira</t>
  </si>
  <si>
    <t>Larissa Pires</t>
  </si>
  <si>
    <t>Valentina Viana</t>
  </si>
  <si>
    <t>Davi Luiz Sales</t>
  </si>
  <si>
    <t>Fernanda da Cunha</t>
  </si>
  <si>
    <t>Dr. Thiago da Cruz</t>
  </si>
  <si>
    <t>Sophie Gonçalves</t>
  </si>
  <si>
    <t>Srta. Bárbara Castro</t>
  </si>
  <si>
    <t>Cauê Carvalho</t>
  </si>
  <si>
    <t>Breno Aragão</t>
  </si>
  <si>
    <t>Sabrina Lima</t>
  </si>
  <si>
    <t>Laís Rodrigues</t>
  </si>
  <si>
    <t>Sr. Ian Cunha</t>
  </si>
  <si>
    <t>Beatriz Mendes</t>
  </si>
  <si>
    <t>Ian Ribeiro</t>
  </si>
  <si>
    <t>Marcos Vinicius Gonçalves</t>
  </si>
  <si>
    <t>Marina da Cunha</t>
  </si>
  <si>
    <t>Lucas Moura</t>
  </si>
  <si>
    <t>Helena Gonçalves</t>
  </si>
  <si>
    <t>Valentina Santos</t>
  </si>
  <si>
    <t>Laura Cunha</t>
  </si>
  <si>
    <t>Diogo Nogueira</t>
  </si>
  <si>
    <t>Vinicius Nascimento</t>
  </si>
  <si>
    <t>João Pedro Silva</t>
  </si>
  <si>
    <t>Elisa da Paz</t>
  </si>
  <si>
    <t>Thales Santos</t>
  </si>
  <si>
    <t>Giovanna Fernandes</t>
  </si>
  <si>
    <t>Kevin Ramos</t>
  </si>
  <si>
    <t>Dr. Pedro Henrique Pires</t>
  </si>
  <si>
    <t>Breno Castro</t>
  </si>
  <si>
    <t>Sra. Pietra da Cruz</t>
  </si>
  <si>
    <t>Isis Fogaça</t>
  </si>
  <si>
    <t>Srta. Júlia da Costa</t>
  </si>
  <si>
    <t>Dr. João Pedro Moreira</t>
  </si>
  <si>
    <t>Amanda Lopes</t>
  </si>
  <si>
    <t>Dr. Noah Cunha</t>
  </si>
  <si>
    <t>Lara Carvalho</t>
  </si>
  <si>
    <t>João Lucas Novaes</t>
  </si>
  <si>
    <t>Yasmin Barros</t>
  </si>
  <si>
    <t>Francisco da Mata</t>
  </si>
  <si>
    <t>Antônio da Cruz</t>
  </si>
  <si>
    <t>Gustavo Henrique Teixeira</t>
  </si>
  <si>
    <t>Ana Laura Dias</t>
  </si>
  <si>
    <t>Ana Júlia Cardoso</t>
  </si>
  <si>
    <t>Srta. Maria Julia Pereira</t>
  </si>
  <si>
    <t>Ana Vitória Castro</t>
  </si>
  <si>
    <t>Heitor das Neves</t>
  </si>
  <si>
    <t>Sarah Fogaça</t>
  </si>
  <si>
    <t>Natália Viana</t>
  </si>
  <si>
    <t>Sr. Carlos Eduardo Oliveira</t>
  </si>
  <si>
    <t>Maria Sophia Mendes</t>
  </si>
  <si>
    <t>Kamilly Rodrigues</t>
  </si>
  <si>
    <t>Emilly Cavalcanti</t>
  </si>
  <si>
    <t>Nathan da Cunha</t>
  </si>
  <si>
    <t>Gabrielly Moura</t>
  </si>
  <si>
    <t>Maria Eduarda Ribeiro</t>
  </si>
  <si>
    <t>Renan Correia</t>
  </si>
  <si>
    <t>Sra. Ana Julia Campos</t>
  </si>
  <si>
    <t>Manuela Costela</t>
  </si>
  <si>
    <t>Stephany Porto</t>
  </si>
  <si>
    <t>Dr. Benjamin das Neves</t>
  </si>
  <si>
    <t>Evelyn Souza</t>
  </si>
  <si>
    <t>Thiago Nogueira</t>
  </si>
  <si>
    <t>Samuel da Rosa</t>
  </si>
  <si>
    <t>Ana Laura Gomes</t>
  </si>
  <si>
    <t>Isabel Porto</t>
  </si>
  <si>
    <t>Maria Clara Azevedo</t>
  </si>
  <si>
    <t>Julia das Neves</t>
  </si>
  <si>
    <t>João Pedro Duarte</t>
  </si>
  <si>
    <t>Cauã da Mata</t>
  </si>
  <si>
    <t>Maysa da Luz</t>
  </si>
  <si>
    <t>Noah da Cunha</t>
  </si>
  <si>
    <t>Arthur Alves</t>
  </si>
  <si>
    <t>Sra. Alícia Rodrigues</t>
  </si>
  <si>
    <t>Davi Lucca Rocha</t>
  </si>
  <si>
    <t>Alice Araújo</t>
  </si>
  <si>
    <t>Srta. Caroline Ribeiro</t>
  </si>
  <si>
    <t>Nicolas Souza</t>
  </si>
  <si>
    <t>Lucas Gabriel Aragão</t>
  </si>
  <si>
    <t>Isabel Cardoso</t>
  </si>
  <si>
    <t>Maria Alice Freitas</t>
  </si>
  <si>
    <t>Esther Aragão</t>
  </si>
  <si>
    <t>Ana Julia Barros</t>
  </si>
  <si>
    <t>Bryan Cavalcanti</t>
  </si>
  <si>
    <t>Sra. Emanuella Moura</t>
  </si>
  <si>
    <t>Clarice Barros</t>
  </si>
  <si>
    <t>Júlia Martins</t>
  </si>
  <si>
    <t>Ana Lívia Souza</t>
  </si>
  <si>
    <t>Cecília Silveira</t>
  </si>
  <si>
    <t>Sr. Yago Moura</t>
  </si>
  <si>
    <t>Raquel das Neves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</si>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</sst>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dd/mm"/>
    <numFmt numFmtId="165" formatCode="000,000"/>
    <numFmt numFmtId="166" formatCode="000,000,000"/>
    <numFmt numFmtId="167" formatCode="dd/mm/yy"/>
    <numFmt numFmtId="168" formatCode="0,000,000,000"/>
    <numFmt numFmtId="169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</font>
    <font>
      <sz val="11"/>
      <color theme="1"/>
      <name val="Calibri Light"/>
      <scheme val="major"/>
    </font>
    <font>
      <sz val="10"/>
      <color theme="1"/>
      <name val="Calibri Light"/>
      <scheme val="major"/>
    </font>
    <font>
      <sz val="10"/>
      <color rgb="FF000000"/>
      <name val="Calibri"/>
    </font>
    <font>
      <sz val="10"/>
      <color rgb="FF000000"/>
      <name val="Calibri Light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BD93F9"/>
        <bgColor indexed="64"/>
      </patternFill>
    </fill>
    <fill>
      <patternFill patternType="solid">
        <fgColor rgb="FFFF79C6"/>
        <bgColor indexed="64"/>
      </patternFill>
    </fill>
    <fill>
      <patternFill patternType="solid">
        <fgColor rgb="FF8BE9FD"/>
        <bgColor indexed="64"/>
      </patternFill>
    </fill>
    <fill>
      <patternFill patternType="solid">
        <fgColor rgb="FFFFB86C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165" fontId="6" fillId="0" borderId="2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left" vertical="center"/>
      <protection locked="0"/>
    </xf>
    <xf numFmtId="166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44" fontId="7" fillId="0" borderId="0" xfId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169" fontId="7" fillId="0" borderId="0" xfId="0" applyNumberFormat="1" applyFont="1" applyAlignment="1">
      <alignment vertical="center"/>
    </xf>
    <xf numFmtId="169" fontId="3" fillId="0" borderId="0" xfId="0" applyNumberFormat="1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17" fontId="7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7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8" fontId="7" fillId="0" borderId="0" xfId="1" applyNumberFormat="1" applyFont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165" fontId="3" fillId="0" borderId="6" xfId="0" applyNumberFormat="1" applyFont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164" fontId="7" fillId="7" borderId="0" xfId="0" applyNumberFormat="1" applyFont="1" applyFill="1" applyAlignment="1">
      <alignment horizontal="center" vertical="center"/>
    </xf>
    <xf numFmtId="0" fontId="7" fillId="7" borderId="0" xfId="0" applyFont="1" applyFill="1" applyAlignment="1" applyProtection="1">
      <alignment horizontal="left" vertical="center"/>
      <protection locked="0"/>
    </xf>
    <xf numFmtId="166" fontId="7" fillId="7" borderId="0" xfId="0" applyNumberFormat="1" applyFont="1" applyFill="1" applyAlignment="1">
      <alignment horizontal="center" vertical="center"/>
    </xf>
    <xf numFmtId="167" fontId="7" fillId="7" borderId="0" xfId="0" applyNumberFormat="1" applyFont="1" applyFill="1" applyAlignment="1">
      <alignment horizontal="center" vertical="center"/>
    </xf>
    <xf numFmtId="44" fontId="7" fillId="7" borderId="0" xfId="1" applyFont="1" applyFill="1" applyAlignment="1">
      <alignment horizontal="center" vertical="center"/>
    </xf>
    <xf numFmtId="17" fontId="7" fillId="7" borderId="6" xfId="0" applyNumberFormat="1" applyFont="1" applyFill="1" applyBorder="1" applyAlignment="1">
      <alignment horizontal="center" vertical="center"/>
    </xf>
    <xf numFmtId="164" fontId="7" fillId="7" borderId="6" xfId="0" applyNumberFormat="1" applyFont="1" applyFill="1" applyBorder="1" applyAlignment="1">
      <alignment horizontal="center" vertical="center"/>
    </xf>
    <xf numFmtId="165" fontId="7" fillId="7" borderId="6" xfId="0" applyNumberFormat="1" applyFont="1" applyFill="1" applyBorder="1" applyAlignment="1">
      <alignment horizontal="center" vertical="center"/>
    </xf>
    <xf numFmtId="44" fontId="7" fillId="0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3" fillId="0" borderId="0" xfId="0" applyNumberFormat="1" applyFont="1" applyAlignment="1">
      <alignment vertical="center"/>
    </xf>
    <xf numFmtId="0" fontId="7" fillId="0" borderId="0" xfId="0" quotePrefix="1" applyFont="1" applyAlignment="1">
      <alignment horizontal="center" vertical="center"/>
    </xf>
    <xf numFmtId="0" fontId="6" fillId="7" borderId="6" xfId="0" applyFont="1" applyFill="1" applyBorder="1" applyAlignment="1">
      <alignment horizontal="left" vertical="center"/>
    </xf>
    <xf numFmtId="44" fontId="7" fillId="0" borderId="0" xfId="1" applyFont="1" applyBorder="1" applyAlignment="1">
      <alignment horizontal="center" vertical="center"/>
    </xf>
    <xf numFmtId="0" fontId="9" fillId="0" borderId="6" xfId="0" applyFont="1" applyBorder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/>
    </xf>
    <xf numFmtId="0" fontId="7" fillId="0" borderId="0" xfId="0" quotePrefix="1" applyNumberFormat="1" applyFont="1" applyAlignment="1">
      <alignment horizontal="center" vertical="center"/>
    </xf>
    <xf numFmtId="0" fontId="7" fillId="7" borderId="6" xfId="0" applyNumberFormat="1" applyFont="1" applyFill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35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scheme val="none"/>
      </font>
      <numFmt numFmtId="165" formatCode="000,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9" formatCode="dd/mm/yy;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7" formatCode="dd/mm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7" formatCode="dd/mm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999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4" formatCode="dd/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7" formatCode="dd/mm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7" formatCode="dd/mm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6" formatCode="000,000,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5" formatCode="000,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4" formatCode="dd/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ont>
        <color rgb="FF000000"/>
      </font>
      <fill>
        <patternFill patternType="solid">
          <bgColor rgb="FF70AD47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ont>
        <color rgb="FF000000"/>
      </font>
      <fill>
        <patternFill patternType="solid">
          <bgColor rgb="FF70AD47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000000"/>
      </font>
      <fill>
        <patternFill patternType="solid">
          <bgColor rgb="FF70AD47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000000"/>
      </font>
      <fill>
        <patternFill patternType="solid">
          <bgColor rgb="FF70AD47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BD93F9"/>
        </patternFill>
      </fill>
    </dxf>
    <dxf>
      <fill>
        <patternFill>
          <bgColor rgb="FFFF79C6"/>
        </patternFill>
      </fill>
    </dxf>
    <dxf>
      <fill>
        <patternFill>
          <bgColor rgb="FF8BE9FD"/>
        </patternFill>
      </fill>
    </dxf>
    <dxf>
      <fill>
        <patternFill>
          <bgColor rgb="FFFFB86C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GAB" defaultPivotStyle="PivotStyleLight16">
    <tableStyle name="GAB" pivot="0" count="2">
      <tableStyleElement type="wholeTable" dxfId="356"/>
      <tableStyleElement type="headerRow" dxfId="355"/>
    </tableStyle>
  </tableStyles>
  <colors>
    <mruColors>
      <color rgb="FFF1FA8C"/>
      <color rgb="FF95EFB3"/>
      <color rgb="FFCC9900"/>
      <color rgb="FFFF5050"/>
      <color rgb="FFCC0066"/>
      <color rgb="FFFF9999"/>
      <color rgb="FFFF6699"/>
      <color rgb="FF660033"/>
      <color rgb="FFFF33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409575</xdr:colOff>
      <xdr:row>1</xdr:row>
      <xdr:rowOff>152400</xdr:rowOff>
    </xdr:from>
    <xdr:to>
      <xdr:col>26</xdr:col>
      <xdr:colOff>409575</xdr:colOff>
      <xdr:row>9</xdr:row>
      <xdr:rowOff>152399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ÊS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00" y="381000"/>
              <a:ext cx="1219200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27</xdr:col>
      <xdr:colOff>266700</xdr:colOff>
      <xdr:row>1</xdr:row>
      <xdr:rowOff>152400</xdr:rowOff>
    </xdr:from>
    <xdr:to>
      <xdr:col>30</xdr:col>
      <xdr:colOff>266700</xdr:colOff>
      <xdr:row>17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RAZÃO SOCIAL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  <a:ext uri="{147F2762-F138-4A5C-976F-8EAC2B608ADB}">
                  <a16:predDERef xmlns:a16="http://schemas.microsoft.com/office/drawing/2014/main" pre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ZÃO SO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31700" y="381000"/>
              <a:ext cx="1828800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24</xdr:col>
      <xdr:colOff>390525</xdr:colOff>
      <xdr:row>11</xdr:row>
      <xdr:rowOff>152400</xdr:rowOff>
    </xdr:from>
    <xdr:to>
      <xdr:col>26</xdr:col>
      <xdr:colOff>390525</xdr:colOff>
      <xdr:row>19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LANÇADOR PRÉ-NOTA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  <a:ext uri="{147F2762-F138-4A5C-976F-8EAC2B608ADB}">
                  <a16:predDERef xmlns:a16="http://schemas.microsoft.com/office/drawing/2014/main" pre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NÇADOR PRÉ-NO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00" y="1905000"/>
              <a:ext cx="12192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ssica Nogueira Gomes e Silva" id="{4C633246-AB9E-4F89-A96B-69CA65737364}" userId="S::jessica.gsilva@aguasdasagulhasnegras.com.br::e6021fe5-0a15-44c6-87d3-9255c1965b37" providerId="AD"/>
  <person displayName="Leandro Joaquim da Silva Souza" id="{BCEDFFC4-6C19-472D-9A55-22F804BD1505}" userId="S::leandro.ssouza@aguasdasagulhasnegras.com.br::fd553fb8-0263-4ecf-8011-0db4b95abca3" providerId="AD"/>
  <person displayName="Patricia Maria Machado" id="{874ED4D5-EE4C-4276-B5A4-FE9E81472D87}" userId="S::patricia.machado@aguasdasagulhasnegras.com.br::a3d65141-7dd5-4757-8a29-ecbb72d95422" providerId="AD"/>
  <person displayName="Patricia Mendonca Maia Bernardes" id="{947955E0-3B09-4C91-9682-08F24C8571BB}" userId="S::patricia.bernardes@aguasdasagulhasnegras.com.br::115bb746-b551-4ce2-a5ce-7699a15ddf0b" providerId="AD"/>
</personList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 LANÇ.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AZÃO_SOCIAL" sourceName="RAZÃO SOCIAL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LANÇADOR_PRÉ_NOTA" sourceName="LANÇADOR PRÉ-NOTA">
  <extLst>
    <x:ext xmlns:x15="http://schemas.microsoft.com/office/spreadsheetml/2010/11/main" uri="{2F2917AC-EB37-4324-AD4E-5DD8C200BD13}">
      <x15:tableSlicerCache tableId="1" column="17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1" caption="MÊS LANÇ." style="SlicerStyleOther1" rowHeight="241300"/>
  <slicer name="RAZÃO SOCIAL" cache="SegmentaçãodeDados_RAZÃO_SOCIAL" caption="RAZÃO SOCIAL" style="SlicerStyleOther1" rowHeight="241300"/>
  <slicer name="LANÇADOR PRÉ-NOTA" cache="SegmentaçãodeDados_LANÇADOR_PRÉ_NOTA" caption="LANÇADOR PRÉ-NOTA" style="SlicerStyleOther1" rowHeight="241300"/>
</slicers>
</file>

<file path=xl/tables/table1.xml><?xml version="1.0" encoding="utf-8"?>
<table xmlns="http://schemas.openxmlformats.org/spreadsheetml/2006/main" id="1" name="Tab_CAANxSAAL" displayName="Tab_CAANxSAAL" ref="A1:R714" totalsRowShown="0" headerRowDxfId="58" dataDxfId="57">
  <autoFilter ref="A1:R714"/>
  <sortState ref="A2:R585">
    <sortCondition ref="A1:A585"/>
  </sortState>
  <tableColumns count="18">
    <tableColumn id="1" name="MÊS LANÇ." dataDxfId="56"/>
    <tableColumn id="2" name="FILIAL" dataDxfId="55"/>
    <tableColumn id="3" name="ID" dataDxfId="54"/>
    <tableColumn id="4" name="LIBERAÇÃO PEDIDO" dataDxfId="53"/>
    <tableColumn id="5" name="CÓDIGO FORNEC." dataDxfId="52"/>
    <tableColumn id="6" name="RAZÃO SOCIAL" dataDxfId="51"/>
    <tableColumn id="7" name="Nº DA NF" dataDxfId="50"/>
    <tableColumn id="8" name="DATA DE EMISSÃO" dataDxfId="49"/>
    <tableColumn id="9" name="DATA DE VENCTO" dataDxfId="48"/>
    <tableColumn id="10" name="VALOR (R$)" dataDxfId="47" dataCellStyle="Moeda"/>
    <tableColumn id="11" name="NATUREZA CONTRATO" dataDxfId="46"/>
    <tableColumn id="12" name="FORMA DE PGTO" dataDxfId="45"/>
    <tableColumn id="13" name="DESCRIÇÃO DO SERVIÇO" dataDxfId="44"/>
    <tableColumn id="14" name="SETOR" dataDxfId="43"/>
    <tableColumn id="19" name="MEDIDOR / REQUISITANTE" dataDxfId="42"/>
    <tableColumn id="16" name="DATA PRÉ-NOTA" dataDxfId="41"/>
    <tableColumn id="17" name="LANÇADOR PRÉ-NOTA" dataDxfId="40"/>
    <tableColumn id="18" name="LANÇADOR PLANILHA" dataDxfId="39"/>
  </tableColumns>
  <tableStyleInfo name="GAB" showFirstColumn="0" showLastColumn="0" showRowStripes="1" showColumnStripes="0"/>
</table>
</file>

<file path=xl/tables/table10.xml><?xml version="1.0" encoding="utf-8"?>
<table xmlns="http://schemas.openxmlformats.org/spreadsheetml/2006/main" id="12" name="Tabela12" displayName="Tabela12" ref="C17:C29" totalsRowShown="0">
  <autoFilter ref="C17:C29"/>
  <tableColumns count="1">
    <tableColumn id="1" name="Meses"/>
  </tableColumns>
  <tableStyleInfo name="GAB" showFirstColumn="0" showLastColumn="0" showRowStripes="1" showColumnStripes="0"/>
</table>
</file>

<file path=xl/tables/table11.xml><?xml version="1.0" encoding="utf-8"?>
<table xmlns="http://schemas.openxmlformats.org/spreadsheetml/2006/main" id="18" name="Tabela18" displayName="Tabela18" ref="F1:G100" totalsRowShown="0" headerRowDxfId="3" dataDxfId="2">
  <autoFilter ref="F1:G100"/>
  <sortState ref="F2:F98">
    <sortCondition ref="F1:F98"/>
  </sortState>
  <tableColumns count="2">
    <tableColumn id="1" name="ID Func." dataDxfId="1"/>
    <tableColumn id="2" name="ALEATORIO" dataDxfId="0"/>
  </tableColumns>
  <tableStyleInfo name="GAB" showFirstColumn="0" showLastColumn="0" showRowStripes="1" showColumnStripes="0"/>
</table>
</file>

<file path=xl/tables/table12.xml><?xml version="1.0" encoding="utf-8"?>
<table xmlns="http://schemas.openxmlformats.org/spreadsheetml/2006/main" id="10" name="Tabela10" displayName="Tabela10" ref="K1:K2" insertRow="1" totalsRowShown="0">
  <autoFilter ref="K1:K2"/>
  <tableColumns count="1">
    <tableColumn id="1" name="Contratos"/>
  </tableColumns>
  <tableStyleInfo name="GAB" showFirstColumn="0" showLastColumn="0" showRowStripes="1" showColumnStripes="0"/>
</table>
</file>

<file path=xl/tables/table2.xml><?xml version="1.0" encoding="utf-8"?>
<table xmlns="http://schemas.openxmlformats.org/spreadsheetml/2006/main" id="11" name="Tab_Indicadores" displayName="Tab_Indicadores" ref="A1:P714" totalsRowShown="0" headerRowDxfId="24" dataDxfId="23">
  <autoFilter ref="A1:P714"/>
  <tableColumns count="16">
    <tableColumn id="1" name="MÊS" dataDxfId="22">
      <calculatedColumnFormula>IF(B2=1,"Janeiro",IF(B2=2,"Fevereiro",IF(B2=3,"Março",IF(B2=4,"Abril",IF(B2=5,"Maio",IF(B2=6,"Junho",IF(B2=7,"Julho",IF(B2=8,"Agosto",IF(B2=9,"Setembro",IF(B2=10,"Outubro",IF(B2=11,"Novembro","Dezembro")))))))))))</calculatedColumnFormula>
    </tableColumn>
    <tableColumn id="12" name="DIA MÊS" dataDxfId="21">
      <calculatedColumnFormula>MONTH(Tab_CAANxSAAL[[#This Row],[MÊS LANÇ.]])</calculatedColumnFormula>
    </tableColumn>
    <tableColumn id="2" name="FILIAL" dataDxfId="20">
      <calculatedColumnFormula>Tab_CAANxSAAL[[#This Row],[FILIAL]]</calculatedColumnFormula>
    </tableColumn>
    <tableColumn id="3" name="RAZÃO SOCIAL" dataDxfId="19">
      <calculatedColumnFormula>Tab_CAANxSAAL[[#This Row],[RAZÃO SOCIAL]]</calculatedColumnFormula>
    </tableColumn>
    <tableColumn id="4" name="CONTRATO" dataDxfId="18">
      <calculatedColumnFormula>Tab_CAANxSAAL[[#This Row],[NATUREZA CONTRATO]]</calculatedColumnFormula>
    </tableColumn>
    <tableColumn id="5" name="MEDIDOR" dataDxfId="17">
      <calculatedColumnFormula>#REF!</calculatedColumnFormula>
    </tableColumn>
    <tableColumn id="6" name="DATA LIBERAÇÃO" dataDxfId="16">
      <calculatedColumnFormula>Tab_CAANxSAAL[[#This Row],[LIBERAÇÃO PEDIDO]]</calculatedColumnFormula>
    </tableColumn>
    <tableColumn id="7" name="PRAZO LIBERAÇÃO" dataDxfId="15"/>
    <tableColumn id="8" name="DIA" dataDxfId="14">
      <calculatedColumnFormula>DAY(Tab_Indicadores[[#This Row],[DATA LIBERAÇÃO]])</calculatedColumnFormula>
    </tableColumn>
    <tableColumn id="11" name="DIA INDIC." dataDxfId="13">
      <calculatedColumnFormula>IF(Tab_Indicadores[[#This Row],[MÊS]]=$AA$3,I2,"")</calculatedColumnFormula>
    </tableColumn>
    <tableColumn id="9" name="STATUS" dataDxfId="12">
      <calculatedColumnFormula>IF(Tab_Indicadores[[#All],[DATA LIBERAÇÃO]]&gt;Tab_Indicadores[[#All],[PRAZO LIBERAÇÃO]],"Fora do prazo","No prazo")</calculatedColumnFormula>
    </tableColumn>
    <tableColumn id="13" name="RESPONSÁVEL ATRASO" dataDxfId="11">
      <calculatedColumnFormula>IF(K2="Fora do prazo",F2,"-")</calculatedColumnFormula>
    </tableColumn>
    <tableColumn id="10" name="JUSTIFICATIVA ATRASO" dataDxfId="10">
      <calculatedColumnFormula>IF(Tab_Indicadores[[#This Row],[STATUS]]=$Q$3,"-","")</calculatedColumnFormula>
    </tableColumn>
    <tableColumn id="14" name="DATA PRÉ-NOTA" dataDxfId="9">
      <calculatedColumnFormula>Tab_CAANxSAAL[[#This Row],[DATA PRÉ-NOTA]]</calculatedColumnFormula>
    </tableColumn>
    <tableColumn id="15" name="PRAZO PRÉ-NOTA" dataDxfId="8"/>
    <tableColumn id="16" name="STATUS PRÉ-NOTA" dataDxfId="7">
      <calculatedColumnFormula>IF(Tab_Indicadores[[#This Row],[DATA PRÉ-NOTA]]&lt;=Tab_Indicadores[[#This Row],[PRAZO PRÉ-NOTA]],"No prazo","Fora do prazo")</calculatedColumnFormula>
    </tableColumn>
  </tableColumns>
  <tableStyleInfo name="GAB" showFirstColumn="0" showLastColumn="0" showRowStripes="1" showColumnStripes="0"/>
</table>
</file>

<file path=xl/tables/table3.xml><?xml version="1.0" encoding="utf-8"?>
<table xmlns="http://schemas.openxmlformats.org/spreadsheetml/2006/main" id="9" name="Tab_Fornecedores" displayName="Tab_Fornecedores" ref="A1:B383" totalsRowShown="0" tableBorderDxfId="6">
  <autoFilter ref="A1:B383"/>
  <sortState ref="A2:B383">
    <sortCondition ref="B1:B383"/>
  </sortState>
  <tableColumns count="2">
    <tableColumn id="1" name="CÓDIGO FORNEC." dataDxfId="5"/>
    <tableColumn id="2" name="RAZÃO SOCIAL" dataDxfId="4"/>
  </tableColumns>
  <tableStyleInfo name="GAB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A4" totalsRowShown="0">
  <autoFilter ref="A1:A4"/>
  <tableColumns count="1">
    <tableColumn id="1" name="Filial"/>
  </tableColumns>
  <tableStyleInfo name="GAB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6:A9" totalsRowShown="0">
  <autoFilter ref="A6:A9"/>
  <tableColumns count="1">
    <tableColumn id="1" name="Pagamento"/>
  </tableColumns>
  <tableStyleInfo name="GAB" showFirstColumn="0" showLastColumn="0" showRowStripes="1" showColumnStripes="0"/>
</table>
</file>

<file path=xl/tables/table6.xml><?xml version="1.0" encoding="utf-8"?>
<table xmlns="http://schemas.openxmlformats.org/spreadsheetml/2006/main" id="4" name="Tabela4" displayName="Tabela4" ref="A11:A34" totalsRowShown="0">
  <autoFilter ref="A11:A34"/>
  <sortState ref="A12:A33">
    <sortCondition ref="A11:A33"/>
  </sortState>
  <tableColumns count="1">
    <tableColumn id="1" name="Setor"/>
  </tableColumns>
  <tableStyleInfo name="GAB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C1:C5" totalsRowShown="0">
  <autoFilter ref="C1:C5"/>
  <tableColumns count="1">
    <tableColumn id="1" name="Financeiro"/>
  </tableColumns>
  <tableStyleInfo name="GAB" showFirstColumn="0" showLastColumn="0" showRowStripes="1" showColumnStripes="0"/>
</table>
</file>

<file path=xl/tables/table8.xml><?xml version="1.0" encoding="utf-8"?>
<table xmlns="http://schemas.openxmlformats.org/spreadsheetml/2006/main" id="6" name="Tabela6" displayName="Tabela6" ref="O1:O5" totalsRowShown="0">
  <autoFilter ref="O1:O5"/>
  <tableColumns count="1">
    <tableColumn id="1" name="Paleta"/>
  </tableColumns>
  <tableStyleInfo name="GAB" showFirstColumn="0" showLastColumn="0" showRowStripes="1" showColumnStripes="0"/>
</table>
</file>

<file path=xl/tables/table9.xml><?xml version="1.0" encoding="utf-8"?>
<table xmlns="http://schemas.openxmlformats.org/spreadsheetml/2006/main" id="8" name="Tabela8" displayName="Tabela8" ref="C7:C15" totalsRowShown="0">
  <autoFilter ref="C7:C15"/>
  <tableColumns count="1">
    <tableColumn id="1" name="Acompanhamento"/>
  </tableColumns>
  <tableStyleInfo name="GAB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38" dT="2022-02-14T19:23:33.73" personId="{874ED4D5-EE4C-4276-B5A4-FE9E81472D87}" id="{A7D26D1B-D439-4F12-8611-9E7AF5B0BC0D}">
    <text>CNPJ 39.750.948/0001-08</text>
  </threadedComment>
  <threadedComment ref="E425" dT="2022-03-31T17:06:42.12" personId="{4C633246-AB9E-4F89-A96B-69CA65737364}" id="{9ACFF3FF-DB4D-47F7-B99C-B15569131BF7}">
    <text>ABELHÃO - VER</text>
  </threadedComment>
  <threadedComment ref="C485" dT="2022-04-20T17:04:51.69" personId="{4C633246-AB9E-4F89-A96B-69CA65737364}" id="{FCE2E390-C14F-4C4E-B0B1-D4EE5009DA51}">
    <text>IDs: 1280712
1281054
1281020
1281241
1281040</text>
  </threadedComment>
  <threadedComment ref="G599" dT="2022-05-09T13:02:46.59" personId="{BCEDFFC4-6C19-472D-9A55-22F804BD1505}" id="{9127CB3F-19A9-4437-8CD1-ECA03E423285}">
    <text>Notas: 20430 e 20431</text>
  </threadedComment>
  <threadedComment ref="G603" dT="2022-05-09T13:22:34.20" personId="{BCEDFFC4-6C19-472D-9A55-22F804BD1505}" id="{F01F44EE-BE06-4504-A124-537549A4ED24}">
    <text>Notas: 20432 e 20433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83" dT="2022-05-24T19:56:53.70" personId="{874ED4D5-EE4C-4276-B5A4-FE9E81472D87}" id="{E6AFBFDE-2DC3-4BEB-942B-F0F18BDB3C53}">
    <text>CNPF 29.178.233/0001-60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272A4"/>
  </sheetPr>
  <dimension ref="A1:R714"/>
  <sheetViews>
    <sheetView showGridLines="0"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1.42578125" style="5" bestFit="1" customWidth="1"/>
    <col min="2" max="2" width="13.5703125" style="5" bestFit="1" customWidth="1"/>
    <col min="3" max="3" width="16.42578125" style="92" bestFit="1" customWidth="1"/>
    <col min="4" max="4" width="12" style="39" customWidth="1"/>
    <col min="5" max="5" width="11" style="5" customWidth="1"/>
    <col min="6" max="6" width="19.7109375" style="5" bestFit="1" customWidth="1"/>
    <col min="7" max="7" width="14.140625" style="5" bestFit="1" customWidth="1"/>
    <col min="8" max="9" width="13.85546875" style="5" bestFit="1" customWidth="1"/>
    <col min="10" max="10" width="15.7109375" style="80" bestFit="1" customWidth="1"/>
    <col min="11" max="11" width="16.42578125" style="5" customWidth="1"/>
    <col min="12" max="12" width="13.7109375" style="5" bestFit="1" customWidth="1"/>
    <col min="13" max="13" width="65.28515625" style="5" bestFit="1" customWidth="1"/>
    <col min="14" max="14" width="21" style="5" bestFit="1" customWidth="1"/>
    <col min="15" max="15" width="20.7109375" style="5" customWidth="1"/>
    <col min="16" max="16" width="11.140625" style="5" customWidth="1"/>
    <col min="17" max="18" width="11.28515625" style="5" customWidth="1"/>
    <col min="19" max="16384" width="9.140625" style="5"/>
  </cols>
  <sheetData>
    <row r="1" spans="1:18" s="7" customFormat="1" ht="30" customHeight="1" x14ac:dyDescent="0.25">
      <c r="A1" s="7" t="s">
        <v>0</v>
      </c>
      <c r="B1" s="7" t="s">
        <v>1</v>
      </c>
      <c r="C1" s="86" t="s">
        <v>944</v>
      </c>
      <c r="D1" s="38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9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58" t="s">
        <v>16</v>
      </c>
    </row>
    <row r="2" spans="1:18" s="4" customFormat="1" x14ac:dyDescent="0.25">
      <c r="A2" s="3">
        <v>44562</v>
      </c>
      <c r="B2" s="4" t="s">
        <v>456</v>
      </c>
      <c r="C2" s="85">
        <v>1166113</v>
      </c>
      <c r="D2" s="6">
        <v>44579</v>
      </c>
      <c r="E2" s="8">
        <v>15488</v>
      </c>
      <c r="F2" s="25" t="s">
        <v>461</v>
      </c>
      <c r="G2" s="9">
        <v>11590167</v>
      </c>
      <c r="H2" s="10">
        <v>44544</v>
      </c>
      <c r="I2" s="10">
        <v>44587</v>
      </c>
      <c r="J2" s="11">
        <v>36978</v>
      </c>
      <c r="K2" s="4">
        <v>566984</v>
      </c>
      <c r="L2" s="4" t="s">
        <v>18</v>
      </c>
      <c r="M2" s="4" t="s">
        <v>19</v>
      </c>
      <c r="N2" s="4" t="s">
        <v>20</v>
      </c>
      <c r="O2" s="4" t="s">
        <v>912</v>
      </c>
      <c r="P2" s="6">
        <v>44579</v>
      </c>
      <c r="Q2" s="4" t="s">
        <v>841</v>
      </c>
      <c r="R2" s="40" t="s">
        <v>23</v>
      </c>
    </row>
    <row r="3" spans="1:18" x14ac:dyDescent="0.25">
      <c r="A3" s="3">
        <v>44562</v>
      </c>
      <c r="B3" s="4" t="s">
        <v>456</v>
      </c>
      <c r="C3" s="85">
        <v>1165859</v>
      </c>
      <c r="D3" s="6">
        <v>44579</v>
      </c>
      <c r="E3" s="8">
        <v>15488</v>
      </c>
      <c r="F3" s="25" t="s">
        <v>461</v>
      </c>
      <c r="G3" s="9">
        <v>947821199</v>
      </c>
      <c r="H3" s="10">
        <v>44575</v>
      </c>
      <c r="I3" s="10">
        <v>44565</v>
      </c>
      <c r="J3" s="11">
        <v>16240</v>
      </c>
      <c r="K3" s="4">
        <v>980583</v>
      </c>
      <c r="L3" s="4" t="s">
        <v>18</v>
      </c>
      <c r="M3" s="4" t="s">
        <v>19</v>
      </c>
      <c r="N3" s="4" t="s">
        <v>20</v>
      </c>
      <c r="O3" s="4" t="s">
        <v>912</v>
      </c>
      <c r="P3" s="6">
        <v>44579</v>
      </c>
      <c r="Q3" s="4" t="s">
        <v>841</v>
      </c>
      <c r="R3" s="40" t="s">
        <v>23</v>
      </c>
    </row>
    <row r="4" spans="1:18" x14ac:dyDescent="0.25">
      <c r="A4" s="3">
        <v>44562</v>
      </c>
      <c r="B4" s="4" t="s">
        <v>456</v>
      </c>
      <c r="C4" s="85">
        <v>1151077</v>
      </c>
      <c r="D4" s="6">
        <v>44568</v>
      </c>
      <c r="E4" s="8">
        <v>361756</v>
      </c>
      <c r="F4" s="25" t="s">
        <v>462</v>
      </c>
      <c r="G4" s="9">
        <v>379039616</v>
      </c>
      <c r="H4" s="10">
        <v>44568</v>
      </c>
      <c r="I4" s="10">
        <v>44586</v>
      </c>
      <c r="J4" s="11">
        <v>2471</v>
      </c>
      <c r="K4" s="4">
        <v>997841</v>
      </c>
      <c r="L4" s="4" t="s">
        <v>18</v>
      </c>
      <c r="M4" s="4" t="s">
        <v>24</v>
      </c>
      <c r="N4" s="4" t="s">
        <v>25</v>
      </c>
      <c r="O4" s="4" t="s">
        <v>907</v>
      </c>
      <c r="P4" s="6">
        <v>44571</v>
      </c>
      <c r="Q4" s="4" t="s">
        <v>23</v>
      </c>
      <c r="R4" s="40" t="s">
        <v>23</v>
      </c>
    </row>
    <row r="5" spans="1:18" x14ac:dyDescent="0.25">
      <c r="A5" s="3">
        <v>44562</v>
      </c>
      <c r="B5" s="4" t="s">
        <v>456</v>
      </c>
      <c r="C5" s="85">
        <v>1290418</v>
      </c>
      <c r="D5" s="6">
        <v>44565</v>
      </c>
      <c r="E5" s="8">
        <v>8296</v>
      </c>
      <c r="F5" s="25" t="s">
        <v>484</v>
      </c>
      <c r="G5" s="9">
        <v>716128288</v>
      </c>
      <c r="H5" s="10">
        <v>44540</v>
      </c>
      <c r="I5" s="10">
        <v>44572</v>
      </c>
      <c r="J5" s="11">
        <v>70020</v>
      </c>
      <c r="K5" s="4">
        <v>543572</v>
      </c>
      <c r="L5" s="4" t="s">
        <v>18</v>
      </c>
      <c r="M5" s="4" t="s">
        <v>27</v>
      </c>
      <c r="N5" s="4" t="s">
        <v>28</v>
      </c>
      <c r="O5" s="4" t="s">
        <v>935</v>
      </c>
      <c r="P5" s="6">
        <v>44566</v>
      </c>
      <c r="Q5" s="4" t="s">
        <v>844</v>
      </c>
      <c r="R5" s="40" t="s">
        <v>23</v>
      </c>
    </row>
    <row r="6" spans="1:18" x14ac:dyDescent="0.25">
      <c r="A6" s="3">
        <v>44562</v>
      </c>
      <c r="B6" s="4" t="s">
        <v>456</v>
      </c>
      <c r="C6" s="85">
        <v>1172485</v>
      </c>
      <c r="D6" s="6">
        <v>44581</v>
      </c>
      <c r="E6" s="8">
        <v>608</v>
      </c>
      <c r="F6" s="25" t="s">
        <v>503</v>
      </c>
      <c r="G6" s="9">
        <v>832884205</v>
      </c>
      <c r="H6" s="10">
        <v>44580</v>
      </c>
      <c r="I6" s="10">
        <v>44588</v>
      </c>
      <c r="J6" s="11">
        <v>65343</v>
      </c>
      <c r="K6" s="4">
        <v>704410</v>
      </c>
      <c r="L6" s="4" t="s">
        <v>18</v>
      </c>
      <c r="M6" s="4" t="s">
        <v>31</v>
      </c>
      <c r="N6" s="4" t="s">
        <v>32</v>
      </c>
      <c r="O6" s="4" t="s">
        <v>895</v>
      </c>
      <c r="P6" s="6">
        <v>44581</v>
      </c>
      <c r="Q6" s="4" t="s">
        <v>842</v>
      </c>
      <c r="R6" s="4" t="s">
        <v>842</v>
      </c>
    </row>
    <row r="7" spans="1:18" x14ac:dyDescent="0.25">
      <c r="A7" s="50">
        <v>44562</v>
      </c>
      <c r="B7" s="4" t="s">
        <v>456</v>
      </c>
      <c r="C7" s="87">
        <v>1174712</v>
      </c>
      <c r="D7" s="42">
        <v>44585</v>
      </c>
      <c r="E7" s="43">
        <v>15784</v>
      </c>
      <c r="F7" s="44" t="s">
        <v>505</v>
      </c>
      <c r="G7" s="45">
        <v>862238729</v>
      </c>
      <c r="H7" s="46">
        <v>44582</v>
      </c>
      <c r="I7" s="46">
        <v>44592</v>
      </c>
      <c r="J7" s="47">
        <v>50404</v>
      </c>
      <c r="K7" s="40">
        <v>889175</v>
      </c>
      <c r="L7" s="40" t="s">
        <v>18</v>
      </c>
      <c r="M7" s="40" t="s">
        <v>35</v>
      </c>
      <c r="N7" s="40" t="s">
        <v>36</v>
      </c>
      <c r="O7" s="40" t="s">
        <v>849</v>
      </c>
      <c r="P7" s="42">
        <v>44585</v>
      </c>
      <c r="Q7" s="4" t="s">
        <v>841</v>
      </c>
      <c r="R7" s="40" t="s">
        <v>23</v>
      </c>
    </row>
    <row r="8" spans="1:18" x14ac:dyDescent="0.25">
      <c r="A8" s="3">
        <v>44562</v>
      </c>
      <c r="B8" s="4" t="s">
        <v>456</v>
      </c>
      <c r="C8" s="85">
        <v>1151483</v>
      </c>
      <c r="D8" s="6">
        <v>44568</v>
      </c>
      <c r="E8" s="8">
        <v>363022</v>
      </c>
      <c r="F8" s="25" t="s">
        <v>509</v>
      </c>
      <c r="G8" s="9">
        <v>927283851</v>
      </c>
      <c r="H8" s="10">
        <v>44504</v>
      </c>
      <c r="I8" s="10">
        <v>44581</v>
      </c>
      <c r="J8" s="11">
        <v>70682</v>
      </c>
      <c r="K8" s="4">
        <v>192249</v>
      </c>
      <c r="L8" s="4" t="s">
        <v>38</v>
      </c>
      <c r="M8" s="4" t="s">
        <v>39</v>
      </c>
      <c r="N8" s="4" t="s">
        <v>36</v>
      </c>
      <c r="O8" s="4" t="s">
        <v>932</v>
      </c>
      <c r="P8" s="6">
        <v>44568</v>
      </c>
      <c r="Q8" s="4" t="s">
        <v>844</v>
      </c>
      <c r="R8" s="40" t="s">
        <v>23</v>
      </c>
    </row>
    <row r="9" spans="1:18" x14ac:dyDescent="0.25">
      <c r="A9" s="3">
        <v>44562</v>
      </c>
      <c r="B9" s="4" t="s">
        <v>456</v>
      </c>
      <c r="C9" s="85">
        <v>1151602</v>
      </c>
      <c r="D9" s="6">
        <v>44568</v>
      </c>
      <c r="E9" s="8">
        <v>363022</v>
      </c>
      <c r="F9" s="25" t="s">
        <v>509</v>
      </c>
      <c r="G9" s="9">
        <v>940671421</v>
      </c>
      <c r="H9" s="10">
        <v>44532</v>
      </c>
      <c r="I9" s="10">
        <v>44581</v>
      </c>
      <c r="J9" s="11">
        <v>99078</v>
      </c>
      <c r="K9" s="4">
        <v>237472</v>
      </c>
      <c r="L9" s="4" t="s">
        <v>38</v>
      </c>
      <c r="M9" s="4" t="s">
        <v>39</v>
      </c>
      <c r="N9" s="4" t="s">
        <v>36</v>
      </c>
      <c r="O9" s="4" t="s">
        <v>932</v>
      </c>
      <c r="P9" s="6">
        <v>44568</v>
      </c>
      <c r="Q9" s="4" t="s">
        <v>844</v>
      </c>
      <c r="R9" s="40" t="s">
        <v>23</v>
      </c>
    </row>
    <row r="10" spans="1:18" x14ac:dyDescent="0.25">
      <c r="A10" s="3">
        <v>44562</v>
      </c>
      <c r="B10" s="4" t="s">
        <v>456</v>
      </c>
      <c r="C10" s="85">
        <v>1151602</v>
      </c>
      <c r="D10" s="6">
        <v>44568</v>
      </c>
      <c r="E10" s="8">
        <v>363022</v>
      </c>
      <c r="F10" s="25" t="s">
        <v>509</v>
      </c>
      <c r="G10" s="9">
        <v>995103661</v>
      </c>
      <c r="H10" s="10">
        <v>44532</v>
      </c>
      <c r="I10" s="10">
        <v>44581</v>
      </c>
      <c r="J10" s="11">
        <v>74947</v>
      </c>
      <c r="K10" s="4">
        <v>965995</v>
      </c>
      <c r="L10" s="4" t="s">
        <v>38</v>
      </c>
      <c r="M10" s="4" t="s">
        <v>39</v>
      </c>
      <c r="N10" s="4" t="s">
        <v>36</v>
      </c>
      <c r="O10" s="4" t="s">
        <v>932</v>
      </c>
      <c r="P10" s="6">
        <v>44568</v>
      </c>
      <c r="Q10" s="4" t="s">
        <v>844</v>
      </c>
      <c r="R10" s="40" t="s">
        <v>23</v>
      </c>
    </row>
    <row r="11" spans="1:18" x14ac:dyDescent="0.25">
      <c r="A11" s="3">
        <v>44562</v>
      </c>
      <c r="B11" s="4" t="s">
        <v>456</v>
      </c>
      <c r="C11" s="85">
        <v>1168865</v>
      </c>
      <c r="D11" s="6">
        <v>44580</v>
      </c>
      <c r="E11" s="8">
        <v>779</v>
      </c>
      <c r="F11" s="25" t="s">
        <v>512</v>
      </c>
      <c r="G11" s="9">
        <v>750366832</v>
      </c>
      <c r="H11" s="10">
        <v>44562</v>
      </c>
      <c r="I11" s="10">
        <v>44593</v>
      </c>
      <c r="J11" s="11">
        <v>53005</v>
      </c>
      <c r="K11" s="4">
        <v>326739</v>
      </c>
      <c r="L11" s="4" t="s">
        <v>18</v>
      </c>
      <c r="M11" s="4" t="s">
        <v>41</v>
      </c>
      <c r="N11" s="4" t="s">
        <v>42</v>
      </c>
      <c r="O11" s="4" t="s">
        <v>847</v>
      </c>
      <c r="P11" s="6">
        <v>44580</v>
      </c>
      <c r="Q11" s="4" t="s">
        <v>841</v>
      </c>
      <c r="R11" s="40" t="s">
        <v>23</v>
      </c>
    </row>
    <row r="12" spans="1:18" x14ac:dyDescent="0.25">
      <c r="A12" s="3">
        <v>44562</v>
      </c>
      <c r="B12" s="4" t="s">
        <v>458</v>
      </c>
      <c r="C12" s="85">
        <v>1169183</v>
      </c>
      <c r="D12" s="6">
        <v>44580</v>
      </c>
      <c r="E12" s="8">
        <v>779</v>
      </c>
      <c r="F12" s="25" t="s">
        <v>512</v>
      </c>
      <c r="G12" s="9">
        <v>606304254</v>
      </c>
      <c r="H12" s="10">
        <v>44562</v>
      </c>
      <c r="I12" s="10">
        <v>44593</v>
      </c>
      <c r="J12" s="11">
        <v>6693</v>
      </c>
      <c r="K12" s="4">
        <v>390815</v>
      </c>
      <c r="L12" s="4" t="s">
        <v>18</v>
      </c>
      <c r="M12" s="4" t="s">
        <v>41</v>
      </c>
      <c r="N12" s="4" t="s">
        <v>42</v>
      </c>
      <c r="O12" s="4" t="s">
        <v>847</v>
      </c>
      <c r="P12" s="6">
        <v>44580</v>
      </c>
      <c r="Q12" s="4" t="s">
        <v>841</v>
      </c>
      <c r="R12" s="40" t="s">
        <v>23</v>
      </c>
    </row>
    <row r="13" spans="1:18" x14ac:dyDescent="0.25">
      <c r="A13" s="50">
        <v>44562</v>
      </c>
      <c r="B13" s="40" t="s">
        <v>457</v>
      </c>
      <c r="C13" s="87">
        <v>1173764</v>
      </c>
      <c r="D13" s="42">
        <v>44586</v>
      </c>
      <c r="E13" s="43">
        <v>779</v>
      </c>
      <c r="F13" s="44" t="s">
        <v>512</v>
      </c>
      <c r="G13" s="45">
        <v>966138715</v>
      </c>
      <c r="H13" s="46">
        <v>44571</v>
      </c>
      <c r="I13" s="46">
        <v>44593</v>
      </c>
      <c r="J13" s="47">
        <v>83965</v>
      </c>
      <c r="K13" s="40">
        <v>480452</v>
      </c>
      <c r="L13" s="40" t="s">
        <v>18</v>
      </c>
      <c r="M13" s="4" t="s">
        <v>41</v>
      </c>
      <c r="N13" s="4" t="s">
        <v>42</v>
      </c>
      <c r="O13" s="40" t="s">
        <v>847</v>
      </c>
      <c r="P13" s="42">
        <v>44586</v>
      </c>
      <c r="Q13" s="4" t="s">
        <v>841</v>
      </c>
      <c r="R13" s="40" t="s">
        <v>23</v>
      </c>
    </row>
    <row r="14" spans="1:18" x14ac:dyDescent="0.25">
      <c r="A14" s="3">
        <v>44562</v>
      </c>
      <c r="B14" s="4" t="s">
        <v>456</v>
      </c>
      <c r="C14" s="85">
        <v>1154315</v>
      </c>
      <c r="D14" s="6">
        <v>44571</v>
      </c>
      <c r="E14" s="8">
        <v>358426</v>
      </c>
      <c r="F14" s="25" t="s">
        <v>515</v>
      </c>
      <c r="G14" s="9">
        <v>569550127</v>
      </c>
      <c r="H14" s="10">
        <v>44572</v>
      </c>
      <c r="I14" s="10">
        <v>44575</v>
      </c>
      <c r="J14" s="11">
        <v>7002</v>
      </c>
      <c r="K14" s="4">
        <v>173648</v>
      </c>
      <c r="L14" s="4" t="s">
        <v>18</v>
      </c>
      <c r="M14" s="4" t="s">
        <v>24</v>
      </c>
      <c r="N14" s="4" t="s">
        <v>25</v>
      </c>
      <c r="O14" s="4" t="s">
        <v>907</v>
      </c>
      <c r="P14" s="6">
        <v>44573</v>
      </c>
      <c r="Q14" s="4" t="s">
        <v>841</v>
      </c>
      <c r="R14" s="40" t="s">
        <v>23</v>
      </c>
    </row>
    <row r="15" spans="1:18" x14ac:dyDescent="0.25">
      <c r="A15" s="3">
        <v>44562</v>
      </c>
      <c r="B15" s="4" t="s">
        <v>456</v>
      </c>
      <c r="C15" s="85">
        <v>1155832</v>
      </c>
      <c r="D15" s="6">
        <v>44573</v>
      </c>
      <c r="E15" s="8">
        <v>16599</v>
      </c>
      <c r="F15" s="25" t="s">
        <v>517</v>
      </c>
      <c r="G15" s="9">
        <v>973258904</v>
      </c>
      <c r="H15" s="10">
        <v>44575</v>
      </c>
      <c r="I15" s="10">
        <v>44592</v>
      </c>
      <c r="J15" s="11">
        <v>59436</v>
      </c>
      <c r="K15" s="4">
        <v>811285</v>
      </c>
      <c r="L15" s="4" t="s">
        <v>18</v>
      </c>
      <c r="M15" s="4" t="s">
        <v>46</v>
      </c>
      <c r="N15" s="4" t="s">
        <v>28</v>
      </c>
      <c r="O15" s="4" t="s">
        <v>905</v>
      </c>
      <c r="P15" s="6">
        <v>44575</v>
      </c>
      <c r="Q15" s="4" t="s">
        <v>841</v>
      </c>
      <c r="R15" s="40" t="s">
        <v>23</v>
      </c>
    </row>
    <row r="16" spans="1:18" x14ac:dyDescent="0.25">
      <c r="A16" s="3">
        <v>44562</v>
      </c>
      <c r="B16" s="4" t="s">
        <v>456</v>
      </c>
      <c r="C16" s="85">
        <v>1166554</v>
      </c>
      <c r="D16" s="6">
        <v>44580</v>
      </c>
      <c r="E16" s="8">
        <v>366387</v>
      </c>
      <c r="F16" s="25" t="s">
        <v>524</v>
      </c>
      <c r="G16" s="9">
        <v>246441934</v>
      </c>
      <c r="H16" s="10">
        <v>44575</v>
      </c>
      <c r="I16" s="10">
        <v>44587</v>
      </c>
      <c r="J16" s="11">
        <v>16185</v>
      </c>
      <c r="K16" s="4">
        <v>585158</v>
      </c>
      <c r="L16" s="4" t="s">
        <v>48</v>
      </c>
      <c r="M16" s="4" t="s">
        <v>49</v>
      </c>
      <c r="N16" s="4" t="s">
        <v>50</v>
      </c>
      <c r="O16" s="4" t="s">
        <v>918</v>
      </c>
      <c r="P16" s="6">
        <v>44580</v>
      </c>
      <c r="Q16" s="4" t="s">
        <v>841</v>
      </c>
      <c r="R16" s="40" t="s">
        <v>23</v>
      </c>
    </row>
    <row r="17" spans="1:18" x14ac:dyDescent="0.25">
      <c r="A17" s="3">
        <v>44562</v>
      </c>
      <c r="B17" s="4" t="s">
        <v>456</v>
      </c>
      <c r="C17" s="85">
        <v>1159996</v>
      </c>
      <c r="D17" s="6">
        <v>44574</v>
      </c>
      <c r="E17" s="8">
        <v>39963</v>
      </c>
      <c r="F17" s="25" t="s">
        <v>535</v>
      </c>
      <c r="G17" s="9">
        <v>89492913</v>
      </c>
      <c r="H17" s="10">
        <v>44578</v>
      </c>
      <c r="I17" s="10">
        <v>44608</v>
      </c>
      <c r="J17" s="11">
        <v>46602</v>
      </c>
      <c r="K17" s="4">
        <v>163584</v>
      </c>
      <c r="L17" s="4" t="s">
        <v>38</v>
      </c>
      <c r="M17" s="4" t="s">
        <v>52</v>
      </c>
      <c r="N17" s="4" t="s">
        <v>53</v>
      </c>
      <c r="O17" s="4" t="s">
        <v>927</v>
      </c>
      <c r="P17" s="6">
        <v>44580</v>
      </c>
      <c r="Q17" s="4" t="s">
        <v>23</v>
      </c>
      <c r="R17" s="40" t="s">
        <v>23</v>
      </c>
    </row>
    <row r="18" spans="1:18" x14ac:dyDescent="0.25">
      <c r="A18" s="3">
        <v>44562</v>
      </c>
      <c r="B18" s="4" t="s">
        <v>456</v>
      </c>
      <c r="C18" s="85">
        <v>1159927</v>
      </c>
      <c r="D18" s="6">
        <v>44574</v>
      </c>
      <c r="E18" s="8">
        <v>39963</v>
      </c>
      <c r="F18" s="25" t="s">
        <v>535</v>
      </c>
      <c r="G18" s="9">
        <v>154108770</v>
      </c>
      <c r="H18" s="10">
        <v>44578</v>
      </c>
      <c r="I18" s="10">
        <v>44608</v>
      </c>
      <c r="J18" s="11">
        <v>24525</v>
      </c>
      <c r="K18" s="4">
        <v>635585</v>
      </c>
      <c r="L18" s="4" t="s">
        <v>38</v>
      </c>
      <c r="M18" s="4" t="s">
        <v>52</v>
      </c>
      <c r="N18" s="4" t="s">
        <v>53</v>
      </c>
      <c r="O18" s="4" t="s">
        <v>927</v>
      </c>
      <c r="P18" s="6">
        <v>44580</v>
      </c>
      <c r="Q18" s="4" t="s">
        <v>23</v>
      </c>
      <c r="R18" s="40" t="s">
        <v>23</v>
      </c>
    </row>
    <row r="19" spans="1:18" x14ac:dyDescent="0.25">
      <c r="A19" s="3">
        <v>44562</v>
      </c>
      <c r="B19" s="40" t="s">
        <v>457</v>
      </c>
      <c r="C19" s="85">
        <v>1162004</v>
      </c>
      <c r="D19" s="6">
        <v>44578</v>
      </c>
      <c r="E19" s="8">
        <v>39963</v>
      </c>
      <c r="F19" s="25" t="s">
        <v>535</v>
      </c>
      <c r="G19" s="9">
        <v>219371156</v>
      </c>
      <c r="H19" s="10">
        <v>44580</v>
      </c>
      <c r="I19" s="10">
        <v>44610</v>
      </c>
      <c r="J19" s="11">
        <v>71136</v>
      </c>
      <c r="K19" s="4">
        <v>615086</v>
      </c>
      <c r="L19" s="4" t="s">
        <v>38</v>
      </c>
      <c r="M19" s="4" t="s">
        <v>52</v>
      </c>
      <c r="N19" s="4" t="s">
        <v>53</v>
      </c>
      <c r="O19" s="4" t="s">
        <v>927</v>
      </c>
      <c r="P19" s="6">
        <v>44581</v>
      </c>
      <c r="Q19" s="4" t="s">
        <v>23</v>
      </c>
      <c r="R19" s="40" t="s">
        <v>23</v>
      </c>
    </row>
    <row r="20" spans="1:18" x14ac:dyDescent="0.25">
      <c r="A20" s="3">
        <v>44562</v>
      </c>
      <c r="B20" s="4" t="s">
        <v>458</v>
      </c>
      <c r="C20" s="85">
        <v>1162033</v>
      </c>
      <c r="D20" s="6">
        <v>44578</v>
      </c>
      <c r="E20" s="8">
        <v>39963</v>
      </c>
      <c r="F20" s="25" t="s">
        <v>535</v>
      </c>
      <c r="G20" s="9">
        <v>797636252</v>
      </c>
      <c r="H20" s="10">
        <v>44580</v>
      </c>
      <c r="I20" s="10">
        <v>44610</v>
      </c>
      <c r="J20" s="11">
        <v>37269</v>
      </c>
      <c r="K20" s="4">
        <v>199966</v>
      </c>
      <c r="L20" s="4" t="s">
        <v>38</v>
      </c>
      <c r="M20" s="4" t="s">
        <v>52</v>
      </c>
      <c r="N20" s="4" t="s">
        <v>53</v>
      </c>
      <c r="O20" s="4" t="s">
        <v>927</v>
      </c>
      <c r="P20" s="6">
        <v>44581</v>
      </c>
      <c r="Q20" s="4" t="s">
        <v>23</v>
      </c>
      <c r="R20" s="40" t="s">
        <v>23</v>
      </c>
    </row>
    <row r="21" spans="1:18" x14ac:dyDescent="0.25">
      <c r="A21" s="50">
        <v>44562</v>
      </c>
      <c r="B21" s="4" t="s">
        <v>456</v>
      </c>
      <c r="C21" s="87">
        <v>1166322</v>
      </c>
      <c r="D21" s="6">
        <v>44580</v>
      </c>
      <c r="E21" s="43">
        <v>1135</v>
      </c>
      <c r="F21" s="44" t="s">
        <v>539</v>
      </c>
      <c r="G21" s="45">
        <v>513541893</v>
      </c>
      <c r="H21" s="46">
        <v>44569</v>
      </c>
      <c r="I21" s="46">
        <v>44592</v>
      </c>
      <c r="J21" s="47">
        <v>12426</v>
      </c>
      <c r="K21" s="40">
        <v>340339</v>
      </c>
      <c r="L21" s="40" t="s">
        <v>38</v>
      </c>
      <c r="M21" s="40" t="s">
        <v>55</v>
      </c>
      <c r="N21" s="40" t="s">
        <v>42</v>
      </c>
      <c r="O21" s="40" t="s">
        <v>917</v>
      </c>
      <c r="P21" s="6">
        <v>44580</v>
      </c>
      <c r="Q21" s="4" t="s">
        <v>844</v>
      </c>
      <c r="R21" s="40" t="s">
        <v>23</v>
      </c>
    </row>
    <row r="22" spans="1:18" x14ac:dyDescent="0.25">
      <c r="A22" s="50">
        <v>44562</v>
      </c>
      <c r="B22" s="40" t="s">
        <v>457</v>
      </c>
      <c r="C22" s="87">
        <v>1164367</v>
      </c>
      <c r="D22" s="6">
        <v>44580</v>
      </c>
      <c r="E22" s="43">
        <v>1135</v>
      </c>
      <c r="F22" s="44" t="s">
        <v>539</v>
      </c>
      <c r="G22" s="45">
        <v>521721774</v>
      </c>
      <c r="H22" s="46">
        <v>44569</v>
      </c>
      <c r="I22" s="46">
        <v>44592</v>
      </c>
      <c r="J22" s="47">
        <v>54197</v>
      </c>
      <c r="K22" s="40">
        <v>533782</v>
      </c>
      <c r="L22" s="40" t="s">
        <v>38</v>
      </c>
      <c r="M22" s="40" t="s">
        <v>55</v>
      </c>
      <c r="N22" s="40" t="s">
        <v>42</v>
      </c>
      <c r="O22" s="40" t="s">
        <v>917</v>
      </c>
      <c r="P22" s="6">
        <v>44580</v>
      </c>
      <c r="Q22" s="4" t="s">
        <v>844</v>
      </c>
      <c r="R22" s="40" t="s">
        <v>23</v>
      </c>
    </row>
    <row r="23" spans="1:18" x14ac:dyDescent="0.25">
      <c r="A23" s="3">
        <v>44562</v>
      </c>
      <c r="B23" s="4" t="s">
        <v>456</v>
      </c>
      <c r="C23" s="87">
        <v>1156337</v>
      </c>
      <c r="D23" s="42">
        <v>44575</v>
      </c>
      <c r="E23" s="43">
        <v>362682</v>
      </c>
      <c r="F23" s="44" t="s">
        <v>540</v>
      </c>
      <c r="G23" s="45">
        <v>629263210</v>
      </c>
      <c r="H23" s="46">
        <v>44580</v>
      </c>
      <c r="I23" s="46">
        <v>44613</v>
      </c>
      <c r="J23" s="47">
        <v>35306</v>
      </c>
      <c r="K23" s="40">
        <v>537823</v>
      </c>
      <c r="L23" s="4" t="s">
        <v>18</v>
      </c>
      <c r="M23" s="40" t="s">
        <v>57</v>
      </c>
      <c r="N23" s="40" t="s">
        <v>36</v>
      </c>
      <c r="O23" s="40" t="s">
        <v>849</v>
      </c>
      <c r="P23" s="42">
        <v>44585</v>
      </c>
      <c r="Q23" s="4" t="s">
        <v>23</v>
      </c>
      <c r="R23" s="40" t="s">
        <v>23</v>
      </c>
    </row>
    <row r="24" spans="1:18" x14ac:dyDescent="0.25">
      <c r="A24" s="3">
        <v>44562</v>
      </c>
      <c r="B24" s="4" t="s">
        <v>456</v>
      </c>
      <c r="C24" s="87">
        <v>1156070</v>
      </c>
      <c r="D24" s="42">
        <v>44575</v>
      </c>
      <c r="E24" s="43">
        <v>362682</v>
      </c>
      <c r="F24" s="44" t="s">
        <v>540</v>
      </c>
      <c r="G24" s="45">
        <v>798150917</v>
      </c>
      <c r="H24" s="46">
        <v>44580</v>
      </c>
      <c r="I24" s="46">
        <v>44613</v>
      </c>
      <c r="J24" s="47">
        <v>7013</v>
      </c>
      <c r="K24" s="40">
        <v>489351</v>
      </c>
      <c r="L24" s="4" t="s">
        <v>18</v>
      </c>
      <c r="M24" s="40" t="s">
        <v>57</v>
      </c>
      <c r="N24" s="40" t="s">
        <v>36</v>
      </c>
      <c r="O24" s="40" t="s">
        <v>849</v>
      </c>
      <c r="P24" s="42">
        <v>44585</v>
      </c>
      <c r="Q24" s="4" t="s">
        <v>23</v>
      </c>
      <c r="R24" s="40" t="s">
        <v>23</v>
      </c>
    </row>
    <row r="25" spans="1:18" x14ac:dyDescent="0.25">
      <c r="A25" s="50">
        <v>44562</v>
      </c>
      <c r="B25" s="4" t="s">
        <v>456</v>
      </c>
      <c r="C25" s="87">
        <v>1146492</v>
      </c>
      <c r="D25" s="6">
        <v>44580</v>
      </c>
      <c r="E25" s="43">
        <v>362072</v>
      </c>
      <c r="F25" s="44" t="s">
        <v>543</v>
      </c>
      <c r="G25" s="45">
        <v>359026250</v>
      </c>
      <c r="H25" s="46">
        <v>44572</v>
      </c>
      <c r="I25" s="46">
        <v>44588</v>
      </c>
      <c r="J25" s="47">
        <v>49597</v>
      </c>
      <c r="K25" s="40">
        <v>688050</v>
      </c>
      <c r="L25" s="40" t="s">
        <v>18</v>
      </c>
      <c r="M25" s="40" t="s">
        <v>58</v>
      </c>
      <c r="N25" s="40" t="s">
        <v>50</v>
      </c>
      <c r="O25" s="40" t="s">
        <v>849</v>
      </c>
      <c r="P25" s="6">
        <v>44580</v>
      </c>
      <c r="Q25" s="4" t="s">
        <v>844</v>
      </c>
      <c r="R25" s="40" t="s">
        <v>23</v>
      </c>
    </row>
    <row r="26" spans="1:18" x14ac:dyDescent="0.25">
      <c r="A26" s="3">
        <v>44562</v>
      </c>
      <c r="B26" s="40" t="s">
        <v>457</v>
      </c>
      <c r="C26" s="85">
        <v>1062809</v>
      </c>
      <c r="D26" s="6">
        <v>44562</v>
      </c>
      <c r="E26" s="8">
        <v>11382</v>
      </c>
      <c r="F26" s="25" t="s">
        <v>544</v>
      </c>
      <c r="G26" s="9">
        <v>699442236</v>
      </c>
      <c r="H26" s="10">
        <v>44562</v>
      </c>
      <c r="I26" s="10">
        <v>44578</v>
      </c>
      <c r="J26" s="11">
        <v>99158</v>
      </c>
      <c r="K26" s="4">
        <v>424018</v>
      </c>
      <c r="L26" s="4" t="s">
        <v>18</v>
      </c>
      <c r="M26" s="4" t="s">
        <v>59</v>
      </c>
      <c r="N26" s="4" t="s">
        <v>28</v>
      </c>
      <c r="O26" s="4" t="s">
        <v>908</v>
      </c>
      <c r="P26" s="6">
        <v>44564</v>
      </c>
      <c r="Q26" s="4" t="s">
        <v>23</v>
      </c>
      <c r="R26" s="40" t="s">
        <v>23</v>
      </c>
    </row>
    <row r="27" spans="1:18" x14ac:dyDescent="0.25">
      <c r="A27" s="3">
        <v>44562</v>
      </c>
      <c r="B27" s="4" t="s">
        <v>456</v>
      </c>
      <c r="C27" s="85">
        <v>1151283</v>
      </c>
      <c r="D27" s="6">
        <v>44572</v>
      </c>
      <c r="E27" s="8">
        <v>6442</v>
      </c>
      <c r="F27" s="25" t="s">
        <v>553</v>
      </c>
      <c r="G27" s="9">
        <v>412739001</v>
      </c>
      <c r="H27" s="10">
        <v>44575</v>
      </c>
      <c r="I27" s="10">
        <v>44564</v>
      </c>
      <c r="J27" s="11">
        <v>29341</v>
      </c>
      <c r="K27" s="4">
        <v>380890</v>
      </c>
      <c r="L27" s="4" t="s">
        <v>18</v>
      </c>
      <c r="M27" s="4" t="s">
        <v>61</v>
      </c>
      <c r="N27" s="4" t="s">
        <v>28</v>
      </c>
      <c r="O27" s="4" t="s">
        <v>907</v>
      </c>
      <c r="P27" s="6">
        <v>44575</v>
      </c>
      <c r="Q27" s="4" t="s">
        <v>844</v>
      </c>
      <c r="R27" s="40" t="s">
        <v>23</v>
      </c>
    </row>
    <row r="28" spans="1:18" x14ac:dyDescent="0.25">
      <c r="A28" s="3">
        <v>44562</v>
      </c>
      <c r="B28" s="4" t="s">
        <v>456</v>
      </c>
      <c r="C28" s="85">
        <v>1155341</v>
      </c>
      <c r="D28" s="6">
        <v>44573</v>
      </c>
      <c r="E28" s="8">
        <v>6442</v>
      </c>
      <c r="F28" s="25" t="s">
        <v>553</v>
      </c>
      <c r="G28" s="9">
        <v>777945522</v>
      </c>
      <c r="H28" s="10">
        <v>44574</v>
      </c>
      <c r="I28" s="10">
        <v>44591</v>
      </c>
      <c r="J28" s="11">
        <v>78461</v>
      </c>
      <c r="K28" s="4">
        <v>987757</v>
      </c>
      <c r="L28" s="4" t="s">
        <v>18</v>
      </c>
      <c r="M28" s="4" t="s">
        <v>61</v>
      </c>
      <c r="N28" s="4" t="s">
        <v>28</v>
      </c>
      <c r="O28" s="4" t="s">
        <v>905</v>
      </c>
      <c r="P28" s="6">
        <v>44578</v>
      </c>
      <c r="Q28" s="4" t="s">
        <v>844</v>
      </c>
      <c r="R28" s="40" t="s">
        <v>23</v>
      </c>
    </row>
    <row r="29" spans="1:18" x14ac:dyDescent="0.25">
      <c r="A29" s="3">
        <v>44562</v>
      </c>
      <c r="B29" s="4" t="s">
        <v>456</v>
      </c>
      <c r="C29" s="85">
        <v>1156019</v>
      </c>
      <c r="D29" s="6">
        <v>44573</v>
      </c>
      <c r="E29" s="8">
        <v>1990</v>
      </c>
      <c r="F29" s="25" t="s">
        <v>558</v>
      </c>
      <c r="G29" s="9">
        <v>313589414</v>
      </c>
      <c r="H29" s="10">
        <v>44571</v>
      </c>
      <c r="I29" s="10">
        <v>44582</v>
      </c>
      <c r="J29" s="11">
        <v>21986</v>
      </c>
      <c r="K29" s="40">
        <v>645511</v>
      </c>
      <c r="L29" s="4" t="s">
        <v>38</v>
      </c>
      <c r="M29" s="4" t="s">
        <v>62</v>
      </c>
      <c r="N29" s="4" t="s">
        <v>63</v>
      </c>
      <c r="O29" s="4" t="s">
        <v>907</v>
      </c>
      <c r="P29" s="6">
        <v>44574</v>
      </c>
      <c r="Q29" s="4" t="s">
        <v>23</v>
      </c>
      <c r="R29" s="40" t="s">
        <v>23</v>
      </c>
    </row>
    <row r="30" spans="1:18" x14ac:dyDescent="0.25">
      <c r="A30" s="3">
        <v>44562</v>
      </c>
      <c r="B30" s="4" t="s">
        <v>456</v>
      </c>
      <c r="C30" s="85">
        <v>1154441</v>
      </c>
      <c r="D30" s="6">
        <v>44572</v>
      </c>
      <c r="E30" s="8">
        <v>8445</v>
      </c>
      <c r="F30" s="25" t="s">
        <v>564</v>
      </c>
      <c r="G30" s="9">
        <v>10122879</v>
      </c>
      <c r="H30" s="10">
        <v>44572</v>
      </c>
      <c r="I30" s="10">
        <v>44228</v>
      </c>
      <c r="J30" s="11">
        <v>41827</v>
      </c>
      <c r="K30" s="4">
        <v>138145</v>
      </c>
      <c r="L30" s="4" t="s">
        <v>38</v>
      </c>
      <c r="M30" s="4" t="s">
        <v>64</v>
      </c>
      <c r="N30" s="4" t="s">
        <v>63</v>
      </c>
      <c r="O30" s="4" t="s">
        <v>907</v>
      </c>
      <c r="P30" s="6">
        <v>44572</v>
      </c>
      <c r="Q30" s="4" t="s">
        <v>23</v>
      </c>
      <c r="R30" s="40" t="s">
        <v>23</v>
      </c>
    </row>
    <row r="31" spans="1:18" x14ac:dyDescent="0.25">
      <c r="A31" s="3">
        <v>44562</v>
      </c>
      <c r="B31" s="4" t="s">
        <v>456</v>
      </c>
      <c r="C31" s="85">
        <v>1163423</v>
      </c>
      <c r="D31" s="6">
        <v>44578</v>
      </c>
      <c r="E31" s="8">
        <v>13794</v>
      </c>
      <c r="F31" s="25" t="s">
        <v>566</v>
      </c>
      <c r="G31" s="9">
        <v>672608165</v>
      </c>
      <c r="H31" s="10">
        <v>44574</v>
      </c>
      <c r="I31" s="10">
        <v>44592</v>
      </c>
      <c r="J31" s="11">
        <v>7104</v>
      </c>
      <c r="K31" s="4">
        <v>444427</v>
      </c>
      <c r="L31" s="4" t="s">
        <v>18</v>
      </c>
      <c r="M31" s="4" t="s">
        <v>65</v>
      </c>
      <c r="N31" s="4" t="s">
        <v>28</v>
      </c>
      <c r="O31" s="4" t="s">
        <v>934</v>
      </c>
      <c r="P31" s="6">
        <v>44580</v>
      </c>
      <c r="Q31" s="4" t="s">
        <v>23</v>
      </c>
      <c r="R31" s="40" t="s">
        <v>23</v>
      </c>
    </row>
    <row r="32" spans="1:18" x14ac:dyDescent="0.25">
      <c r="A32" s="3">
        <v>44562</v>
      </c>
      <c r="B32" s="4" t="s">
        <v>458</v>
      </c>
      <c r="C32" s="85">
        <v>1144158</v>
      </c>
      <c r="D32" s="6">
        <v>44566</v>
      </c>
      <c r="E32" s="8">
        <v>1641</v>
      </c>
      <c r="F32" s="25" t="s">
        <v>573</v>
      </c>
      <c r="G32" s="9">
        <v>893097590</v>
      </c>
      <c r="H32" s="10">
        <v>44567</v>
      </c>
      <c r="I32" s="10">
        <v>44578</v>
      </c>
      <c r="J32" s="11">
        <v>895</v>
      </c>
      <c r="K32" s="4">
        <v>940323</v>
      </c>
      <c r="L32" s="4" t="s">
        <v>38</v>
      </c>
      <c r="M32" s="4" t="s">
        <v>67</v>
      </c>
      <c r="N32" s="4" t="s">
        <v>63</v>
      </c>
      <c r="O32" s="4" t="s">
        <v>907</v>
      </c>
      <c r="P32" s="6">
        <v>44568</v>
      </c>
      <c r="Q32" s="4" t="s">
        <v>23</v>
      </c>
      <c r="R32" s="40" t="s">
        <v>23</v>
      </c>
    </row>
    <row r="33" spans="1:18" x14ac:dyDescent="0.25">
      <c r="A33" s="3">
        <v>44562</v>
      </c>
      <c r="B33" s="4" t="s">
        <v>456</v>
      </c>
      <c r="C33" s="85">
        <v>1144186</v>
      </c>
      <c r="D33" s="6">
        <v>44565</v>
      </c>
      <c r="E33" s="8">
        <v>1641</v>
      </c>
      <c r="F33" s="25" t="s">
        <v>573</v>
      </c>
      <c r="G33" s="9">
        <v>21713046</v>
      </c>
      <c r="H33" s="10">
        <v>44567</v>
      </c>
      <c r="I33" s="10">
        <v>44578</v>
      </c>
      <c r="J33" s="11">
        <v>78756</v>
      </c>
      <c r="K33" s="4">
        <v>594019</v>
      </c>
      <c r="L33" s="4" t="s">
        <v>38</v>
      </c>
      <c r="M33" s="4" t="s">
        <v>67</v>
      </c>
      <c r="N33" s="4" t="s">
        <v>63</v>
      </c>
      <c r="O33" s="4" t="s">
        <v>907</v>
      </c>
      <c r="P33" s="6">
        <v>44568</v>
      </c>
      <c r="Q33" s="4" t="s">
        <v>23</v>
      </c>
      <c r="R33" s="40" t="s">
        <v>23</v>
      </c>
    </row>
    <row r="34" spans="1:18" x14ac:dyDescent="0.25">
      <c r="A34" s="3">
        <v>44562</v>
      </c>
      <c r="B34" s="40" t="s">
        <v>457</v>
      </c>
      <c r="C34" s="85">
        <v>1143832</v>
      </c>
      <c r="D34" s="6">
        <v>44566</v>
      </c>
      <c r="E34" s="8">
        <v>1641</v>
      </c>
      <c r="F34" s="25" t="s">
        <v>573</v>
      </c>
      <c r="G34" s="9">
        <v>620429365</v>
      </c>
      <c r="H34" s="10">
        <v>44567</v>
      </c>
      <c r="I34" s="10">
        <v>44578</v>
      </c>
      <c r="J34" s="11">
        <v>23294</v>
      </c>
      <c r="K34" s="4">
        <v>425010</v>
      </c>
      <c r="L34" s="4" t="s">
        <v>38</v>
      </c>
      <c r="M34" s="4" t="s">
        <v>67</v>
      </c>
      <c r="N34" s="4" t="s">
        <v>63</v>
      </c>
      <c r="O34" s="4" t="s">
        <v>907</v>
      </c>
      <c r="P34" s="6">
        <v>44568</v>
      </c>
      <c r="Q34" s="4" t="s">
        <v>23</v>
      </c>
      <c r="R34" s="40" t="s">
        <v>23</v>
      </c>
    </row>
    <row r="35" spans="1:18" x14ac:dyDescent="0.25">
      <c r="A35" s="3">
        <v>44562</v>
      </c>
      <c r="B35" s="4" t="s">
        <v>456</v>
      </c>
      <c r="C35" s="85">
        <v>1139342</v>
      </c>
      <c r="D35" s="6">
        <v>44562</v>
      </c>
      <c r="E35" s="8">
        <v>363755</v>
      </c>
      <c r="F35" s="25" t="s">
        <v>580</v>
      </c>
      <c r="G35" s="9">
        <v>272137206</v>
      </c>
      <c r="H35" s="10">
        <v>44564</v>
      </c>
      <c r="I35" s="10">
        <v>44575</v>
      </c>
      <c r="J35" s="11">
        <v>3316</v>
      </c>
      <c r="K35" s="4">
        <v>938164</v>
      </c>
      <c r="L35" s="4" t="s">
        <v>18</v>
      </c>
      <c r="M35" s="4" t="s">
        <v>68</v>
      </c>
      <c r="N35" s="4" t="s">
        <v>69</v>
      </c>
      <c r="O35" s="4" t="s">
        <v>935</v>
      </c>
      <c r="P35" s="6">
        <v>44565</v>
      </c>
      <c r="Q35" s="4" t="s">
        <v>841</v>
      </c>
      <c r="R35" s="40" t="s">
        <v>23</v>
      </c>
    </row>
    <row r="36" spans="1:18" x14ac:dyDescent="0.25">
      <c r="A36" s="3">
        <v>44562</v>
      </c>
      <c r="B36" s="4" t="s">
        <v>456</v>
      </c>
      <c r="C36" s="85">
        <v>1150581</v>
      </c>
      <c r="D36" s="6">
        <v>44567</v>
      </c>
      <c r="E36" s="8">
        <v>6663</v>
      </c>
      <c r="F36" s="25" t="s">
        <v>589</v>
      </c>
      <c r="G36" s="9">
        <v>737841334</v>
      </c>
      <c r="H36" s="10">
        <v>44575</v>
      </c>
      <c r="I36" s="10">
        <v>44589</v>
      </c>
      <c r="J36" s="11">
        <v>48775</v>
      </c>
      <c r="K36" s="4">
        <v>137592</v>
      </c>
      <c r="L36" s="4" t="s">
        <v>18</v>
      </c>
      <c r="M36" s="4" t="s">
        <v>70</v>
      </c>
      <c r="N36" s="4" t="s">
        <v>71</v>
      </c>
      <c r="O36" s="4" t="s">
        <v>919</v>
      </c>
      <c r="P36" s="6">
        <v>44580</v>
      </c>
      <c r="Q36" s="4" t="s">
        <v>23</v>
      </c>
      <c r="R36" s="40" t="s">
        <v>23</v>
      </c>
    </row>
    <row r="37" spans="1:18" x14ac:dyDescent="0.25">
      <c r="A37" s="3">
        <v>44562</v>
      </c>
      <c r="B37" s="4" t="s">
        <v>456</v>
      </c>
      <c r="C37" s="85">
        <v>1165826</v>
      </c>
      <c r="D37" s="6">
        <v>44578</v>
      </c>
      <c r="E37" s="8">
        <v>2019</v>
      </c>
      <c r="F37" s="25" t="s">
        <v>591</v>
      </c>
      <c r="G37" s="9">
        <v>453313571</v>
      </c>
      <c r="H37" s="10">
        <v>44573</v>
      </c>
      <c r="I37" s="10">
        <v>44603</v>
      </c>
      <c r="J37" s="11">
        <v>88588</v>
      </c>
      <c r="K37" s="4">
        <v>129420</v>
      </c>
      <c r="L37" s="4" t="s">
        <v>18</v>
      </c>
      <c r="M37" s="4" t="s">
        <v>58</v>
      </c>
      <c r="N37" s="4" t="s">
        <v>20</v>
      </c>
      <c r="O37" s="4" t="s">
        <v>912</v>
      </c>
      <c r="P37" s="6">
        <v>44580</v>
      </c>
      <c r="Q37" s="4" t="s">
        <v>23</v>
      </c>
      <c r="R37" s="40" t="s">
        <v>23</v>
      </c>
    </row>
    <row r="38" spans="1:18" x14ac:dyDescent="0.25">
      <c r="A38" s="3">
        <v>44562</v>
      </c>
      <c r="B38" s="40" t="s">
        <v>457</v>
      </c>
      <c r="C38" s="85">
        <v>1165868</v>
      </c>
      <c r="D38" s="6">
        <v>44578</v>
      </c>
      <c r="E38" s="8">
        <v>2019</v>
      </c>
      <c r="F38" s="25" t="s">
        <v>591</v>
      </c>
      <c r="G38" s="9">
        <v>134375935</v>
      </c>
      <c r="H38" s="10">
        <v>44573</v>
      </c>
      <c r="I38" s="10">
        <v>44603</v>
      </c>
      <c r="J38" s="11">
        <v>53670</v>
      </c>
      <c r="K38" s="4">
        <v>827340</v>
      </c>
      <c r="L38" s="4" t="s">
        <v>18</v>
      </c>
      <c r="M38" s="4" t="s">
        <v>58</v>
      </c>
      <c r="N38" s="4" t="s">
        <v>20</v>
      </c>
      <c r="O38" s="4" t="s">
        <v>912</v>
      </c>
      <c r="P38" s="6">
        <v>44580</v>
      </c>
      <c r="Q38" s="4" t="s">
        <v>23</v>
      </c>
      <c r="R38" s="40" t="s">
        <v>23</v>
      </c>
    </row>
    <row r="39" spans="1:18" x14ac:dyDescent="0.25">
      <c r="A39" s="3">
        <v>44562</v>
      </c>
      <c r="B39" s="4" t="s">
        <v>456</v>
      </c>
      <c r="C39" s="85">
        <v>1164474</v>
      </c>
      <c r="D39" s="6">
        <v>44578</v>
      </c>
      <c r="E39" s="8">
        <v>357572</v>
      </c>
      <c r="F39" s="25" t="s">
        <v>593</v>
      </c>
      <c r="G39" s="9">
        <v>665125185</v>
      </c>
      <c r="H39" s="10">
        <v>44579</v>
      </c>
      <c r="I39" s="10">
        <v>44609</v>
      </c>
      <c r="J39" s="11">
        <v>19457</v>
      </c>
      <c r="K39" s="4">
        <v>218731</v>
      </c>
      <c r="L39" s="4" t="s">
        <v>18</v>
      </c>
      <c r="M39" s="4" t="s">
        <v>73</v>
      </c>
      <c r="N39" s="4" t="s">
        <v>36</v>
      </c>
      <c r="O39" s="4" t="s">
        <v>849</v>
      </c>
      <c r="P39" s="6">
        <v>44581</v>
      </c>
      <c r="Q39" s="4" t="s">
        <v>841</v>
      </c>
      <c r="R39" s="40" t="s">
        <v>23</v>
      </c>
    </row>
    <row r="40" spans="1:18" x14ac:dyDescent="0.25">
      <c r="A40" s="3">
        <v>44562</v>
      </c>
      <c r="B40" s="4" t="s">
        <v>456</v>
      </c>
      <c r="C40" s="85">
        <v>11611959</v>
      </c>
      <c r="D40" s="6">
        <v>44578</v>
      </c>
      <c r="E40" s="8">
        <v>14953</v>
      </c>
      <c r="F40" s="25" t="s">
        <v>595</v>
      </c>
      <c r="G40" s="9">
        <v>393984993</v>
      </c>
      <c r="H40" s="10">
        <v>44579</v>
      </c>
      <c r="I40" s="10">
        <v>44599</v>
      </c>
      <c r="J40" s="11">
        <v>87666</v>
      </c>
      <c r="K40" s="4">
        <v>255781</v>
      </c>
      <c r="L40" s="4" t="s">
        <v>18</v>
      </c>
      <c r="M40" s="4" t="s">
        <v>74</v>
      </c>
      <c r="N40" s="4" t="s">
        <v>28</v>
      </c>
      <c r="O40" s="4" t="s">
        <v>908</v>
      </c>
      <c r="P40" s="6">
        <v>44579</v>
      </c>
      <c r="Q40" s="4" t="s">
        <v>844</v>
      </c>
      <c r="R40" s="40" t="s">
        <v>23</v>
      </c>
    </row>
    <row r="41" spans="1:18" x14ac:dyDescent="0.25">
      <c r="A41" s="3">
        <v>44562</v>
      </c>
      <c r="B41" s="40" t="s">
        <v>457</v>
      </c>
      <c r="C41" s="85">
        <v>1161900</v>
      </c>
      <c r="D41" s="6">
        <v>44578</v>
      </c>
      <c r="E41" s="8">
        <v>14953</v>
      </c>
      <c r="F41" s="25" t="s">
        <v>595</v>
      </c>
      <c r="G41" s="9">
        <v>129479598</v>
      </c>
      <c r="H41" s="10">
        <v>44579</v>
      </c>
      <c r="I41" s="10">
        <v>44599</v>
      </c>
      <c r="J41" s="11">
        <v>28616</v>
      </c>
      <c r="K41" s="4">
        <v>793335</v>
      </c>
      <c r="L41" s="4" t="s">
        <v>18</v>
      </c>
      <c r="M41" s="4" t="s">
        <v>74</v>
      </c>
      <c r="N41" s="4" t="s">
        <v>28</v>
      </c>
      <c r="O41" s="4" t="s">
        <v>908</v>
      </c>
      <c r="P41" s="6">
        <v>44579</v>
      </c>
      <c r="Q41" s="4" t="s">
        <v>844</v>
      </c>
      <c r="R41" s="40" t="s">
        <v>23</v>
      </c>
    </row>
    <row r="42" spans="1:18" x14ac:dyDescent="0.25">
      <c r="A42" s="3">
        <v>44562</v>
      </c>
      <c r="B42" s="4" t="s">
        <v>456</v>
      </c>
      <c r="C42" s="85">
        <v>1144877</v>
      </c>
      <c r="D42" s="6">
        <v>44565</v>
      </c>
      <c r="E42" s="8">
        <v>361621</v>
      </c>
      <c r="F42" s="25" t="s">
        <v>609</v>
      </c>
      <c r="G42" s="9">
        <v>415492019</v>
      </c>
      <c r="H42" s="10">
        <v>44564</v>
      </c>
      <c r="I42" s="10">
        <v>44577</v>
      </c>
      <c r="J42" s="11">
        <v>72412</v>
      </c>
      <c r="K42" s="4">
        <v>434360</v>
      </c>
      <c r="L42" s="4" t="s">
        <v>18</v>
      </c>
      <c r="M42" s="4" t="s">
        <v>75</v>
      </c>
      <c r="N42" s="4" t="s">
        <v>42</v>
      </c>
      <c r="O42" s="4" t="s">
        <v>915</v>
      </c>
      <c r="P42" s="6">
        <v>44565</v>
      </c>
      <c r="Q42" s="4" t="s">
        <v>841</v>
      </c>
      <c r="R42" s="40" t="s">
        <v>23</v>
      </c>
    </row>
    <row r="43" spans="1:18" x14ac:dyDescent="0.25">
      <c r="A43" s="3">
        <v>44562</v>
      </c>
      <c r="B43" s="4" t="s">
        <v>456</v>
      </c>
      <c r="C43" s="85">
        <v>1141946</v>
      </c>
      <c r="D43" s="6">
        <v>44567</v>
      </c>
      <c r="E43" s="8">
        <v>13450</v>
      </c>
      <c r="F43" s="25" t="s">
        <v>611</v>
      </c>
      <c r="G43" s="9">
        <v>289247</v>
      </c>
      <c r="H43" s="10">
        <v>44567</v>
      </c>
      <c r="I43" s="10">
        <v>44574</v>
      </c>
      <c r="J43" s="11">
        <v>94309</v>
      </c>
      <c r="K43" s="4">
        <v>535486</v>
      </c>
      <c r="L43" s="4" t="s">
        <v>48</v>
      </c>
      <c r="M43" s="4" t="s">
        <v>49</v>
      </c>
      <c r="N43" s="4" t="s">
        <v>50</v>
      </c>
      <c r="O43" s="4" t="s">
        <v>918</v>
      </c>
      <c r="P43" s="6">
        <v>44567</v>
      </c>
      <c r="Q43" s="4" t="s">
        <v>844</v>
      </c>
      <c r="R43" s="40" t="s">
        <v>23</v>
      </c>
    </row>
    <row r="44" spans="1:18" x14ac:dyDescent="0.25">
      <c r="A44" s="3">
        <v>44562</v>
      </c>
      <c r="B44" s="4" t="s">
        <v>456</v>
      </c>
      <c r="C44" s="85">
        <v>1158392</v>
      </c>
      <c r="D44" s="6">
        <v>44579</v>
      </c>
      <c r="E44" s="8">
        <v>10687</v>
      </c>
      <c r="F44" s="25" t="s">
        <v>616</v>
      </c>
      <c r="G44" s="9">
        <v>95618313</v>
      </c>
      <c r="H44" s="10">
        <v>44578</v>
      </c>
      <c r="I44" s="10">
        <v>44617</v>
      </c>
      <c r="J44" s="11">
        <v>12581</v>
      </c>
      <c r="K44" s="4">
        <v>273787</v>
      </c>
      <c r="L44" s="4" t="s">
        <v>18</v>
      </c>
      <c r="M44" s="4" t="s">
        <v>77</v>
      </c>
      <c r="N44" s="4" t="s">
        <v>63</v>
      </c>
      <c r="O44" s="4" t="s">
        <v>907</v>
      </c>
      <c r="P44" s="6">
        <v>44579</v>
      </c>
      <c r="Q44" s="4" t="s">
        <v>841</v>
      </c>
      <c r="R44" s="40" t="s">
        <v>23</v>
      </c>
    </row>
    <row r="45" spans="1:18" x14ac:dyDescent="0.25">
      <c r="A45" s="3">
        <v>44562</v>
      </c>
      <c r="B45" s="4" t="s">
        <v>456</v>
      </c>
      <c r="C45" s="85">
        <v>1158421</v>
      </c>
      <c r="D45" s="6">
        <v>44579</v>
      </c>
      <c r="E45" s="8">
        <v>10687</v>
      </c>
      <c r="F45" s="25" t="s">
        <v>616</v>
      </c>
      <c r="G45" s="9">
        <v>985042145</v>
      </c>
      <c r="H45" s="10">
        <v>44578</v>
      </c>
      <c r="I45" s="10">
        <v>44617</v>
      </c>
      <c r="J45" s="11">
        <v>79365</v>
      </c>
      <c r="K45" s="4">
        <v>496897</v>
      </c>
      <c r="L45" s="4" t="s">
        <v>18</v>
      </c>
      <c r="M45" s="4" t="s">
        <v>77</v>
      </c>
      <c r="N45" s="4" t="s">
        <v>63</v>
      </c>
      <c r="O45" s="4" t="s">
        <v>907</v>
      </c>
      <c r="P45" s="6">
        <v>44579</v>
      </c>
      <c r="Q45" s="4" t="s">
        <v>841</v>
      </c>
      <c r="R45" s="40" t="s">
        <v>23</v>
      </c>
    </row>
    <row r="46" spans="1:18" x14ac:dyDescent="0.25">
      <c r="A46" s="3">
        <v>44562</v>
      </c>
      <c r="B46" s="4" t="s">
        <v>456</v>
      </c>
      <c r="C46" s="85">
        <v>1158381</v>
      </c>
      <c r="D46" s="6">
        <v>44579</v>
      </c>
      <c r="E46" s="8">
        <v>10687</v>
      </c>
      <c r="F46" s="25" t="s">
        <v>616</v>
      </c>
      <c r="G46" s="9">
        <v>973548151</v>
      </c>
      <c r="H46" s="10">
        <v>44578</v>
      </c>
      <c r="I46" s="10">
        <v>44617</v>
      </c>
      <c r="J46" s="11">
        <v>53745</v>
      </c>
      <c r="K46" s="4">
        <v>346772</v>
      </c>
      <c r="L46" s="4" t="s">
        <v>18</v>
      </c>
      <c r="M46" s="4" t="s">
        <v>77</v>
      </c>
      <c r="N46" s="4" t="s">
        <v>63</v>
      </c>
      <c r="O46" s="4" t="s">
        <v>907</v>
      </c>
      <c r="P46" s="6">
        <v>44579</v>
      </c>
      <c r="Q46" s="4" t="s">
        <v>841</v>
      </c>
      <c r="R46" s="40" t="s">
        <v>23</v>
      </c>
    </row>
    <row r="47" spans="1:18" x14ac:dyDescent="0.25">
      <c r="A47" s="3">
        <v>44562</v>
      </c>
      <c r="B47" s="4" t="s">
        <v>456</v>
      </c>
      <c r="C47" s="85">
        <v>1158439</v>
      </c>
      <c r="D47" s="6">
        <v>44579</v>
      </c>
      <c r="E47" s="8">
        <v>10687</v>
      </c>
      <c r="F47" s="25" t="s">
        <v>616</v>
      </c>
      <c r="G47" s="9">
        <v>342060246</v>
      </c>
      <c r="H47" s="10">
        <v>44578</v>
      </c>
      <c r="I47" s="10">
        <v>44617</v>
      </c>
      <c r="J47" s="11">
        <v>28716</v>
      </c>
      <c r="K47" s="4">
        <v>747835</v>
      </c>
      <c r="L47" s="4" t="s">
        <v>18</v>
      </c>
      <c r="M47" s="4" t="s">
        <v>77</v>
      </c>
      <c r="N47" s="4" t="s">
        <v>63</v>
      </c>
      <c r="O47" s="4" t="s">
        <v>907</v>
      </c>
      <c r="P47" s="6">
        <v>44579</v>
      </c>
      <c r="Q47" s="4" t="s">
        <v>841</v>
      </c>
      <c r="R47" s="40" t="s">
        <v>23</v>
      </c>
    </row>
    <row r="48" spans="1:18" x14ac:dyDescent="0.25">
      <c r="A48" s="3">
        <v>44562</v>
      </c>
      <c r="B48" s="4" t="s">
        <v>456</v>
      </c>
      <c r="C48" s="85">
        <v>1153112</v>
      </c>
      <c r="D48" s="6">
        <v>44572</v>
      </c>
      <c r="E48" s="8">
        <v>358166</v>
      </c>
      <c r="F48" s="25" t="s">
        <v>626</v>
      </c>
      <c r="G48" s="9">
        <v>74535059</v>
      </c>
      <c r="H48" s="10">
        <v>44564</v>
      </c>
      <c r="I48" s="10">
        <v>44574</v>
      </c>
      <c r="J48" s="11">
        <v>25966</v>
      </c>
      <c r="K48" s="4">
        <v>549371</v>
      </c>
      <c r="L48" s="4" t="s">
        <v>18</v>
      </c>
      <c r="M48" s="4" t="s">
        <v>78</v>
      </c>
      <c r="N48" s="4" t="s">
        <v>42</v>
      </c>
      <c r="O48" s="4" t="s">
        <v>884</v>
      </c>
      <c r="P48" s="6">
        <v>44572</v>
      </c>
      <c r="Q48" s="4" t="s">
        <v>844</v>
      </c>
      <c r="R48" s="40" t="s">
        <v>23</v>
      </c>
    </row>
    <row r="49" spans="1:18" x14ac:dyDescent="0.25">
      <c r="A49" s="3">
        <v>44562</v>
      </c>
      <c r="B49" s="4" t="s">
        <v>456</v>
      </c>
      <c r="C49" s="85">
        <v>1071765</v>
      </c>
      <c r="D49" s="6">
        <v>44581</v>
      </c>
      <c r="E49" s="8">
        <v>366177</v>
      </c>
      <c r="F49" s="25" t="s">
        <v>632</v>
      </c>
      <c r="G49" s="9">
        <v>127656922</v>
      </c>
      <c r="H49" s="10">
        <v>44581</v>
      </c>
      <c r="I49" s="10">
        <v>44595</v>
      </c>
      <c r="J49" s="11">
        <v>78221</v>
      </c>
      <c r="K49" s="4">
        <v>871246</v>
      </c>
      <c r="L49" s="4" t="s">
        <v>18</v>
      </c>
      <c r="M49" s="4" t="s">
        <v>80</v>
      </c>
      <c r="N49" s="4" t="s">
        <v>69</v>
      </c>
      <c r="O49" s="4" t="s">
        <v>934</v>
      </c>
      <c r="P49" s="6">
        <v>44582</v>
      </c>
      <c r="Q49" s="4" t="s">
        <v>841</v>
      </c>
      <c r="R49" s="40" t="s">
        <v>23</v>
      </c>
    </row>
    <row r="50" spans="1:18" x14ac:dyDescent="0.25">
      <c r="A50" s="3">
        <v>44562</v>
      </c>
      <c r="B50" s="4" t="s">
        <v>456</v>
      </c>
      <c r="C50" s="85">
        <v>1155201</v>
      </c>
      <c r="D50" s="6">
        <v>44572</v>
      </c>
      <c r="E50" s="8">
        <v>13818</v>
      </c>
      <c r="F50" s="25" t="s">
        <v>636</v>
      </c>
      <c r="G50" s="9">
        <v>561431401</v>
      </c>
      <c r="H50" s="10">
        <v>44573</v>
      </c>
      <c r="I50" s="10">
        <v>44600</v>
      </c>
      <c r="J50" s="11">
        <v>99803</v>
      </c>
      <c r="K50" s="4">
        <v>362921</v>
      </c>
      <c r="L50" s="4" t="s">
        <v>18</v>
      </c>
      <c r="M50" s="4" t="s">
        <v>81</v>
      </c>
      <c r="N50" s="4" t="s">
        <v>28</v>
      </c>
      <c r="O50" s="4" t="s">
        <v>908</v>
      </c>
      <c r="P50" s="6">
        <v>44574</v>
      </c>
      <c r="Q50" s="4" t="s">
        <v>844</v>
      </c>
      <c r="R50" s="40" t="s">
        <v>23</v>
      </c>
    </row>
    <row r="51" spans="1:18" x14ac:dyDescent="0.25">
      <c r="A51" s="3">
        <v>44562</v>
      </c>
      <c r="B51" s="4" t="s">
        <v>456</v>
      </c>
      <c r="C51" s="85">
        <v>1155213</v>
      </c>
      <c r="D51" s="6">
        <v>44572</v>
      </c>
      <c r="E51" s="8">
        <v>13818</v>
      </c>
      <c r="F51" s="25" t="s">
        <v>636</v>
      </c>
      <c r="G51" s="9">
        <v>872171311</v>
      </c>
      <c r="H51" s="10">
        <v>44573</v>
      </c>
      <c r="I51" s="10">
        <v>44600</v>
      </c>
      <c r="J51" s="11">
        <v>63186</v>
      </c>
      <c r="K51" s="4">
        <v>638227</v>
      </c>
      <c r="L51" s="4" t="s">
        <v>18</v>
      </c>
      <c r="M51" s="4" t="s">
        <v>81</v>
      </c>
      <c r="N51" s="4" t="s">
        <v>28</v>
      </c>
      <c r="O51" s="4" t="s">
        <v>908</v>
      </c>
      <c r="P51" s="6">
        <v>44574</v>
      </c>
      <c r="Q51" s="4" t="s">
        <v>844</v>
      </c>
      <c r="R51" s="40" t="s">
        <v>23</v>
      </c>
    </row>
    <row r="52" spans="1:18" x14ac:dyDescent="0.25">
      <c r="A52" s="3">
        <v>44562</v>
      </c>
      <c r="B52" s="4" t="s">
        <v>456</v>
      </c>
      <c r="C52" s="85">
        <v>0</v>
      </c>
      <c r="D52" s="6">
        <v>44582</v>
      </c>
      <c r="E52" s="8">
        <v>359116</v>
      </c>
      <c r="F52" s="25" t="s">
        <v>638</v>
      </c>
      <c r="G52" s="9">
        <v>641198814</v>
      </c>
      <c r="H52" s="10">
        <v>44582</v>
      </c>
      <c r="I52" s="10">
        <v>44589</v>
      </c>
      <c r="J52" s="11">
        <v>90597</v>
      </c>
      <c r="K52" s="4">
        <v>211585</v>
      </c>
      <c r="L52" s="4" t="s">
        <v>18</v>
      </c>
      <c r="M52" s="4" t="s">
        <v>82</v>
      </c>
      <c r="N52" s="4" t="s">
        <v>63</v>
      </c>
      <c r="O52" s="4" t="s">
        <v>907</v>
      </c>
      <c r="P52" s="6">
        <v>44582</v>
      </c>
      <c r="Q52" s="4" t="s">
        <v>841</v>
      </c>
      <c r="R52" s="40" t="s">
        <v>23</v>
      </c>
    </row>
    <row r="53" spans="1:18" x14ac:dyDescent="0.25">
      <c r="A53" s="50">
        <v>44562</v>
      </c>
      <c r="B53" s="4" t="s">
        <v>456</v>
      </c>
      <c r="C53" s="87">
        <v>1178058</v>
      </c>
      <c r="D53" s="42">
        <v>44587</v>
      </c>
      <c r="E53" s="43">
        <v>14784</v>
      </c>
      <c r="F53" s="44" t="s">
        <v>652</v>
      </c>
      <c r="G53" s="45">
        <v>83153176</v>
      </c>
      <c r="H53" s="46">
        <v>44581</v>
      </c>
      <c r="I53" s="46">
        <v>44594</v>
      </c>
      <c r="J53" s="47">
        <v>54000</v>
      </c>
      <c r="K53" s="40">
        <v>785592</v>
      </c>
      <c r="L53" s="40" t="s">
        <v>18</v>
      </c>
      <c r="M53" s="40" t="s">
        <v>83</v>
      </c>
      <c r="N53" s="40" t="s">
        <v>84</v>
      </c>
      <c r="O53" s="40" t="s">
        <v>854</v>
      </c>
      <c r="P53" s="42">
        <v>44581</v>
      </c>
      <c r="Q53" s="4" t="s">
        <v>844</v>
      </c>
      <c r="R53" s="40" t="s">
        <v>23</v>
      </c>
    </row>
    <row r="54" spans="1:18" x14ac:dyDescent="0.25">
      <c r="A54" s="3">
        <v>44562</v>
      </c>
      <c r="B54" s="4" t="s">
        <v>456</v>
      </c>
      <c r="C54" s="85">
        <v>1166926</v>
      </c>
      <c r="D54" s="6">
        <v>44579</v>
      </c>
      <c r="E54" s="8">
        <v>15745</v>
      </c>
      <c r="F54" s="25" t="s">
        <v>665</v>
      </c>
      <c r="G54" s="9">
        <v>501434521</v>
      </c>
      <c r="H54" s="10">
        <v>44579</v>
      </c>
      <c r="I54" s="10">
        <v>44592</v>
      </c>
      <c r="J54" s="11">
        <v>98442</v>
      </c>
      <c r="K54" s="4">
        <v>176050</v>
      </c>
      <c r="L54" s="4" t="s">
        <v>18</v>
      </c>
      <c r="M54" s="4" t="s">
        <v>86</v>
      </c>
      <c r="N54" s="4" t="s">
        <v>20</v>
      </c>
      <c r="O54" s="4" t="s">
        <v>912</v>
      </c>
      <c r="P54" s="6">
        <v>44580</v>
      </c>
      <c r="Q54" s="4" t="s">
        <v>844</v>
      </c>
      <c r="R54" s="40" t="s">
        <v>23</v>
      </c>
    </row>
    <row r="55" spans="1:18" x14ac:dyDescent="0.25">
      <c r="A55" s="3">
        <v>44562</v>
      </c>
      <c r="B55" s="40" t="s">
        <v>457</v>
      </c>
      <c r="C55" s="85">
        <v>1166938</v>
      </c>
      <c r="D55" s="6">
        <v>44579</v>
      </c>
      <c r="E55" s="8">
        <v>15745</v>
      </c>
      <c r="F55" s="25" t="s">
        <v>665</v>
      </c>
      <c r="G55" s="9">
        <v>439349731</v>
      </c>
      <c r="H55" s="10">
        <v>44579</v>
      </c>
      <c r="I55" s="10">
        <v>44588</v>
      </c>
      <c r="J55" s="11">
        <v>97561</v>
      </c>
      <c r="K55" s="4">
        <v>589826</v>
      </c>
      <c r="L55" s="4" t="s">
        <v>18</v>
      </c>
      <c r="M55" s="4" t="s">
        <v>86</v>
      </c>
      <c r="N55" s="4" t="s">
        <v>20</v>
      </c>
      <c r="O55" s="4" t="s">
        <v>912</v>
      </c>
      <c r="P55" s="6">
        <v>44580</v>
      </c>
      <c r="Q55" s="4" t="s">
        <v>844</v>
      </c>
      <c r="R55" s="40" t="s">
        <v>23</v>
      </c>
    </row>
    <row r="56" spans="1:18" x14ac:dyDescent="0.25">
      <c r="A56" s="3">
        <v>44562</v>
      </c>
      <c r="B56" s="4" t="s">
        <v>456</v>
      </c>
      <c r="C56" s="85">
        <v>1159361</v>
      </c>
      <c r="D56" s="6">
        <v>44573</v>
      </c>
      <c r="E56" s="8">
        <v>17890</v>
      </c>
      <c r="F56" s="25" t="s">
        <v>667</v>
      </c>
      <c r="G56" s="9">
        <v>442179426</v>
      </c>
      <c r="H56" s="10">
        <v>44575</v>
      </c>
      <c r="I56" s="10">
        <v>44589</v>
      </c>
      <c r="J56" s="11">
        <v>3597</v>
      </c>
      <c r="K56" s="4">
        <v>473643</v>
      </c>
      <c r="L56" s="4" t="s">
        <v>18</v>
      </c>
      <c r="M56" s="4" t="s">
        <v>81</v>
      </c>
      <c r="N56" s="4" t="s">
        <v>28</v>
      </c>
      <c r="O56" s="4" t="s">
        <v>934</v>
      </c>
      <c r="P56" s="6">
        <v>44575</v>
      </c>
      <c r="Q56" s="4" t="s">
        <v>841</v>
      </c>
      <c r="R56" s="40" t="s">
        <v>23</v>
      </c>
    </row>
    <row r="57" spans="1:18" x14ac:dyDescent="0.25">
      <c r="A57" s="3">
        <v>44562</v>
      </c>
      <c r="B57" s="40" t="s">
        <v>457</v>
      </c>
      <c r="C57" s="85">
        <v>1166172</v>
      </c>
      <c r="D57" s="6">
        <v>44578</v>
      </c>
      <c r="E57" s="8">
        <v>17890</v>
      </c>
      <c r="F57" s="25" t="s">
        <v>667</v>
      </c>
      <c r="G57" s="9">
        <v>200876758</v>
      </c>
      <c r="H57" s="10">
        <v>44580</v>
      </c>
      <c r="I57" s="10">
        <v>44592</v>
      </c>
      <c r="J57" s="11">
        <v>97600</v>
      </c>
      <c r="K57" s="4">
        <v>488958</v>
      </c>
      <c r="L57" s="4" t="s">
        <v>18</v>
      </c>
      <c r="M57" s="4" t="s">
        <v>87</v>
      </c>
      <c r="N57" s="4" t="s">
        <v>20</v>
      </c>
      <c r="O57" s="4" t="s">
        <v>912</v>
      </c>
      <c r="P57" s="6">
        <v>44580</v>
      </c>
      <c r="Q57" s="4" t="s">
        <v>841</v>
      </c>
      <c r="R57" s="40" t="s">
        <v>23</v>
      </c>
    </row>
    <row r="58" spans="1:18" x14ac:dyDescent="0.25">
      <c r="A58" s="3">
        <v>44562</v>
      </c>
      <c r="B58" s="4" t="s">
        <v>456</v>
      </c>
      <c r="C58" s="85">
        <v>1166159</v>
      </c>
      <c r="D58" s="6">
        <v>44579</v>
      </c>
      <c r="E58" s="8">
        <v>17890</v>
      </c>
      <c r="F58" s="25" t="s">
        <v>667</v>
      </c>
      <c r="G58" s="9">
        <v>852088732</v>
      </c>
      <c r="H58" s="10">
        <v>44580</v>
      </c>
      <c r="I58" s="10">
        <v>44592</v>
      </c>
      <c r="J58" s="11">
        <v>26901</v>
      </c>
      <c r="K58" s="4">
        <v>859605</v>
      </c>
      <c r="L58" s="4" t="s">
        <v>18</v>
      </c>
      <c r="M58" s="4" t="s">
        <v>87</v>
      </c>
      <c r="N58" s="4" t="s">
        <v>20</v>
      </c>
      <c r="O58" s="4" t="s">
        <v>912</v>
      </c>
      <c r="P58" s="6">
        <v>44580</v>
      </c>
      <c r="Q58" s="4" t="s">
        <v>841</v>
      </c>
      <c r="R58" s="40" t="s">
        <v>23</v>
      </c>
    </row>
    <row r="59" spans="1:18" x14ac:dyDescent="0.25">
      <c r="A59" s="3">
        <v>44562</v>
      </c>
      <c r="B59" s="4" t="s">
        <v>456</v>
      </c>
      <c r="C59" s="85">
        <v>1165847</v>
      </c>
      <c r="D59" s="6">
        <v>44578</v>
      </c>
      <c r="E59" s="8">
        <v>358050</v>
      </c>
      <c r="F59" s="25" t="s">
        <v>670</v>
      </c>
      <c r="G59" s="9">
        <v>220124949</v>
      </c>
      <c r="H59" s="10">
        <v>44554</v>
      </c>
      <c r="I59" s="10">
        <v>44585</v>
      </c>
      <c r="J59" s="11">
        <v>82009</v>
      </c>
      <c r="K59" s="4">
        <v>461400</v>
      </c>
      <c r="L59" s="4" t="s">
        <v>48</v>
      </c>
      <c r="M59" s="4" t="s">
        <v>49</v>
      </c>
      <c r="N59" s="4" t="s">
        <v>50</v>
      </c>
      <c r="O59" s="4" t="s">
        <v>918</v>
      </c>
      <c r="P59" s="6">
        <v>44578</v>
      </c>
      <c r="Q59" s="4" t="s">
        <v>841</v>
      </c>
      <c r="R59" s="40" t="s">
        <v>23</v>
      </c>
    </row>
    <row r="60" spans="1:18" x14ac:dyDescent="0.25">
      <c r="A60" s="3">
        <v>44562</v>
      </c>
      <c r="B60" s="4" t="s">
        <v>456</v>
      </c>
      <c r="C60" s="85">
        <v>1150512</v>
      </c>
      <c r="D60" s="6">
        <v>44567</v>
      </c>
      <c r="E60" s="8">
        <v>14118</v>
      </c>
      <c r="F60" s="25" t="s">
        <v>672</v>
      </c>
      <c r="G60" s="9">
        <v>514466172</v>
      </c>
      <c r="H60" s="10">
        <v>44568</v>
      </c>
      <c r="I60" s="10">
        <v>44578</v>
      </c>
      <c r="J60" s="11">
        <v>19585</v>
      </c>
      <c r="K60" s="4">
        <v>134469</v>
      </c>
      <c r="L60" s="4" t="s">
        <v>18</v>
      </c>
      <c r="M60" s="4" t="s">
        <v>70</v>
      </c>
      <c r="N60" s="4" t="s">
        <v>71</v>
      </c>
      <c r="O60" s="4" t="s">
        <v>919</v>
      </c>
      <c r="P60" s="6">
        <v>44568</v>
      </c>
      <c r="Q60" s="4" t="s">
        <v>23</v>
      </c>
      <c r="R60" s="40" t="s">
        <v>23</v>
      </c>
    </row>
    <row r="61" spans="1:18" x14ac:dyDescent="0.25">
      <c r="A61" s="3">
        <v>44562</v>
      </c>
      <c r="B61" s="4" t="s">
        <v>456</v>
      </c>
      <c r="C61" s="85">
        <v>1167419</v>
      </c>
      <c r="D61" s="6">
        <v>44579</v>
      </c>
      <c r="E61" s="8">
        <v>13200</v>
      </c>
      <c r="F61" s="25" t="s">
        <v>679</v>
      </c>
      <c r="G61" s="9">
        <v>862211611</v>
      </c>
      <c r="H61" s="10">
        <v>44579</v>
      </c>
      <c r="I61" s="10">
        <v>44607</v>
      </c>
      <c r="J61" s="11">
        <v>68679</v>
      </c>
      <c r="K61" s="4">
        <v>886640</v>
      </c>
      <c r="L61" s="4" t="s">
        <v>18</v>
      </c>
      <c r="M61" s="4" t="s">
        <v>88</v>
      </c>
      <c r="N61" s="4" t="s">
        <v>28</v>
      </c>
      <c r="O61" s="4" t="s">
        <v>938</v>
      </c>
      <c r="P61" s="6">
        <v>44580</v>
      </c>
      <c r="Q61" s="4" t="s">
        <v>844</v>
      </c>
      <c r="R61" s="40" t="s">
        <v>23</v>
      </c>
    </row>
    <row r="62" spans="1:18" x14ac:dyDescent="0.25">
      <c r="A62" s="3">
        <v>44562</v>
      </c>
      <c r="B62" s="4" t="s">
        <v>456</v>
      </c>
      <c r="C62" s="85">
        <v>1172479</v>
      </c>
      <c r="D62" s="6">
        <v>44581</v>
      </c>
      <c r="E62" s="8">
        <v>358325</v>
      </c>
      <c r="F62" s="25" t="s">
        <v>695</v>
      </c>
      <c r="G62" s="9">
        <v>892733113</v>
      </c>
      <c r="H62" s="10">
        <v>44580</v>
      </c>
      <c r="I62" s="10">
        <v>44595</v>
      </c>
      <c r="J62" s="11">
        <v>89063</v>
      </c>
      <c r="K62" s="4">
        <v>794717</v>
      </c>
      <c r="L62" s="4" t="s">
        <v>38</v>
      </c>
      <c r="M62" s="4" t="s">
        <v>31</v>
      </c>
      <c r="N62" s="4" t="s">
        <v>32</v>
      </c>
      <c r="O62" s="4" t="s">
        <v>895</v>
      </c>
      <c r="P62" s="6">
        <v>44581</v>
      </c>
      <c r="Q62" s="4" t="s">
        <v>842</v>
      </c>
      <c r="R62" s="4" t="s">
        <v>842</v>
      </c>
    </row>
    <row r="63" spans="1:18" x14ac:dyDescent="0.25">
      <c r="A63" s="3">
        <v>44562</v>
      </c>
      <c r="B63" s="40" t="s">
        <v>457</v>
      </c>
      <c r="C63" s="85">
        <v>1158442</v>
      </c>
      <c r="D63" s="6">
        <v>44573</v>
      </c>
      <c r="E63" s="8">
        <v>362699</v>
      </c>
      <c r="F63" s="25" t="s">
        <v>697</v>
      </c>
      <c r="G63" s="9">
        <v>407563762</v>
      </c>
      <c r="H63" s="10">
        <v>44566</v>
      </c>
      <c r="I63" s="10">
        <v>44591</v>
      </c>
      <c r="J63" s="11">
        <v>20430</v>
      </c>
      <c r="K63" s="4">
        <v>963682</v>
      </c>
      <c r="L63" s="4" t="s">
        <v>18</v>
      </c>
      <c r="M63" s="4" t="s">
        <v>90</v>
      </c>
      <c r="N63" s="4" t="s">
        <v>69</v>
      </c>
      <c r="O63" s="4" t="s">
        <v>935</v>
      </c>
      <c r="P63" s="6">
        <v>44578</v>
      </c>
      <c r="Q63" s="4" t="s">
        <v>844</v>
      </c>
      <c r="R63" s="40" t="s">
        <v>23</v>
      </c>
    </row>
    <row r="64" spans="1:18" x14ac:dyDescent="0.25">
      <c r="A64" s="3">
        <v>44562</v>
      </c>
      <c r="B64" s="40" t="s">
        <v>457</v>
      </c>
      <c r="C64" s="85">
        <v>1158442</v>
      </c>
      <c r="D64" s="6">
        <v>44573</v>
      </c>
      <c r="E64" s="8">
        <v>362699</v>
      </c>
      <c r="F64" s="25" t="s">
        <v>697</v>
      </c>
      <c r="G64" s="9">
        <v>883924657</v>
      </c>
      <c r="H64" s="10">
        <v>44566</v>
      </c>
      <c r="I64" s="10">
        <v>44591</v>
      </c>
      <c r="J64" s="11">
        <v>47434</v>
      </c>
      <c r="K64" s="4">
        <v>480660</v>
      </c>
      <c r="L64" s="4" t="s">
        <v>18</v>
      </c>
      <c r="M64" s="4" t="s">
        <v>90</v>
      </c>
      <c r="N64" s="4" t="s">
        <v>69</v>
      </c>
      <c r="O64" s="4" t="s">
        <v>935</v>
      </c>
      <c r="P64" s="6">
        <v>44578</v>
      </c>
      <c r="Q64" s="4" t="s">
        <v>844</v>
      </c>
      <c r="R64" s="40" t="s">
        <v>23</v>
      </c>
    </row>
    <row r="65" spans="1:18" x14ac:dyDescent="0.25">
      <c r="A65" s="3">
        <v>44562</v>
      </c>
      <c r="B65" s="4" t="s">
        <v>456</v>
      </c>
      <c r="C65" s="85">
        <v>1166382</v>
      </c>
      <c r="D65" s="6">
        <v>44579</v>
      </c>
      <c r="E65" s="8">
        <v>9436</v>
      </c>
      <c r="F65" s="25" t="s">
        <v>698</v>
      </c>
      <c r="G65" s="9">
        <v>513162479</v>
      </c>
      <c r="H65" s="10">
        <v>44579</v>
      </c>
      <c r="I65" s="10">
        <v>44607</v>
      </c>
      <c r="J65" s="11">
        <v>12357</v>
      </c>
      <c r="K65" s="4">
        <v>219727</v>
      </c>
      <c r="L65" s="4" t="s">
        <v>38</v>
      </c>
      <c r="M65" s="4" t="s">
        <v>91</v>
      </c>
      <c r="N65" s="4" t="s">
        <v>63</v>
      </c>
      <c r="O65" s="4" t="s">
        <v>907</v>
      </c>
      <c r="P65" s="6">
        <v>44579</v>
      </c>
      <c r="Q65" s="4" t="s">
        <v>841</v>
      </c>
      <c r="R65" s="40" t="s">
        <v>23</v>
      </c>
    </row>
    <row r="66" spans="1:18" x14ac:dyDescent="0.25">
      <c r="A66" s="3">
        <v>44562</v>
      </c>
      <c r="B66" s="4" t="s">
        <v>456</v>
      </c>
      <c r="C66" s="85">
        <v>1166363</v>
      </c>
      <c r="D66" s="6">
        <v>44579</v>
      </c>
      <c r="E66" s="8">
        <v>9436</v>
      </c>
      <c r="F66" s="25" t="s">
        <v>698</v>
      </c>
      <c r="G66" s="9">
        <v>679700968</v>
      </c>
      <c r="H66" s="10">
        <v>44579</v>
      </c>
      <c r="I66" s="10">
        <v>44607</v>
      </c>
      <c r="J66" s="11">
        <v>23697</v>
      </c>
      <c r="K66" s="4">
        <v>901846</v>
      </c>
      <c r="L66" s="4" t="s">
        <v>38</v>
      </c>
      <c r="M66" s="4" t="s">
        <v>91</v>
      </c>
      <c r="N66" s="4" t="s">
        <v>63</v>
      </c>
      <c r="O66" s="4" t="s">
        <v>907</v>
      </c>
      <c r="P66" s="6">
        <v>44579</v>
      </c>
      <c r="Q66" s="4" t="s">
        <v>841</v>
      </c>
      <c r="R66" s="40" t="s">
        <v>23</v>
      </c>
    </row>
    <row r="67" spans="1:18" x14ac:dyDescent="0.25">
      <c r="A67" s="3">
        <v>44562</v>
      </c>
      <c r="B67" s="4" t="s">
        <v>456</v>
      </c>
      <c r="C67" s="85">
        <v>1137695</v>
      </c>
      <c r="D67" s="6">
        <v>44562</v>
      </c>
      <c r="E67" s="8">
        <v>10257</v>
      </c>
      <c r="F67" s="25" t="s">
        <v>700</v>
      </c>
      <c r="G67" s="9">
        <v>621765992</v>
      </c>
      <c r="H67" s="10">
        <v>44557</v>
      </c>
      <c r="I67" s="10">
        <v>44586</v>
      </c>
      <c r="J67" s="11">
        <v>96160</v>
      </c>
      <c r="K67" s="4">
        <v>507142</v>
      </c>
      <c r="L67" s="4" t="s">
        <v>18</v>
      </c>
      <c r="M67" s="4" t="s">
        <v>92</v>
      </c>
      <c r="N67" s="4" t="s">
        <v>42</v>
      </c>
      <c r="O67" s="4" t="s">
        <v>847</v>
      </c>
      <c r="P67" s="6">
        <v>44564</v>
      </c>
      <c r="Q67" s="4" t="s">
        <v>841</v>
      </c>
      <c r="R67" s="40" t="s">
        <v>23</v>
      </c>
    </row>
    <row r="68" spans="1:18" x14ac:dyDescent="0.25">
      <c r="A68" s="3">
        <v>44562</v>
      </c>
      <c r="B68" s="4" t="s">
        <v>456</v>
      </c>
      <c r="C68" s="85">
        <v>1158119</v>
      </c>
      <c r="D68" s="6">
        <v>44578</v>
      </c>
      <c r="E68" s="8">
        <v>8291</v>
      </c>
      <c r="F68" s="25" t="s">
        <v>703</v>
      </c>
      <c r="G68" s="9">
        <v>966476049</v>
      </c>
      <c r="H68" s="10">
        <v>44564</v>
      </c>
      <c r="I68" s="10">
        <v>44594</v>
      </c>
      <c r="J68" s="11">
        <v>944</v>
      </c>
      <c r="K68" s="4">
        <v>238037</v>
      </c>
      <c r="L68" s="4" t="s">
        <v>18</v>
      </c>
      <c r="M68" s="4" t="s">
        <v>19</v>
      </c>
      <c r="N68" s="4" t="s">
        <v>20</v>
      </c>
      <c r="O68" s="4" t="s">
        <v>912</v>
      </c>
      <c r="P68" s="6">
        <v>44579</v>
      </c>
      <c r="Q68" s="4" t="s">
        <v>841</v>
      </c>
      <c r="R68" s="40" t="s">
        <v>23</v>
      </c>
    </row>
    <row r="69" spans="1:18" x14ac:dyDescent="0.25">
      <c r="A69" s="3">
        <v>44562</v>
      </c>
      <c r="B69" s="4" t="s">
        <v>456</v>
      </c>
      <c r="C69" s="85">
        <v>1158119</v>
      </c>
      <c r="D69" s="6">
        <v>44578</v>
      </c>
      <c r="E69" s="8">
        <v>8291</v>
      </c>
      <c r="F69" s="25" t="s">
        <v>703</v>
      </c>
      <c r="G69" s="9">
        <v>814076903</v>
      </c>
      <c r="H69" s="10">
        <v>44565</v>
      </c>
      <c r="I69" s="10">
        <v>44594</v>
      </c>
      <c r="J69" s="11">
        <v>77318</v>
      </c>
      <c r="K69" s="4">
        <v>729186</v>
      </c>
      <c r="L69" s="4" t="s">
        <v>18</v>
      </c>
      <c r="M69" s="4" t="s">
        <v>19</v>
      </c>
      <c r="N69" s="4" t="s">
        <v>20</v>
      </c>
      <c r="O69" s="4" t="s">
        <v>912</v>
      </c>
      <c r="P69" s="6">
        <v>44579</v>
      </c>
      <c r="Q69" s="4" t="s">
        <v>841</v>
      </c>
      <c r="R69" s="40" t="s">
        <v>23</v>
      </c>
    </row>
    <row r="70" spans="1:18" x14ac:dyDescent="0.25">
      <c r="A70" s="3">
        <v>44562</v>
      </c>
      <c r="B70" s="4" t="s">
        <v>456</v>
      </c>
      <c r="C70" s="85">
        <v>1154498</v>
      </c>
      <c r="D70" s="6">
        <v>44572</v>
      </c>
      <c r="E70" s="8">
        <v>6711</v>
      </c>
      <c r="F70" s="25" t="s">
        <v>707</v>
      </c>
      <c r="G70" s="9">
        <v>286891178</v>
      </c>
      <c r="H70" s="10">
        <v>44572</v>
      </c>
      <c r="I70" s="10">
        <v>44589</v>
      </c>
      <c r="J70" s="11">
        <v>15616</v>
      </c>
      <c r="K70" s="4">
        <v>614762</v>
      </c>
      <c r="L70" s="4" t="s">
        <v>18</v>
      </c>
      <c r="M70" s="4" t="s">
        <v>93</v>
      </c>
      <c r="N70" s="4" t="s">
        <v>28</v>
      </c>
      <c r="O70" s="4" t="s">
        <v>905</v>
      </c>
      <c r="P70" s="6">
        <v>44578</v>
      </c>
      <c r="Q70" s="4" t="s">
        <v>844</v>
      </c>
      <c r="R70" s="40" t="s">
        <v>23</v>
      </c>
    </row>
    <row r="71" spans="1:18" x14ac:dyDescent="0.25">
      <c r="A71" s="3">
        <v>44562</v>
      </c>
      <c r="B71" s="4" t="s">
        <v>456</v>
      </c>
      <c r="C71" s="85">
        <v>1154539</v>
      </c>
      <c r="D71" s="6">
        <v>44578</v>
      </c>
      <c r="E71" s="8">
        <v>6711</v>
      </c>
      <c r="F71" s="25" t="s">
        <v>707</v>
      </c>
      <c r="G71" s="9">
        <v>360461042</v>
      </c>
      <c r="H71" s="10">
        <v>44578</v>
      </c>
      <c r="I71" s="10">
        <v>44589</v>
      </c>
      <c r="J71" s="11">
        <v>88561</v>
      </c>
      <c r="K71" s="4">
        <v>382708</v>
      </c>
      <c r="L71" s="4" t="s">
        <v>18</v>
      </c>
      <c r="M71" s="4" t="s">
        <v>93</v>
      </c>
      <c r="N71" s="4" t="s">
        <v>28</v>
      </c>
      <c r="O71" s="4" t="s">
        <v>905</v>
      </c>
      <c r="P71" s="6">
        <v>44578</v>
      </c>
      <c r="Q71" s="4" t="s">
        <v>844</v>
      </c>
      <c r="R71" s="40" t="s">
        <v>23</v>
      </c>
    </row>
    <row r="72" spans="1:18" x14ac:dyDescent="0.25">
      <c r="A72" s="50">
        <v>44562</v>
      </c>
      <c r="B72" s="4" t="s">
        <v>456</v>
      </c>
      <c r="C72" s="87">
        <v>1169560</v>
      </c>
      <c r="D72" s="42">
        <v>44580</v>
      </c>
      <c r="E72" s="43">
        <v>356742</v>
      </c>
      <c r="F72" s="44" t="s">
        <v>712</v>
      </c>
      <c r="G72" s="45">
        <v>943556501</v>
      </c>
      <c r="H72" s="46">
        <v>44581</v>
      </c>
      <c r="I72" s="46">
        <v>44592</v>
      </c>
      <c r="J72" s="47">
        <v>5933</v>
      </c>
      <c r="K72" s="40">
        <v>522522</v>
      </c>
      <c r="L72" s="40" t="s">
        <v>18</v>
      </c>
      <c r="M72" s="40" t="s">
        <v>94</v>
      </c>
      <c r="N72" s="40" t="s">
        <v>50</v>
      </c>
      <c r="O72" s="40" t="s">
        <v>860</v>
      </c>
      <c r="P72" s="42">
        <v>44581</v>
      </c>
      <c r="Q72" s="4" t="s">
        <v>844</v>
      </c>
      <c r="R72" s="40" t="s">
        <v>23</v>
      </c>
    </row>
    <row r="73" spans="1:18" x14ac:dyDescent="0.25">
      <c r="A73" s="3">
        <v>44562</v>
      </c>
      <c r="B73" s="4" t="s">
        <v>456</v>
      </c>
      <c r="C73" s="85">
        <v>1148970</v>
      </c>
      <c r="D73" s="6">
        <v>44568</v>
      </c>
      <c r="E73" s="8">
        <v>360193</v>
      </c>
      <c r="F73" s="25" t="s">
        <v>716</v>
      </c>
      <c r="G73" s="9">
        <v>702383196</v>
      </c>
      <c r="H73" s="10">
        <v>44564</v>
      </c>
      <c r="I73" s="10">
        <v>44576</v>
      </c>
      <c r="J73" s="11">
        <v>87979</v>
      </c>
      <c r="K73" s="4">
        <v>938012</v>
      </c>
      <c r="L73" s="4" t="s">
        <v>38</v>
      </c>
      <c r="M73" s="4" t="s">
        <v>96</v>
      </c>
      <c r="N73" s="4" t="s">
        <v>42</v>
      </c>
      <c r="O73" s="4" t="s">
        <v>917</v>
      </c>
      <c r="P73" s="6">
        <v>44568</v>
      </c>
      <c r="Q73" s="4" t="s">
        <v>841</v>
      </c>
      <c r="R73" s="40" t="s">
        <v>23</v>
      </c>
    </row>
    <row r="74" spans="1:18" x14ac:dyDescent="0.25">
      <c r="A74" s="50">
        <v>44562</v>
      </c>
      <c r="B74" s="4" t="s">
        <v>456</v>
      </c>
      <c r="C74" s="87">
        <v>1174274</v>
      </c>
      <c r="D74" s="42">
        <v>44586</v>
      </c>
      <c r="E74" s="43">
        <v>13491</v>
      </c>
      <c r="F74" s="44" t="s">
        <v>717</v>
      </c>
      <c r="G74" s="45">
        <v>360750289</v>
      </c>
      <c r="H74" s="46">
        <v>44579</v>
      </c>
      <c r="I74" s="46">
        <v>44593</v>
      </c>
      <c r="J74" s="47">
        <v>82870</v>
      </c>
      <c r="K74" s="40">
        <v>807083</v>
      </c>
      <c r="L74" s="40" t="s">
        <v>18</v>
      </c>
      <c r="M74" s="40" t="s">
        <v>97</v>
      </c>
      <c r="N74" s="40" t="s">
        <v>42</v>
      </c>
      <c r="O74" s="40" t="s">
        <v>847</v>
      </c>
      <c r="P74" s="42">
        <v>44586</v>
      </c>
      <c r="Q74" s="4" t="s">
        <v>841</v>
      </c>
      <c r="R74" s="40" t="s">
        <v>23</v>
      </c>
    </row>
    <row r="75" spans="1:18" x14ac:dyDescent="0.25">
      <c r="A75" s="3">
        <v>44562</v>
      </c>
      <c r="B75" s="4" t="s">
        <v>456</v>
      </c>
      <c r="C75" s="85">
        <v>1146420</v>
      </c>
      <c r="D75" s="6">
        <v>44567</v>
      </c>
      <c r="E75" s="8">
        <v>14511</v>
      </c>
      <c r="F75" s="25" t="s">
        <v>718</v>
      </c>
      <c r="G75" s="9">
        <v>39174814</v>
      </c>
      <c r="H75" s="10">
        <v>44568</v>
      </c>
      <c r="I75" s="10">
        <v>44578</v>
      </c>
      <c r="J75" s="11">
        <v>18464</v>
      </c>
      <c r="K75" s="4">
        <v>685199</v>
      </c>
      <c r="L75" s="4" t="s">
        <v>18</v>
      </c>
      <c r="M75" s="4" t="s">
        <v>98</v>
      </c>
      <c r="N75" s="4" t="s">
        <v>99</v>
      </c>
      <c r="O75" s="4" t="s">
        <v>918</v>
      </c>
      <c r="P75" s="6">
        <v>44571</v>
      </c>
      <c r="Q75" s="4" t="s">
        <v>841</v>
      </c>
      <c r="R75" s="40" t="s">
        <v>23</v>
      </c>
    </row>
    <row r="76" spans="1:18" x14ac:dyDescent="0.25">
      <c r="A76" s="3">
        <v>44562</v>
      </c>
      <c r="B76" s="40" t="s">
        <v>457</v>
      </c>
      <c r="C76" s="85">
        <v>1156765</v>
      </c>
      <c r="D76" s="6">
        <v>44573</v>
      </c>
      <c r="E76" s="8">
        <v>356012</v>
      </c>
      <c r="F76" s="25" t="s">
        <v>719</v>
      </c>
      <c r="G76" s="9">
        <v>687425342</v>
      </c>
      <c r="H76" s="10">
        <v>44579</v>
      </c>
      <c r="I76" s="10">
        <v>44592</v>
      </c>
      <c r="J76" s="11">
        <v>67343</v>
      </c>
      <c r="K76" s="4">
        <v>434909</v>
      </c>
      <c r="L76" s="4" t="s">
        <v>18</v>
      </c>
      <c r="M76" s="4" t="s">
        <v>100</v>
      </c>
      <c r="N76" s="4" t="s">
        <v>25</v>
      </c>
      <c r="O76" s="4" t="s">
        <v>907</v>
      </c>
      <c r="P76" s="6">
        <v>44580</v>
      </c>
      <c r="Q76" s="4" t="s">
        <v>23</v>
      </c>
      <c r="R76" s="40" t="s">
        <v>23</v>
      </c>
    </row>
    <row r="77" spans="1:18" x14ac:dyDescent="0.25">
      <c r="A77" s="3">
        <v>44562</v>
      </c>
      <c r="B77" s="4" t="s">
        <v>458</v>
      </c>
      <c r="C77" s="85">
        <v>1156786</v>
      </c>
      <c r="D77" s="6">
        <v>44573</v>
      </c>
      <c r="E77" s="8">
        <v>356012</v>
      </c>
      <c r="F77" s="25" t="s">
        <v>719</v>
      </c>
      <c r="G77" s="9">
        <v>334298440</v>
      </c>
      <c r="H77" s="10">
        <v>44579</v>
      </c>
      <c r="I77" s="10">
        <v>44592</v>
      </c>
      <c r="J77" s="11">
        <v>36614</v>
      </c>
      <c r="K77" s="4">
        <v>153855</v>
      </c>
      <c r="L77" s="4" t="s">
        <v>18</v>
      </c>
      <c r="M77" s="4" t="s">
        <v>100</v>
      </c>
      <c r="N77" s="4" t="s">
        <v>25</v>
      </c>
      <c r="O77" s="4" t="s">
        <v>907</v>
      </c>
      <c r="P77" s="6">
        <v>44580</v>
      </c>
      <c r="Q77" s="4" t="s">
        <v>23</v>
      </c>
      <c r="R77" s="40" t="s">
        <v>23</v>
      </c>
    </row>
    <row r="78" spans="1:18" x14ac:dyDescent="0.25">
      <c r="A78" s="3">
        <v>44562</v>
      </c>
      <c r="B78" s="40" t="s">
        <v>457</v>
      </c>
      <c r="C78" s="85">
        <v>1157224</v>
      </c>
      <c r="D78" s="6">
        <v>44573</v>
      </c>
      <c r="E78" s="8">
        <v>17449</v>
      </c>
      <c r="F78" s="25" t="s">
        <v>722</v>
      </c>
      <c r="G78" s="9">
        <v>381235060</v>
      </c>
      <c r="H78" s="10">
        <v>44573</v>
      </c>
      <c r="I78" s="10">
        <v>44582</v>
      </c>
      <c r="J78" s="11">
        <v>47131</v>
      </c>
      <c r="K78" s="4">
        <v>433034</v>
      </c>
      <c r="L78" s="4" t="s">
        <v>18</v>
      </c>
      <c r="M78" s="4" t="s">
        <v>86</v>
      </c>
      <c r="N78" s="4" t="s">
        <v>28</v>
      </c>
      <c r="O78" s="4" t="s">
        <v>934</v>
      </c>
      <c r="P78" s="6">
        <v>44573</v>
      </c>
      <c r="Q78" s="4" t="s">
        <v>844</v>
      </c>
      <c r="R78" s="40" t="s">
        <v>23</v>
      </c>
    </row>
    <row r="79" spans="1:18" x14ac:dyDescent="0.25">
      <c r="A79" s="3">
        <v>44562</v>
      </c>
      <c r="B79" s="40" t="s">
        <v>457</v>
      </c>
      <c r="C79" s="85">
        <v>1164639</v>
      </c>
      <c r="D79" s="6">
        <v>44578</v>
      </c>
      <c r="E79" s="8">
        <v>17449</v>
      </c>
      <c r="F79" s="25" t="s">
        <v>722</v>
      </c>
      <c r="G79" s="9">
        <v>761960401</v>
      </c>
      <c r="H79" s="10">
        <v>44578</v>
      </c>
      <c r="I79" s="10">
        <v>44587</v>
      </c>
      <c r="J79" s="11">
        <v>93259</v>
      </c>
      <c r="K79" s="4">
        <v>873170</v>
      </c>
      <c r="L79" s="4" t="s">
        <v>18</v>
      </c>
      <c r="M79" s="4" t="s">
        <v>86</v>
      </c>
      <c r="N79" s="4" t="s">
        <v>28</v>
      </c>
      <c r="O79" s="4" t="s">
        <v>908</v>
      </c>
      <c r="P79" s="6">
        <v>44579</v>
      </c>
      <c r="Q79" s="4" t="s">
        <v>844</v>
      </c>
      <c r="R79" s="40" t="s">
        <v>23</v>
      </c>
    </row>
    <row r="80" spans="1:18" x14ac:dyDescent="0.25">
      <c r="A80" s="3">
        <v>44562</v>
      </c>
      <c r="B80" s="4" t="s">
        <v>456</v>
      </c>
      <c r="C80" s="85">
        <v>1157551</v>
      </c>
      <c r="D80" s="6">
        <v>44578</v>
      </c>
      <c r="E80" s="8">
        <v>17449</v>
      </c>
      <c r="F80" s="25" t="s">
        <v>722</v>
      </c>
      <c r="G80" s="9">
        <v>461955362</v>
      </c>
      <c r="H80" s="10">
        <v>44578</v>
      </c>
      <c r="I80" s="10">
        <v>44587</v>
      </c>
      <c r="J80" s="11">
        <v>14835</v>
      </c>
      <c r="K80" s="4">
        <v>913991</v>
      </c>
      <c r="L80" s="4" t="s">
        <v>18</v>
      </c>
      <c r="M80" s="4" t="s">
        <v>86</v>
      </c>
      <c r="N80" s="4" t="s">
        <v>28</v>
      </c>
      <c r="O80" s="4" t="s">
        <v>934</v>
      </c>
      <c r="P80" s="6">
        <v>44579</v>
      </c>
      <c r="Q80" s="4" t="s">
        <v>844</v>
      </c>
      <c r="R80" s="40" t="s">
        <v>23</v>
      </c>
    </row>
    <row r="81" spans="1:18" x14ac:dyDescent="0.25">
      <c r="A81" s="3">
        <v>44562</v>
      </c>
      <c r="B81" s="4" t="s">
        <v>456</v>
      </c>
      <c r="C81" s="85">
        <v>1157566</v>
      </c>
      <c r="D81" s="6">
        <v>44578</v>
      </c>
      <c r="E81" s="8">
        <v>17449</v>
      </c>
      <c r="F81" s="25" t="s">
        <v>722</v>
      </c>
      <c r="G81" s="9">
        <v>942666461</v>
      </c>
      <c r="H81" s="10">
        <v>44578</v>
      </c>
      <c r="I81" s="10">
        <v>44593</v>
      </c>
      <c r="J81" s="11">
        <v>46934</v>
      </c>
      <c r="K81" s="4">
        <v>684844</v>
      </c>
      <c r="L81" s="4" t="s">
        <v>18</v>
      </c>
      <c r="M81" s="4" t="s">
        <v>86</v>
      </c>
      <c r="N81" s="4" t="s">
        <v>28</v>
      </c>
      <c r="O81" s="4" t="s">
        <v>934</v>
      </c>
      <c r="P81" s="6">
        <v>44579</v>
      </c>
      <c r="Q81" s="4" t="s">
        <v>844</v>
      </c>
      <c r="R81" s="40" t="s">
        <v>23</v>
      </c>
    </row>
    <row r="82" spans="1:18" x14ac:dyDescent="0.25">
      <c r="A82" s="3">
        <v>44562</v>
      </c>
      <c r="B82" s="4" t="s">
        <v>456</v>
      </c>
      <c r="C82" s="85">
        <v>1166958</v>
      </c>
      <c r="D82" s="6">
        <v>44579</v>
      </c>
      <c r="E82" s="8">
        <v>17449</v>
      </c>
      <c r="F82" s="25" t="s">
        <v>722</v>
      </c>
      <c r="G82" s="9">
        <v>634131713</v>
      </c>
      <c r="H82" s="10">
        <v>44579</v>
      </c>
      <c r="I82" s="10">
        <v>44593</v>
      </c>
      <c r="J82" s="11">
        <v>56444</v>
      </c>
      <c r="K82" s="4">
        <v>511397</v>
      </c>
      <c r="L82" s="4" t="s">
        <v>18</v>
      </c>
      <c r="M82" s="4" t="s">
        <v>86</v>
      </c>
      <c r="N82" s="4" t="s">
        <v>28</v>
      </c>
      <c r="O82" s="4" t="s">
        <v>908</v>
      </c>
      <c r="P82" s="6">
        <v>44580</v>
      </c>
      <c r="Q82" s="4" t="s">
        <v>844</v>
      </c>
      <c r="R82" s="40" t="s">
        <v>23</v>
      </c>
    </row>
    <row r="83" spans="1:18" x14ac:dyDescent="0.25">
      <c r="A83" s="50">
        <v>44562</v>
      </c>
      <c r="B83" s="4" t="s">
        <v>456</v>
      </c>
      <c r="C83" s="87">
        <v>1168177</v>
      </c>
      <c r="D83" s="6">
        <v>44580</v>
      </c>
      <c r="E83" s="43">
        <v>17449</v>
      </c>
      <c r="F83" s="44" t="s">
        <v>722</v>
      </c>
      <c r="G83" s="45">
        <v>103154176</v>
      </c>
      <c r="H83" s="46">
        <v>44580</v>
      </c>
      <c r="I83" s="46">
        <v>44592</v>
      </c>
      <c r="J83" s="47">
        <v>5431</v>
      </c>
      <c r="K83" s="40">
        <v>125577</v>
      </c>
      <c r="L83" s="40" t="s">
        <v>18</v>
      </c>
      <c r="M83" s="40" t="s">
        <v>86</v>
      </c>
      <c r="N83" s="40" t="s">
        <v>20</v>
      </c>
      <c r="O83" s="40" t="s">
        <v>912</v>
      </c>
      <c r="P83" s="6">
        <v>44580</v>
      </c>
      <c r="Q83" s="4" t="s">
        <v>844</v>
      </c>
      <c r="R83" s="40" t="s">
        <v>23</v>
      </c>
    </row>
    <row r="84" spans="1:18" x14ac:dyDescent="0.25">
      <c r="A84" s="50">
        <v>44562</v>
      </c>
      <c r="B84" s="4" t="s">
        <v>456</v>
      </c>
      <c r="C84" s="87">
        <v>1168115</v>
      </c>
      <c r="D84" s="6">
        <v>44580</v>
      </c>
      <c r="E84" s="43">
        <v>17449</v>
      </c>
      <c r="F84" s="44" t="s">
        <v>722</v>
      </c>
      <c r="G84" s="45">
        <v>25819638</v>
      </c>
      <c r="H84" s="46">
        <v>44580</v>
      </c>
      <c r="I84" s="46">
        <v>44571</v>
      </c>
      <c r="J84" s="47">
        <v>933</v>
      </c>
      <c r="K84" s="40">
        <v>470437</v>
      </c>
      <c r="L84" s="40" t="s">
        <v>18</v>
      </c>
      <c r="M84" s="40" t="s">
        <v>86</v>
      </c>
      <c r="N84" s="40" t="s">
        <v>20</v>
      </c>
      <c r="O84" s="40" t="s">
        <v>912</v>
      </c>
      <c r="P84" s="6">
        <v>44580</v>
      </c>
      <c r="Q84" s="4" t="s">
        <v>844</v>
      </c>
      <c r="R84" s="40" t="s">
        <v>23</v>
      </c>
    </row>
    <row r="85" spans="1:18" x14ac:dyDescent="0.25">
      <c r="A85" s="50">
        <v>44562</v>
      </c>
      <c r="B85" s="4" t="s">
        <v>456</v>
      </c>
      <c r="C85" s="87">
        <v>1174501</v>
      </c>
      <c r="D85" s="42">
        <v>44585</v>
      </c>
      <c r="E85" s="43">
        <v>638</v>
      </c>
      <c r="F85" s="44" t="s">
        <v>732</v>
      </c>
      <c r="G85" s="45">
        <v>135566234</v>
      </c>
      <c r="H85" s="46">
        <v>44585</v>
      </c>
      <c r="I85" s="46">
        <v>44593</v>
      </c>
      <c r="J85" s="47">
        <v>54886</v>
      </c>
      <c r="K85" s="40">
        <v>576337</v>
      </c>
      <c r="L85" s="40" t="s">
        <v>18</v>
      </c>
      <c r="M85" s="40" t="s">
        <v>101</v>
      </c>
      <c r="N85" s="40" t="s">
        <v>32</v>
      </c>
      <c r="O85" s="40" t="s">
        <v>885</v>
      </c>
      <c r="P85" s="42">
        <v>44585</v>
      </c>
      <c r="Q85" s="40" t="s">
        <v>23</v>
      </c>
      <c r="R85" s="40" t="s">
        <v>23</v>
      </c>
    </row>
    <row r="86" spans="1:18" x14ac:dyDescent="0.25">
      <c r="A86" s="3">
        <v>44562</v>
      </c>
      <c r="B86" s="4" t="s">
        <v>456</v>
      </c>
      <c r="C86" s="85">
        <v>1157745</v>
      </c>
      <c r="D86" s="6">
        <v>44578</v>
      </c>
      <c r="E86" s="8">
        <v>13771</v>
      </c>
      <c r="F86" s="25" t="s">
        <v>733</v>
      </c>
      <c r="G86" s="9">
        <v>542503907</v>
      </c>
      <c r="H86" s="10">
        <v>44578</v>
      </c>
      <c r="I86" s="10">
        <v>44607</v>
      </c>
      <c r="J86" s="11">
        <v>2992</v>
      </c>
      <c r="K86" s="4">
        <v>604293</v>
      </c>
      <c r="L86" s="4" t="s">
        <v>18</v>
      </c>
      <c r="M86" s="4" t="s">
        <v>103</v>
      </c>
      <c r="N86" s="4" t="s">
        <v>25</v>
      </c>
      <c r="O86" s="4" t="s">
        <v>907</v>
      </c>
      <c r="P86" s="6">
        <v>44579</v>
      </c>
      <c r="Q86" s="4" t="s">
        <v>844</v>
      </c>
      <c r="R86" s="40" t="s">
        <v>23</v>
      </c>
    </row>
    <row r="87" spans="1:18" x14ac:dyDescent="0.25">
      <c r="A87" s="3">
        <v>44562</v>
      </c>
      <c r="B87" s="4" t="s">
        <v>456</v>
      </c>
      <c r="C87" s="85">
        <v>1157745</v>
      </c>
      <c r="D87" s="6">
        <v>44578</v>
      </c>
      <c r="E87" s="8">
        <v>13771</v>
      </c>
      <c r="F87" s="25" t="s">
        <v>733</v>
      </c>
      <c r="G87" s="9">
        <v>467999063</v>
      </c>
      <c r="H87" s="10">
        <v>44578</v>
      </c>
      <c r="I87" s="10">
        <v>44607</v>
      </c>
      <c r="J87" s="11">
        <v>4480</v>
      </c>
      <c r="K87" s="4">
        <v>832970</v>
      </c>
      <c r="L87" s="4" t="s">
        <v>18</v>
      </c>
      <c r="M87" s="4" t="s">
        <v>103</v>
      </c>
      <c r="N87" s="4" t="s">
        <v>25</v>
      </c>
      <c r="O87" s="4" t="s">
        <v>907</v>
      </c>
      <c r="P87" s="6">
        <v>44579</v>
      </c>
      <c r="Q87" s="4" t="s">
        <v>844</v>
      </c>
      <c r="R87" s="40" t="s">
        <v>23</v>
      </c>
    </row>
    <row r="88" spans="1:18" x14ac:dyDescent="0.25">
      <c r="A88" s="3">
        <v>44562</v>
      </c>
      <c r="B88" s="4" t="s">
        <v>456</v>
      </c>
      <c r="C88" s="85">
        <v>1141104</v>
      </c>
      <c r="D88" s="6">
        <v>44565</v>
      </c>
      <c r="E88" s="8">
        <v>4756</v>
      </c>
      <c r="F88" s="25" t="s">
        <v>741</v>
      </c>
      <c r="G88" s="9">
        <v>336442992</v>
      </c>
      <c r="H88" s="10">
        <v>44562</v>
      </c>
      <c r="I88" s="10">
        <v>44581</v>
      </c>
      <c r="J88" s="11">
        <v>52485</v>
      </c>
      <c r="K88" s="4">
        <v>954185</v>
      </c>
      <c r="L88" s="4" t="s">
        <v>18</v>
      </c>
      <c r="M88" s="4" t="s">
        <v>104</v>
      </c>
      <c r="N88" s="4" t="s">
        <v>25</v>
      </c>
      <c r="O88" s="4" t="s">
        <v>937</v>
      </c>
      <c r="P88" s="6">
        <v>44565</v>
      </c>
      <c r="Q88" s="4" t="s">
        <v>841</v>
      </c>
      <c r="R88" s="40" t="s">
        <v>23</v>
      </c>
    </row>
    <row r="89" spans="1:18" x14ac:dyDescent="0.25">
      <c r="A89" s="3">
        <v>44562</v>
      </c>
      <c r="B89" s="4" t="s">
        <v>456</v>
      </c>
      <c r="C89" s="85">
        <v>1141077</v>
      </c>
      <c r="D89" s="6">
        <v>44565</v>
      </c>
      <c r="E89" s="8">
        <v>4756</v>
      </c>
      <c r="F89" s="25" t="s">
        <v>741</v>
      </c>
      <c r="G89" s="9">
        <v>394592640</v>
      </c>
      <c r="H89" s="10">
        <v>44562</v>
      </c>
      <c r="I89" s="10">
        <v>44581</v>
      </c>
      <c r="J89" s="11">
        <v>29844</v>
      </c>
      <c r="K89" s="4">
        <v>463898</v>
      </c>
      <c r="L89" s="4" t="s">
        <v>18</v>
      </c>
      <c r="M89" s="4" t="s">
        <v>104</v>
      </c>
      <c r="N89" s="4" t="s">
        <v>25</v>
      </c>
      <c r="O89" s="4" t="s">
        <v>937</v>
      </c>
      <c r="P89" s="6">
        <v>44565</v>
      </c>
      <c r="Q89" s="4" t="s">
        <v>841</v>
      </c>
      <c r="R89" s="40" t="s">
        <v>23</v>
      </c>
    </row>
    <row r="90" spans="1:18" x14ac:dyDescent="0.25">
      <c r="A90" s="3">
        <v>44562</v>
      </c>
      <c r="B90" s="4" t="s">
        <v>456</v>
      </c>
      <c r="C90" s="85">
        <v>1157530</v>
      </c>
      <c r="D90" s="6">
        <v>44574</v>
      </c>
      <c r="E90" s="8">
        <v>4756</v>
      </c>
      <c r="F90" s="25" t="s">
        <v>741</v>
      </c>
      <c r="G90" s="9">
        <v>688124011</v>
      </c>
      <c r="H90" s="10">
        <v>44571</v>
      </c>
      <c r="I90" s="10">
        <v>44582</v>
      </c>
      <c r="J90" s="11">
        <v>86439</v>
      </c>
      <c r="K90" s="4">
        <v>294370</v>
      </c>
      <c r="L90" s="4" t="s">
        <v>18</v>
      </c>
      <c r="M90" s="4" t="s">
        <v>106</v>
      </c>
      <c r="N90" s="4" t="s">
        <v>25</v>
      </c>
      <c r="O90" s="4" t="s">
        <v>886</v>
      </c>
      <c r="P90" s="6">
        <v>44575</v>
      </c>
      <c r="Q90" s="4" t="s">
        <v>841</v>
      </c>
      <c r="R90" s="40" t="s">
        <v>23</v>
      </c>
    </row>
    <row r="91" spans="1:18" x14ac:dyDescent="0.25">
      <c r="A91" s="50">
        <v>44562</v>
      </c>
      <c r="B91" s="4" t="s">
        <v>456</v>
      </c>
      <c r="C91" s="87">
        <v>1153833</v>
      </c>
      <c r="D91" s="42">
        <v>44574</v>
      </c>
      <c r="E91" s="43">
        <v>360399</v>
      </c>
      <c r="F91" s="44" t="s">
        <v>742</v>
      </c>
      <c r="G91" s="45">
        <v>850909163</v>
      </c>
      <c r="H91" s="46">
        <v>44585</v>
      </c>
      <c r="I91" s="46">
        <v>44582</v>
      </c>
      <c r="J91" s="47">
        <v>72021</v>
      </c>
      <c r="K91" s="40">
        <v>977543</v>
      </c>
      <c r="L91" s="4" t="s">
        <v>38</v>
      </c>
      <c r="M91" s="40" t="s">
        <v>108</v>
      </c>
      <c r="N91" s="40" t="s">
        <v>71</v>
      </c>
      <c r="O91" s="4" t="s">
        <v>907</v>
      </c>
      <c r="P91" s="6">
        <v>44585</v>
      </c>
      <c r="Q91" s="4" t="s">
        <v>23</v>
      </c>
      <c r="R91" s="40" t="s">
        <v>23</v>
      </c>
    </row>
    <row r="92" spans="1:18" x14ac:dyDescent="0.25">
      <c r="A92" s="50">
        <v>44562</v>
      </c>
      <c r="B92" s="40" t="s">
        <v>457</v>
      </c>
      <c r="C92" s="87">
        <v>1153947</v>
      </c>
      <c r="D92" s="42">
        <v>44574</v>
      </c>
      <c r="E92" s="43">
        <v>360399</v>
      </c>
      <c r="F92" s="44" t="s">
        <v>742</v>
      </c>
      <c r="G92" s="45">
        <v>256804252</v>
      </c>
      <c r="H92" s="46">
        <v>44585</v>
      </c>
      <c r="I92" s="46">
        <v>44582</v>
      </c>
      <c r="J92" s="47">
        <v>98473</v>
      </c>
      <c r="K92" s="40">
        <v>350539</v>
      </c>
      <c r="L92" s="4" t="s">
        <v>38</v>
      </c>
      <c r="M92" s="40" t="s">
        <v>108</v>
      </c>
      <c r="N92" s="40" t="s">
        <v>71</v>
      </c>
      <c r="O92" s="4" t="s">
        <v>907</v>
      </c>
      <c r="P92" s="6">
        <v>44585</v>
      </c>
      <c r="Q92" s="4" t="s">
        <v>23</v>
      </c>
      <c r="R92" s="40" t="s">
        <v>23</v>
      </c>
    </row>
    <row r="93" spans="1:18" x14ac:dyDescent="0.25">
      <c r="A93" s="50">
        <v>44562</v>
      </c>
      <c r="B93" s="4" t="s">
        <v>458</v>
      </c>
      <c r="C93" s="87">
        <v>1154055</v>
      </c>
      <c r="D93" s="42">
        <v>44574</v>
      </c>
      <c r="E93" s="43">
        <v>360399</v>
      </c>
      <c r="F93" s="44" t="s">
        <v>742</v>
      </c>
      <c r="G93" s="45">
        <v>580857125</v>
      </c>
      <c r="H93" s="46">
        <v>44585</v>
      </c>
      <c r="I93" s="46">
        <v>44582</v>
      </c>
      <c r="J93" s="47">
        <v>75501</v>
      </c>
      <c r="K93" s="40">
        <v>977976</v>
      </c>
      <c r="L93" s="4" t="s">
        <v>38</v>
      </c>
      <c r="M93" s="40" t="s">
        <v>108</v>
      </c>
      <c r="N93" s="40" t="s">
        <v>71</v>
      </c>
      <c r="O93" s="4" t="s">
        <v>907</v>
      </c>
      <c r="P93" s="42">
        <v>44585</v>
      </c>
      <c r="Q93" s="4" t="s">
        <v>23</v>
      </c>
      <c r="R93" s="40" t="s">
        <v>23</v>
      </c>
    </row>
    <row r="94" spans="1:18" x14ac:dyDescent="0.25">
      <c r="A94" s="50">
        <v>44562</v>
      </c>
      <c r="B94" s="4" t="s">
        <v>456</v>
      </c>
      <c r="C94" s="87">
        <v>1153774</v>
      </c>
      <c r="D94" s="42">
        <v>44574</v>
      </c>
      <c r="E94" s="43">
        <v>360399</v>
      </c>
      <c r="F94" s="44" t="s">
        <v>742</v>
      </c>
      <c r="G94" s="45">
        <v>258472926</v>
      </c>
      <c r="H94" s="46">
        <v>44585</v>
      </c>
      <c r="I94" s="46">
        <v>44582</v>
      </c>
      <c r="J94" s="47">
        <v>92402</v>
      </c>
      <c r="K94" s="40">
        <v>941225</v>
      </c>
      <c r="L94" s="4" t="s">
        <v>38</v>
      </c>
      <c r="M94" s="40" t="s">
        <v>109</v>
      </c>
      <c r="N94" s="40" t="s">
        <v>71</v>
      </c>
      <c r="O94" s="4" t="s">
        <v>907</v>
      </c>
      <c r="P94" s="42">
        <v>44585</v>
      </c>
      <c r="Q94" s="4" t="s">
        <v>23</v>
      </c>
      <c r="R94" s="40" t="s">
        <v>23</v>
      </c>
    </row>
    <row r="95" spans="1:18" x14ac:dyDescent="0.25">
      <c r="A95" s="3">
        <v>44562</v>
      </c>
      <c r="B95" s="4" t="s">
        <v>456</v>
      </c>
      <c r="C95" s="85">
        <v>1145918</v>
      </c>
      <c r="D95" s="6">
        <v>44565</v>
      </c>
      <c r="E95" s="8">
        <v>11113</v>
      </c>
      <c r="F95" s="25" t="s">
        <v>745</v>
      </c>
      <c r="G95" s="9">
        <v>140728910</v>
      </c>
      <c r="H95" s="10">
        <v>44566</v>
      </c>
      <c r="I95" s="10">
        <v>44575</v>
      </c>
      <c r="J95" s="11">
        <v>45907</v>
      </c>
      <c r="K95" s="4">
        <v>720089</v>
      </c>
      <c r="L95" s="4" t="s">
        <v>18</v>
      </c>
      <c r="M95" s="4" t="s">
        <v>110</v>
      </c>
      <c r="N95" s="4" t="s">
        <v>36</v>
      </c>
      <c r="O95" s="4" t="s">
        <v>932</v>
      </c>
      <c r="P95" s="6">
        <v>44567</v>
      </c>
      <c r="Q95" s="4" t="s">
        <v>841</v>
      </c>
      <c r="R95" s="40" t="s">
        <v>23</v>
      </c>
    </row>
    <row r="96" spans="1:18" x14ac:dyDescent="0.25">
      <c r="A96" s="3">
        <v>44562</v>
      </c>
      <c r="B96" s="4" t="s">
        <v>456</v>
      </c>
      <c r="C96" s="85">
        <v>1166180</v>
      </c>
      <c r="D96" s="6">
        <v>44579</v>
      </c>
      <c r="E96" s="8">
        <v>11113</v>
      </c>
      <c r="F96" s="25" t="s">
        <v>745</v>
      </c>
      <c r="G96" s="9">
        <v>94019604</v>
      </c>
      <c r="H96" s="10">
        <v>44580</v>
      </c>
      <c r="I96" s="10">
        <v>44587</v>
      </c>
      <c r="J96" s="11">
        <v>87808</v>
      </c>
      <c r="K96" s="4">
        <v>197704</v>
      </c>
      <c r="L96" s="4" t="s">
        <v>18</v>
      </c>
      <c r="M96" s="4" t="s">
        <v>111</v>
      </c>
      <c r="N96" s="4" t="s">
        <v>36</v>
      </c>
      <c r="O96" s="4" t="s">
        <v>907</v>
      </c>
      <c r="P96" s="6">
        <v>44580</v>
      </c>
      <c r="Q96" s="4" t="s">
        <v>841</v>
      </c>
      <c r="R96" s="40" t="s">
        <v>23</v>
      </c>
    </row>
    <row r="97" spans="1:18" x14ac:dyDescent="0.25">
      <c r="A97" s="3">
        <v>44562</v>
      </c>
      <c r="B97" s="4" t="s">
        <v>456</v>
      </c>
      <c r="C97" s="85">
        <v>1140034</v>
      </c>
      <c r="D97" s="6">
        <v>44564</v>
      </c>
      <c r="E97" s="8">
        <v>9490</v>
      </c>
      <c r="F97" s="25" t="s">
        <v>747</v>
      </c>
      <c r="G97" s="9">
        <v>938173894</v>
      </c>
      <c r="H97" s="10">
        <v>44564</v>
      </c>
      <c r="I97" s="10">
        <v>44595</v>
      </c>
      <c r="J97" s="11">
        <v>16098</v>
      </c>
      <c r="K97" s="4">
        <v>843072</v>
      </c>
      <c r="L97" s="4" t="s">
        <v>18</v>
      </c>
      <c r="M97" s="4" t="s">
        <v>112</v>
      </c>
      <c r="N97" s="4" t="s">
        <v>28</v>
      </c>
      <c r="O97" s="4" t="s">
        <v>908</v>
      </c>
      <c r="P97" s="6">
        <v>44566</v>
      </c>
      <c r="Q97" s="4" t="s">
        <v>844</v>
      </c>
      <c r="R97" s="40" t="s">
        <v>23</v>
      </c>
    </row>
    <row r="98" spans="1:18" x14ac:dyDescent="0.25">
      <c r="A98" s="3">
        <v>44562</v>
      </c>
      <c r="B98" s="4" t="s">
        <v>456</v>
      </c>
      <c r="C98" s="85">
        <v>1145313</v>
      </c>
      <c r="D98" s="6">
        <v>44572</v>
      </c>
      <c r="E98" s="8">
        <v>364046</v>
      </c>
      <c r="F98" s="25" t="s">
        <v>756</v>
      </c>
      <c r="G98" s="9">
        <v>762494901</v>
      </c>
      <c r="H98" s="10">
        <v>44571</v>
      </c>
      <c r="I98" s="10">
        <v>44595</v>
      </c>
      <c r="J98" s="11">
        <v>42066</v>
      </c>
      <c r="K98" s="4">
        <v>227231</v>
      </c>
      <c r="L98" s="4" t="s">
        <v>18</v>
      </c>
      <c r="M98" s="4" t="s">
        <v>113</v>
      </c>
      <c r="N98" s="4" t="s">
        <v>63</v>
      </c>
      <c r="O98" s="4" t="s">
        <v>907</v>
      </c>
      <c r="P98" s="6">
        <v>44574</v>
      </c>
      <c r="Q98" s="4" t="s">
        <v>841</v>
      </c>
      <c r="R98" s="40" t="s">
        <v>23</v>
      </c>
    </row>
    <row r="99" spans="1:18" x14ac:dyDescent="0.25">
      <c r="A99" s="3">
        <v>44562</v>
      </c>
      <c r="B99" s="4" t="s">
        <v>458</v>
      </c>
      <c r="C99" s="85">
        <v>1153731</v>
      </c>
      <c r="D99" s="6">
        <v>44573</v>
      </c>
      <c r="E99" s="8">
        <v>364046</v>
      </c>
      <c r="F99" s="25" t="s">
        <v>756</v>
      </c>
      <c r="G99" s="9">
        <v>60495654</v>
      </c>
      <c r="H99" s="10">
        <v>44572</v>
      </c>
      <c r="I99" s="10">
        <v>44595</v>
      </c>
      <c r="J99" s="11">
        <v>88703</v>
      </c>
      <c r="K99" s="4">
        <v>324630</v>
      </c>
      <c r="L99" s="4" t="s">
        <v>18</v>
      </c>
      <c r="M99" s="4" t="s">
        <v>114</v>
      </c>
      <c r="N99" s="4" t="s">
        <v>63</v>
      </c>
      <c r="O99" s="4" t="s">
        <v>907</v>
      </c>
      <c r="P99" s="6">
        <v>44574</v>
      </c>
      <c r="Q99" s="4" t="s">
        <v>841</v>
      </c>
      <c r="R99" s="40" t="s">
        <v>23</v>
      </c>
    </row>
    <row r="100" spans="1:18" x14ac:dyDescent="0.25">
      <c r="A100" s="3">
        <v>44562</v>
      </c>
      <c r="B100" s="40" t="s">
        <v>457</v>
      </c>
      <c r="C100" s="85">
        <v>1154400</v>
      </c>
      <c r="D100" s="6">
        <v>44573</v>
      </c>
      <c r="E100" s="8">
        <v>364046</v>
      </c>
      <c r="F100" s="25" t="s">
        <v>756</v>
      </c>
      <c r="G100" s="9">
        <v>752250798</v>
      </c>
      <c r="H100" s="10">
        <v>44572</v>
      </c>
      <c r="I100" s="10">
        <v>44595</v>
      </c>
      <c r="J100" s="11">
        <v>93366</v>
      </c>
      <c r="K100" s="4">
        <v>572258</v>
      </c>
      <c r="L100" s="4" t="s">
        <v>18</v>
      </c>
      <c r="M100" s="4" t="s">
        <v>114</v>
      </c>
      <c r="N100" s="4" t="s">
        <v>63</v>
      </c>
      <c r="O100" s="4" t="s">
        <v>907</v>
      </c>
      <c r="P100" s="6">
        <v>44574</v>
      </c>
      <c r="Q100" s="4" t="s">
        <v>841</v>
      </c>
      <c r="R100" s="40" t="s">
        <v>23</v>
      </c>
    </row>
    <row r="101" spans="1:18" x14ac:dyDescent="0.25">
      <c r="A101" s="3">
        <v>44562</v>
      </c>
      <c r="B101" s="4" t="s">
        <v>456</v>
      </c>
      <c r="C101" s="85">
        <v>1170613</v>
      </c>
      <c r="D101" s="6">
        <v>44580</v>
      </c>
      <c r="E101" s="8">
        <v>357218</v>
      </c>
      <c r="F101" s="25" t="s">
        <v>758</v>
      </c>
      <c r="G101" s="9">
        <v>49386079</v>
      </c>
      <c r="H101" s="10">
        <v>44582</v>
      </c>
      <c r="I101" s="10">
        <v>44607</v>
      </c>
      <c r="J101" s="11">
        <v>57632</v>
      </c>
      <c r="K101" s="4">
        <v>730883</v>
      </c>
      <c r="L101" s="4" t="s">
        <v>18</v>
      </c>
      <c r="M101" s="4" t="s">
        <v>115</v>
      </c>
      <c r="N101" s="4" t="s">
        <v>28</v>
      </c>
      <c r="O101" s="4" t="s">
        <v>905</v>
      </c>
      <c r="P101" s="6">
        <v>44582</v>
      </c>
      <c r="Q101" s="4" t="s">
        <v>841</v>
      </c>
      <c r="R101" s="40" t="s">
        <v>23</v>
      </c>
    </row>
    <row r="102" spans="1:18" x14ac:dyDescent="0.25">
      <c r="A102" s="3">
        <v>44562</v>
      </c>
      <c r="B102" s="4" t="s">
        <v>456</v>
      </c>
      <c r="C102" s="85">
        <v>1150617</v>
      </c>
      <c r="D102" s="6">
        <v>44567</v>
      </c>
      <c r="E102" s="8">
        <v>7421</v>
      </c>
      <c r="F102" s="25" t="s">
        <v>762</v>
      </c>
      <c r="G102" s="9">
        <v>420956696</v>
      </c>
      <c r="H102" s="10">
        <v>44572</v>
      </c>
      <c r="I102" s="10">
        <v>44591</v>
      </c>
      <c r="J102" s="11">
        <v>77264</v>
      </c>
      <c r="K102" s="4">
        <v>596228</v>
      </c>
      <c r="L102" s="4" t="s">
        <v>18</v>
      </c>
      <c r="M102" s="4" t="s">
        <v>70</v>
      </c>
      <c r="N102" s="4" t="s">
        <v>71</v>
      </c>
      <c r="O102" s="4" t="s">
        <v>919</v>
      </c>
      <c r="P102" s="6">
        <v>44573</v>
      </c>
      <c r="Q102" s="4" t="s">
        <v>23</v>
      </c>
      <c r="R102" s="40" t="s">
        <v>23</v>
      </c>
    </row>
    <row r="103" spans="1:18" x14ac:dyDescent="0.25">
      <c r="A103" s="3">
        <v>44562</v>
      </c>
      <c r="B103" s="4" t="s">
        <v>456</v>
      </c>
      <c r="C103" s="85">
        <v>1150632</v>
      </c>
      <c r="D103" s="6">
        <v>44568</v>
      </c>
      <c r="E103" s="8">
        <v>6497</v>
      </c>
      <c r="F103" s="25" t="s">
        <v>763</v>
      </c>
      <c r="G103" s="9">
        <v>695807299</v>
      </c>
      <c r="H103" s="10">
        <v>44571</v>
      </c>
      <c r="I103" s="10">
        <v>44591</v>
      </c>
      <c r="J103" s="11">
        <v>99250</v>
      </c>
      <c r="K103" s="4">
        <v>983669</v>
      </c>
      <c r="L103" s="4" t="s">
        <v>18</v>
      </c>
      <c r="M103" s="4" t="s">
        <v>70</v>
      </c>
      <c r="N103" s="4" t="s">
        <v>71</v>
      </c>
      <c r="O103" s="4" t="s">
        <v>919</v>
      </c>
      <c r="P103" s="6">
        <v>44572</v>
      </c>
      <c r="Q103" s="4" t="s">
        <v>23</v>
      </c>
      <c r="R103" s="40" t="s">
        <v>23</v>
      </c>
    </row>
    <row r="104" spans="1:18" x14ac:dyDescent="0.25">
      <c r="A104" s="3">
        <v>44562</v>
      </c>
      <c r="B104" s="4" t="s">
        <v>456</v>
      </c>
      <c r="C104" s="85">
        <v>1150815</v>
      </c>
      <c r="D104" s="6">
        <v>44571</v>
      </c>
      <c r="E104" s="8">
        <v>357195</v>
      </c>
      <c r="F104" s="25" t="s">
        <v>779</v>
      </c>
      <c r="G104" s="9">
        <v>751769275</v>
      </c>
      <c r="H104" s="10">
        <v>44571</v>
      </c>
      <c r="I104" s="10">
        <v>44579</v>
      </c>
      <c r="J104" s="11">
        <v>45610</v>
      </c>
      <c r="K104" s="4">
        <v>668895</v>
      </c>
      <c r="L104" s="4" t="s">
        <v>18</v>
      </c>
      <c r="M104" s="4" t="s">
        <v>116</v>
      </c>
      <c r="N104" s="4" t="s">
        <v>28</v>
      </c>
      <c r="O104" s="4" t="s">
        <v>907</v>
      </c>
      <c r="P104" s="6">
        <v>44571</v>
      </c>
      <c r="Q104" s="4" t="s">
        <v>844</v>
      </c>
      <c r="R104" s="40" t="s">
        <v>23</v>
      </c>
    </row>
    <row r="105" spans="1:18" x14ac:dyDescent="0.25">
      <c r="A105" s="3">
        <v>44562</v>
      </c>
      <c r="B105" s="4" t="s">
        <v>456</v>
      </c>
      <c r="C105" s="85">
        <v>1164564</v>
      </c>
      <c r="D105" s="6">
        <v>44578</v>
      </c>
      <c r="E105" s="8">
        <v>6859</v>
      </c>
      <c r="F105" s="25" t="s">
        <v>795</v>
      </c>
      <c r="G105" s="9">
        <v>781706984</v>
      </c>
      <c r="H105" s="10">
        <v>44574</v>
      </c>
      <c r="I105" s="10">
        <v>44586</v>
      </c>
      <c r="J105" s="11">
        <v>60133</v>
      </c>
      <c r="K105" s="4">
        <v>403311</v>
      </c>
      <c r="L105" s="4" t="s">
        <v>18</v>
      </c>
      <c r="M105" s="4" t="s">
        <v>117</v>
      </c>
      <c r="N105" s="4" t="s">
        <v>25</v>
      </c>
      <c r="O105" s="4" t="s">
        <v>907</v>
      </c>
      <c r="P105" s="6">
        <v>44579</v>
      </c>
      <c r="Q105" s="4" t="s">
        <v>841</v>
      </c>
      <c r="R105" s="40" t="s">
        <v>23</v>
      </c>
    </row>
    <row r="106" spans="1:18" x14ac:dyDescent="0.25">
      <c r="A106" s="3">
        <v>44562</v>
      </c>
      <c r="B106" s="4" t="s">
        <v>456</v>
      </c>
      <c r="C106" s="85">
        <v>1163221</v>
      </c>
      <c r="D106" s="6">
        <v>44578</v>
      </c>
      <c r="E106" s="8">
        <v>15082</v>
      </c>
      <c r="F106" s="25" t="s">
        <v>798</v>
      </c>
      <c r="G106" s="9">
        <v>734982113</v>
      </c>
      <c r="H106" s="10">
        <v>44579</v>
      </c>
      <c r="I106" s="10">
        <v>44592</v>
      </c>
      <c r="J106" s="11">
        <v>17714</v>
      </c>
      <c r="K106" s="4">
        <v>668869</v>
      </c>
      <c r="L106" s="4" t="s">
        <v>38</v>
      </c>
      <c r="M106" s="4" t="s">
        <v>118</v>
      </c>
      <c r="N106" s="4" t="s">
        <v>119</v>
      </c>
      <c r="O106" s="4" t="s">
        <v>883</v>
      </c>
      <c r="P106" s="6">
        <v>44579</v>
      </c>
      <c r="Q106" s="4" t="s">
        <v>844</v>
      </c>
      <c r="R106" s="40" t="s">
        <v>23</v>
      </c>
    </row>
    <row r="107" spans="1:18" x14ac:dyDescent="0.25">
      <c r="A107" s="3">
        <v>44562</v>
      </c>
      <c r="B107" s="4" t="s">
        <v>456</v>
      </c>
      <c r="C107" s="85">
        <v>1163363</v>
      </c>
      <c r="D107" s="6">
        <v>44579</v>
      </c>
      <c r="E107" s="8">
        <v>15082</v>
      </c>
      <c r="F107" s="25" t="s">
        <v>798</v>
      </c>
      <c r="G107" s="9">
        <v>439194617</v>
      </c>
      <c r="H107" s="10">
        <v>44579</v>
      </c>
      <c r="I107" s="10">
        <v>44592</v>
      </c>
      <c r="J107" s="11">
        <v>12952</v>
      </c>
      <c r="K107" s="4">
        <v>992694</v>
      </c>
      <c r="L107" s="4" t="s">
        <v>38</v>
      </c>
      <c r="M107" s="4" t="s">
        <v>118</v>
      </c>
      <c r="N107" s="4" t="s">
        <v>119</v>
      </c>
      <c r="O107" s="4" t="s">
        <v>883</v>
      </c>
      <c r="P107" s="6">
        <v>44579</v>
      </c>
      <c r="Q107" s="4" t="s">
        <v>844</v>
      </c>
      <c r="R107" s="40" t="s">
        <v>23</v>
      </c>
    </row>
    <row r="108" spans="1:18" x14ac:dyDescent="0.25">
      <c r="A108" s="3">
        <v>44562</v>
      </c>
      <c r="B108" s="4" t="s">
        <v>456</v>
      </c>
      <c r="C108" s="85">
        <v>1155439</v>
      </c>
      <c r="D108" s="6">
        <v>44574</v>
      </c>
      <c r="E108" s="8">
        <v>357810</v>
      </c>
      <c r="F108" s="25" t="s">
        <v>800</v>
      </c>
      <c r="G108" s="9">
        <v>116005425</v>
      </c>
      <c r="H108" s="10">
        <v>44574</v>
      </c>
      <c r="I108" s="10">
        <v>44591</v>
      </c>
      <c r="J108" s="11">
        <v>96698</v>
      </c>
      <c r="K108" s="28">
        <v>446056</v>
      </c>
      <c r="L108" s="4" t="s">
        <v>18</v>
      </c>
      <c r="M108" s="4" t="s">
        <v>121</v>
      </c>
      <c r="N108" s="4" t="s">
        <v>42</v>
      </c>
      <c r="O108" s="4" t="s">
        <v>859</v>
      </c>
      <c r="P108" s="6">
        <v>44574</v>
      </c>
      <c r="Q108" s="4" t="s">
        <v>844</v>
      </c>
      <c r="R108" s="40" t="s">
        <v>23</v>
      </c>
    </row>
    <row r="109" spans="1:18" x14ac:dyDescent="0.25">
      <c r="A109" s="3">
        <v>44562</v>
      </c>
      <c r="B109" s="4" t="s">
        <v>456</v>
      </c>
      <c r="C109" s="85">
        <v>1155474</v>
      </c>
      <c r="D109" s="6">
        <v>44574</v>
      </c>
      <c r="E109" s="8">
        <v>357810</v>
      </c>
      <c r="F109" s="25" t="s">
        <v>800</v>
      </c>
      <c r="G109" s="9">
        <v>116217173</v>
      </c>
      <c r="H109" s="10">
        <v>44574</v>
      </c>
      <c r="I109" s="10">
        <v>44591</v>
      </c>
      <c r="J109" s="11">
        <v>64796</v>
      </c>
      <c r="K109" s="28">
        <v>990792</v>
      </c>
      <c r="L109" s="4" t="s">
        <v>18</v>
      </c>
      <c r="M109" s="4" t="s">
        <v>121</v>
      </c>
      <c r="N109" s="4" t="s">
        <v>42</v>
      </c>
      <c r="O109" s="4" t="s">
        <v>859</v>
      </c>
      <c r="P109" s="6">
        <v>44574</v>
      </c>
      <c r="Q109" s="4" t="s">
        <v>844</v>
      </c>
      <c r="R109" s="40" t="s">
        <v>23</v>
      </c>
    </row>
    <row r="110" spans="1:18" x14ac:dyDescent="0.25">
      <c r="A110" s="3">
        <v>44562</v>
      </c>
      <c r="B110" s="4" t="s">
        <v>456</v>
      </c>
      <c r="C110" s="85">
        <v>1155524</v>
      </c>
      <c r="D110" s="6">
        <v>44574</v>
      </c>
      <c r="E110" s="8">
        <v>357810</v>
      </c>
      <c r="F110" s="25" t="s">
        <v>800</v>
      </c>
      <c r="G110" s="9">
        <v>201155019</v>
      </c>
      <c r="H110" s="10">
        <v>44574</v>
      </c>
      <c r="I110" s="10">
        <v>44591</v>
      </c>
      <c r="J110" s="11">
        <v>6211</v>
      </c>
      <c r="K110" s="4">
        <v>865864</v>
      </c>
      <c r="L110" s="4" t="s">
        <v>18</v>
      </c>
      <c r="M110" s="4" t="s">
        <v>121</v>
      </c>
      <c r="N110" s="4" t="s">
        <v>42</v>
      </c>
      <c r="O110" s="4" t="s">
        <v>859</v>
      </c>
      <c r="P110" s="6">
        <v>44574</v>
      </c>
      <c r="Q110" s="4" t="s">
        <v>844</v>
      </c>
      <c r="R110" s="40" t="s">
        <v>23</v>
      </c>
    </row>
    <row r="111" spans="1:18" x14ac:dyDescent="0.25">
      <c r="A111" s="3">
        <v>44562</v>
      </c>
      <c r="B111" s="4" t="s">
        <v>456</v>
      </c>
      <c r="C111" s="85">
        <v>1170747</v>
      </c>
      <c r="D111" s="6">
        <v>44580</v>
      </c>
      <c r="E111" s="8">
        <v>5488</v>
      </c>
      <c r="F111" s="25" t="s">
        <v>802</v>
      </c>
      <c r="G111" s="9">
        <v>577960786</v>
      </c>
      <c r="H111" s="10">
        <v>44582</v>
      </c>
      <c r="I111" s="10">
        <v>44592</v>
      </c>
      <c r="J111" s="11">
        <v>11532</v>
      </c>
      <c r="K111" s="4">
        <v>360047</v>
      </c>
      <c r="L111" s="4" t="s">
        <v>18</v>
      </c>
      <c r="M111" s="4" t="s">
        <v>101</v>
      </c>
      <c r="N111" s="4" t="s">
        <v>123</v>
      </c>
      <c r="O111" s="4" t="s">
        <v>885</v>
      </c>
      <c r="P111" s="6">
        <v>44582</v>
      </c>
      <c r="Q111" s="4" t="s">
        <v>841</v>
      </c>
      <c r="R111" s="40" t="s">
        <v>23</v>
      </c>
    </row>
    <row r="112" spans="1:18" x14ac:dyDescent="0.25">
      <c r="A112" s="3">
        <v>44562</v>
      </c>
      <c r="B112" s="4" t="s">
        <v>456</v>
      </c>
      <c r="C112" s="85">
        <v>1159490</v>
      </c>
      <c r="D112" s="6">
        <v>44574</v>
      </c>
      <c r="E112" s="8">
        <v>5539</v>
      </c>
      <c r="F112" s="25" t="s">
        <v>804</v>
      </c>
      <c r="G112" s="9">
        <v>58883634</v>
      </c>
      <c r="H112" s="10">
        <v>44560</v>
      </c>
      <c r="I112" s="10">
        <v>44591</v>
      </c>
      <c r="J112" s="11">
        <v>11729</v>
      </c>
      <c r="K112" s="4">
        <v>675637</v>
      </c>
      <c r="L112" s="4" t="s">
        <v>38</v>
      </c>
      <c r="M112" s="4" t="s">
        <v>124</v>
      </c>
      <c r="N112" s="4" t="s">
        <v>42</v>
      </c>
      <c r="O112" s="4" t="s">
        <v>915</v>
      </c>
      <c r="P112" s="6">
        <v>44574</v>
      </c>
      <c r="Q112" s="4" t="s">
        <v>841</v>
      </c>
      <c r="R112" s="40" t="s">
        <v>23</v>
      </c>
    </row>
    <row r="113" spans="1:18" x14ac:dyDescent="0.25">
      <c r="A113" s="3">
        <v>44562</v>
      </c>
      <c r="B113" s="4" t="s">
        <v>456</v>
      </c>
      <c r="C113" s="85">
        <v>1159466</v>
      </c>
      <c r="D113" s="6">
        <v>44574</v>
      </c>
      <c r="E113" s="8">
        <v>5539</v>
      </c>
      <c r="F113" s="25" t="s">
        <v>804</v>
      </c>
      <c r="G113" s="9">
        <v>835286731</v>
      </c>
      <c r="H113" s="10">
        <v>44560</v>
      </c>
      <c r="I113" s="10">
        <v>44591</v>
      </c>
      <c r="J113" s="11">
        <v>62606</v>
      </c>
      <c r="K113" s="4">
        <v>377262</v>
      </c>
      <c r="L113" s="4" t="s">
        <v>38</v>
      </c>
      <c r="M113" s="4" t="s">
        <v>124</v>
      </c>
      <c r="N113" s="4" t="s">
        <v>42</v>
      </c>
      <c r="O113" s="4" t="s">
        <v>915</v>
      </c>
      <c r="P113" s="6">
        <v>44574</v>
      </c>
      <c r="Q113" s="4" t="s">
        <v>841</v>
      </c>
      <c r="R113" s="40" t="s">
        <v>23</v>
      </c>
    </row>
    <row r="114" spans="1:18" x14ac:dyDescent="0.25">
      <c r="A114" s="3">
        <v>44562</v>
      </c>
      <c r="B114" s="4" t="s">
        <v>456</v>
      </c>
      <c r="C114" s="85">
        <v>1159476</v>
      </c>
      <c r="D114" s="6">
        <v>44575</v>
      </c>
      <c r="E114" s="8">
        <v>5539</v>
      </c>
      <c r="F114" s="25" t="s">
        <v>804</v>
      </c>
      <c r="G114" s="9">
        <v>681114962</v>
      </c>
      <c r="H114" s="10">
        <v>44560</v>
      </c>
      <c r="I114" s="10">
        <v>44591</v>
      </c>
      <c r="J114" s="11">
        <v>16914</v>
      </c>
      <c r="K114" s="4">
        <v>374514</v>
      </c>
      <c r="L114" s="4" t="s">
        <v>38</v>
      </c>
      <c r="M114" s="4" t="s">
        <v>124</v>
      </c>
      <c r="N114" s="4" t="s">
        <v>42</v>
      </c>
      <c r="O114" s="4" t="s">
        <v>915</v>
      </c>
      <c r="P114" s="6">
        <v>44578</v>
      </c>
      <c r="Q114" s="4" t="s">
        <v>841</v>
      </c>
      <c r="R114" s="40" t="s">
        <v>23</v>
      </c>
    </row>
    <row r="115" spans="1:18" x14ac:dyDescent="0.25">
      <c r="A115" s="3">
        <v>44562</v>
      </c>
      <c r="B115" s="4" t="s">
        <v>458</v>
      </c>
      <c r="C115" s="85">
        <v>1158158</v>
      </c>
      <c r="D115" s="6">
        <v>44573</v>
      </c>
      <c r="E115" s="8">
        <v>363954</v>
      </c>
      <c r="F115" s="25" t="s">
        <v>806</v>
      </c>
      <c r="G115" s="9">
        <v>84703272</v>
      </c>
      <c r="H115" s="10">
        <v>44562</v>
      </c>
      <c r="I115" s="10">
        <v>44581</v>
      </c>
      <c r="J115" s="11">
        <v>12612</v>
      </c>
      <c r="K115" s="4">
        <v>146074</v>
      </c>
      <c r="L115" s="4" t="s">
        <v>18</v>
      </c>
      <c r="M115" s="4" t="s">
        <v>64</v>
      </c>
      <c r="N115" s="4" t="s">
        <v>84</v>
      </c>
      <c r="O115" s="4" t="s">
        <v>907</v>
      </c>
      <c r="P115" s="6">
        <v>44575</v>
      </c>
      <c r="Q115" s="4" t="s">
        <v>841</v>
      </c>
      <c r="R115" s="40" t="s">
        <v>23</v>
      </c>
    </row>
    <row r="116" spans="1:18" x14ac:dyDescent="0.25">
      <c r="A116" s="50">
        <v>44562</v>
      </c>
      <c r="B116" s="4" t="s">
        <v>456</v>
      </c>
      <c r="C116" s="87">
        <v>1178058</v>
      </c>
      <c r="D116" s="42">
        <v>44587</v>
      </c>
      <c r="E116" s="43">
        <v>5800</v>
      </c>
      <c r="F116" s="44" t="s">
        <v>820</v>
      </c>
      <c r="G116" s="45">
        <v>970852965</v>
      </c>
      <c r="H116" s="46">
        <v>44550</v>
      </c>
      <c r="I116" s="46">
        <v>44594</v>
      </c>
      <c r="J116" s="47">
        <v>17492</v>
      </c>
      <c r="K116" s="40">
        <v>842489</v>
      </c>
      <c r="L116" s="40" t="s">
        <v>18</v>
      </c>
      <c r="M116" s="40" t="s">
        <v>125</v>
      </c>
      <c r="N116" s="40" t="s">
        <v>84</v>
      </c>
      <c r="O116" s="40" t="s">
        <v>854</v>
      </c>
      <c r="P116" s="42">
        <v>44587</v>
      </c>
      <c r="Q116" s="40" t="s">
        <v>23</v>
      </c>
      <c r="R116" s="40" t="s">
        <v>23</v>
      </c>
    </row>
    <row r="117" spans="1:18" x14ac:dyDescent="0.25">
      <c r="A117" s="3">
        <v>44562</v>
      </c>
      <c r="B117" s="4" t="s">
        <v>456</v>
      </c>
      <c r="C117" s="85">
        <v>1157225</v>
      </c>
      <c r="D117" s="6">
        <v>44573</v>
      </c>
      <c r="E117" s="8">
        <v>361253</v>
      </c>
      <c r="F117" s="25" t="s">
        <v>822</v>
      </c>
      <c r="G117" s="9">
        <v>223618870</v>
      </c>
      <c r="H117" s="10">
        <v>44573</v>
      </c>
      <c r="I117" s="10">
        <v>44581</v>
      </c>
      <c r="J117" s="11">
        <v>19857</v>
      </c>
      <c r="K117" s="4">
        <v>867696</v>
      </c>
      <c r="L117" s="4" t="s">
        <v>18</v>
      </c>
      <c r="M117" s="4" t="s">
        <v>126</v>
      </c>
      <c r="N117" s="4" t="s">
        <v>71</v>
      </c>
      <c r="O117" s="4" t="s">
        <v>919</v>
      </c>
      <c r="P117" s="6">
        <v>44574</v>
      </c>
      <c r="Q117" s="4" t="s">
        <v>23</v>
      </c>
      <c r="R117" s="40" t="s">
        <v>23</v>
      </c>
    </row>
    <row r="118" spans="1:18" x14ac:dyDescent="0.25">
      <c r="A118" s="3">
        <v>44562</v>
      </c>
      <c r="B118" s="4" t="s">
        <v>456</v>
      </c>
      <c r="C118" s="85">
        <v>1143259</v>
      </c>
      <c r="D118" s="6">
        <v>44565</v>
      </c>
      <c r="E118" s="8">
        <v>1984</v>
      </c>
      <c r="F118" s="25" t="s">
        <v>825</v>
      </c>
      <c r="G118" s="9">
        <v>552702334</v>
      </c>
      <c r="H118" s="10">
        <v>44564</v>
      </c>
      <c r="I118" s="10">
        <v>44592</v>
      </c>
      <c r="J118" s="11">
        <v>17043</v>
      </c>
      <c r="K118" s="4">
        <v>867933</v>
      </c>
      <c r="L118" s="4" t="s">
        <v>18</v>
      </c>
      <c r="M118" s="4" t="s">
        <v>127</v>
      </c>
      <c r="N118" s="4" t="s">
        <v>128</v>
      </c>
      <c r="O118" s="4" t="s">
        <v>886</v>
      </c>
      <c r="P118" s="6">
        <v>44565</v>
      </c>
      <c r="Q118" s="4" t="s">
        <v>841</v>
      </c>
      <c r="R118" s="40" t="s">
        <v>23</v>
      </c>
    </row>
    <row r="119" spans="1:18" x14ac:dyDescent="0.25">
      <c r="A119" s="3">
        <v>44562</v>
      </c>
      <c r="B119" s="4" t="s">
        <v>456</v>
      </c>
      <c r="C119" s="85">
        <v>1154733</v>
      </c>
      <c r="D119" s="6">
        <v>44572</v>
      </c>
      <c r="E119" s="8">
        <v>6645</v>
      </c>
      <c r="F119" s="25" t="s">
        <v>831</v>
      </c>
      <c r="G119" s="9">
        <v>307295958</v>
      </c>
      <c r="H119" s="10">
        <v>44573</v>
      </c>
      <c r="I119" s="10">
        <v>44592</v>
      </c>
      <c r="J119" s="11">
        <v>69927</v>
      </c>
      <c r="K119" s="4">
        <v>796674</v>
      </c>
      <c r="L119" s="4" t="s">
        <v>18</v>
      </c>
      <c r="M119" s="4" t="s">
        <v>129</v>
      </c>
      <c r="N119" s="4" t="s">
        <v>28</v>
      </c>
      <c r="O119" s="4" t="s">
        <v>905</v>
      </c>
      <c r="P119" s="6">
        <v>44573</v>
      </c>
      <c r="Q119" s="4" t="s">
        <v>841</v>
      </c>
      <c r="R119" s="40" t="s">
        <v>23</v>
      </c>
    </row>
    <row r="120" spans="1:18" x14ac:dyDescent="0.25">
      <c r="A120" s="3">
        <v>44562</v>
      </c>
      <c r="B120" s="4" t="s">
        <v>456</v>
      </c>
      <c r="C120" s="85">
        <v>1152214</v>
      </c>
      <c r="D120" s="6">
        <v>44571</v>
      </c>
      <c r="E120" s="8">
        <v>357633</v>
      </c>
      <c r="F120" s="25" t="s">
        <v>833</v>
      </c>
      <c r="G120" s="9">
        <v>618211510</v>
      </c>
      <c r="H120" s="10">
        <v>44567</v>
      </c>
      <c r="I120" s="10">
        <v>44582</v>
      </c>
      <c r="J120" s="11">
        <v>49651</v>
      </c>
      <c r="K120" s="4">
        <v>331595</v>
      </c>
      <c r="L120" s="4" t="s">
        <v>38</v>
      </c>
      <c r="M120" s="4" t="s">
        <v>130</v>
      </c>
      <c r="N120" s="4" t="s">
        <v>42</v>
      </c>
      <c r="O120" s="4" t="s">
        <v>884</v>
      </c>
      <c r="P120" s="6">
        <v>44571</v>
      </c>
      <c r="Q120" s="4" t="s">
        <v>844</v>
      </c>
      <c r="R120" s="40" t="s">
        <v>23</v>
      </c>
    </row>
    <row r="121" spans="1:18" x14ac:dyDescent="0.25">
      <c r="A121" s="3">
        <v>44562</v>
      </c>
      <c r="B121" s="4" t="s">
        <v>456</v>
      </c>
      <c r="C121" s="85">
        <v>1152221</v>
      </c>
      <c r="D121" s="6">
        <v>44571</v>
      </c>
      <c r="E121" s="8">
        <v>357633</v>
      </c>
      <c r="F121" s="25" t="s">
        <v>833</v>
      </c>
      <c r="G121" s="9">
        <v>240826346</v>
      </c>
      <c r="H121" s="10">
        <v>44567</v>
      </c>
      <c r="I121" s="10">
        <v>44582</v>
      </c>
      <c r="J121" s="11">
        <v>3481</v>
      </c>
      <c r="K121" s="4">
        <v>162304</v>
      </c>
      <c r="L121" s="4" t="s">
        <v>38</v>
      </c>
      <c r="M121" s="4" t="s">
        <v>130</v>
      </c>
      <c r="N121" s="4" t="s">
        <v>42</v>
      </c>
      <c r="O121" s="4" t="s">
        <v>884</v>
      </c>
      <c r="P121" s="6">
        <v>44571</v>
      </c>
      <c r="Q121" s="4" t="s">
        <v>844</v>
      </c>
      <c r="R121" s="40" t="s">
        <v>23</v>
      </c>
    </row>
    <row r="122" spans="1:18" x14ac:dyDescent="0.25">
      <c r="A122" s="3">
        <v>44562</v>
      </c>
      <c r="B122" s="40" t="s">
        <v>457</v>
      </c>
      <c r="C122" s="85">
        <v>1152525</v>
      </c>
      <c r="D122" s="6">
        <v>44572</v>
      </c>
      <c r="E122" s="8">
        <v>357633</v>
      </c>
      <c r="F122" s="25" t="s">
        <v>833</v>
      </c>
      <c r="G122" s="9">
        <v>158205121</v>
      </c>
      <c r="H122" s="10">
        <v>44567</v>
      </c>
      <c r="I122" s="10">
        <v>44582</v>
      </c>
      <c r="J122" s="11">
        <v>41947</v>
      </c>
      <c r="K122" s="4">
        <v>774218</v>
      </c>
      <c r="L122" s="4" t="s">
        <v>38</v>
      </c>
      <c r="M122" s="4" t="s">
        <v>130</v>
      </c>
      <c r="N122" s="4" t="s">
        <v>42</v>
      </c>
      <c r="O122" s="4" t="s">
        <v>884</v>
      </c>
      <c r="P122" s="6">
        <v>44572</v>
      </c>
      <c r="Q122" s="4" t="s">
        <v>844</v>
      </c>
      <c r="R122" s="40" t="s">
        <v>23</v>
      </c>
    </row>
    <row r="123" spans="1:18" x14ac:dyDescent="0.25">
      <c r="A123" s="3">
        <v>44562</v>
      </c>
      <c r="B123" s="40" t="s">
        <v>457</v>
      </c>
      <c r="C123" s="85">
        <v>1152531</v>
      </c>
      <c r="D123" s="6">
        <v>44572</v>
      </c>
      <c r="E123" s="8">
        <v>357633</v>
      </c>
      <c r="F123" s="25" t="s">
        <v>833</v>
      </c>
      <c r="G123" s="9">
        <v>875015762</v>
      </c>
      <c r="H123" s="10">
        <v>44567</v>
      </c>
      <c r="I123" s="10">
        <v>44582</v>
      </c>
      <c r="J123" s="11">
        <v>48124</v>
      </c>
      <c r="K123" s="4">
        <v>571023</v>
      </c>
      <c r="L123" s="4" t="s">
        <v>38</v>
      </c>
      <c r="M123" s="4" t="s">
        <v>130</v>
      </c>
      <c r="N123" s="4" t="s">
        <v>42</v>
      </c>
      <c r="O123" s="4" t="s">
        <v>884</v>
      </c>
      <c r="P123" s="6">
        <v>44572</v>
      </c>
      <c r="Q123" s="4" t="s">
        <v>844</v>
      </c>
      <c r="R123" s="40" t="s">
        <v>23</v>
      </c>
    </row>
    <row r="124" spans="1:18" x14ac:dyDescent="0.25">
      <c r="A124" s="3">
        <v>44562</v>
      </c>
      <c r="B124" s="4" t="s">
        <v>456</v>
      </c>
      <c r="C124" s="85">
        <v>1160747</v>
      </c>
      <c r="D124" s="6">
        <v>44578</v>
      </c>
      <c r="E124" s="8">
        <v>357633</v>
      </c>
      <c r="F124" s="25" t="s">
        <v>833</v>
      </c>
      <c r="G124" s="9">
        <v>821683471</v>
      </c>
      <c r="H124" s="10">
        <v>44565</v>
      </c>
      <c r="I124" s="10">
        <v>44585</v>
      </c>
      <c r="J124" s="11">
        <v>78933</v>
      </c>
      <c r="K124" s="4">
        <v>140281</v>
      </c>
      <c r="L124" s="4" t="s">
        <v>48</v>
      </c>
      <c r="M124" s="4" t="s">
        <v>130</v>
      </c>
      <c r="N124" s="4" t="s">
        <v>42</v>
      </c>
      <c r="O124" s="4" t="s">
        <v>915</v>
      </c>
      <c r="P124" s="6">
        <v>44578</v>
      </c>
      <c r="Q124" s="4" t="s">
        <v>844</v>
      </c>
      <c r="R124" s="40" t="s">
        <v>23</v>
      </c>
    </row>
    <row r="125" spans="1:18" x14ac:dyDescent="0.25">
      <c r="A125" s="3">
        <v>44562</v>
      </c>
      <c r="B125" s="4" t="s">
        <v>456</v>
      </c>
      <c r="C125" s="85">
        <v>1160769</v>
      </c>
      <c r="D125" s="6">
        <v>44578</v>
      </c>
      <c r="E125" s="8">
        <v>357633</v>
      </c>
      <c r="F125" s="25" t="s">
        <v>833</v>
      </c>
      <c r="G125" s="9">
        <v>416678047</v>
      </c>
      <c r="H125" s="10">
        <v>44565</v>
      </c>
      <c r="I125" s="10">
        <v>44585</v>
      </c>
      <c r="J125" s="11">
        <v>34348</v>
      </c>
      <c r="K125" s="4">
        <v>715444</v>
      </c>
      <c r="L125" s="4" t="s">
        <v>48</v>
      </c>
      <c r="M125" s="4" t="s">
        <v>130</v>
      </c>
      <c r="N125" s="4" t="s">
        <v>42</v>
      </c>
      <c r="O125" s="4" t="s">
        <v>915</v>
      </c>
      <c r="P125" s="6">
        <v>44578</v>
      </c>
      <c r="Q125" s="4" t="s">
        <v>844</v>
      </c>
      <c r="R125" s="40" t="s">
        <v>23</v>
      </c>
    </row>
    <row r="126" spans="1:18" x14ac:dyDescent="0.25">
      <c r="A126" s="3">
        <v>44562</v>
      </c>
      <c r="B126" s="4" t="s">
        <v>456</v>
      </c>
      <c r="C126" s="85">
        <v>1165588</v>
      </c>
      <c r="D126" s="6">
        <v>44575</v>
      </c>
      <c r="E126" s="8">
        <v>362789</v>
      </c>
      <c r="F126" s="25" t="s">
        <v>834</v>
      </c>
      <c r="G126" s="9">
        <v>15744672</v>
      </c>
      <c r="H126" s="10">
        <v>44575</v>
      </c>
      <c r="I126" s="10">
        <v>44613</v>
      </c>
      <c r="J126" s="11">
        <v>93981</v>
      </c>
      <c r="K126" s="4">
        <v>291112</v>
      </c>
      <c r="L126" s="4" t="s">
        <v>18</v>
      </c>
      <c r="M126" s="4" t="s">
        <v>131</v>
      </c>
      <c r="N126" s="4" t="s">
        <v>63</v>
      </c>
      <c r="O126" s="4" t="s">
        <v>930</v>
      </c>
      <c r="P126" s="6">
        <v>44579</v>
      </c>
      <c r="Q126" s="4" t="s">
        <v>841</v>
      </c>
      <c r="R126" s="40" t="s">
        <v>23</v>
      </c>
    </row>
    <row r="127" spans="1:18" x14ac:dyDescent="0.25">
      <c r="A127" s="3">
        <v>44562</v>
      </c>
      <c r="B127" s="4" t="s">
        <v>456</v>
      </c>
      <c r="C127" s="85">
        <v>1146571</v>
      </c>
      <c r="D127" s="6">
        <v>44565</v>
      </c>
      <c r="E127" s="8">
        <v>6858</v>
      </c>
      <c r="F127" s="25" t="s">
        <v>835</v>
      </c>
      <c r="G127" s="9">
        <v>915703075</v>
      </c>
      <c r="H127" s="10">
        <v>44562</v>
      </c>
      <c r="I127" s="10">
        <v>44578</v>
      </c>
      <c r="J127" s="11">
        <v>66740</v>
      </c>
      <c r="K127" s="4">
        <v>226875</v>
      </c>
      <c r="L127" s="4" t="s">
        <v>18</v>
      </c>
      <c r="M127" s="4" t="s">
        <v>133</v>
      </c>
      <c r="N127" s="4" t="s">
        <v>63</v>
      </c>
      <c r="O127" s="4" t="s">
        <v>907</v>
      </c>
      <c r="P127" s="6">
        <v>44566</v>
      </c>
      <c r="Q127" s="4" t="s">
        <v>23</v>
      </c>
      <c r="R127" s="40" t="s">
        <v>23</v>
      </c>
    </row>
    <row r="128" spans="1:18" x14ac:dyDescent="0.25">
      <c r="A128" s="3">
        <v>44562</v>
      </c>
      <c r="B128" s="4" t="s">
        <v>456</v>
      </c>
      <c r="C128" s="85">
        <v>1146235</v>
      </c>
      <c r="D128" s="6">
        <v>44565</v>
      </c>
      <c r="E128" s="8">
        <v>6858</v>
      </c>
      <c r="F128" s="25" t="s">
        <v>835</v>
      </c>
      <c r="G128" s="9">
        <v>354851941</v>
      </c>
      <c r="H128" s="10">
        <v>44562</v>
      </c>
      <c r="I128" s="10">
        <v>44578</v>
      </c>
      <c r="J128" s="11">
        <v>50397</v>
      </c>
      <c r="K128" s="4">
        <v>558517</v>
      </c>
      <c r="L128" s="4" t="s">
        <v>18</v>
      </c>
      <c r="M128" s="4" t="s">
        <v>133</v>
      </c>
      <c r="N128" s="4" t="s">
        <v>63</v>
      </c>
      <c r="O128" s="4" t="s">
        <v>907</v>
      </c>
      <c r="P128" s="6">
        <v>44566</v>
      </c>
      <c r="Q128" s="4" t="s">
        <v>23</v>
      </c>
      <c r="R128" s="40" t="s">
        <v>23</v>
      </c>
    </row>
    <row r="129" spans="1:18" x14ac:dyDescent="0.25">
      <c r="A129" s="3">
        <v>44562</v>
      </c>
      <c r="B129" s="4" t="s">
        <v>456</v>
      </c>
      <c r="C129" s="85">
        <v>1146262</v>
      </c>
      <c r="D129" s="6">
        <v>44565</v>
      </c>
      <c r="E129" s="8">
        <v>6858</v>
      </c>
      <c r="F129" s="25" t="s">
        <v>835</v>
      </c>
      <c r="G129" s="9">
        <v>778239573</v>
      </c>
      <c r="H129" s="10">
        <v>44562</v>
      </c>
      <c r="I129" s="10">
        <v>44578</v>
      </c>
      <c r="J129" s="11">
        <v>36046</v>
      </c>
      <c r="K129" s="4">
        <v>407233</v>
      </c>
      <c r="L129" s="4" t="s">
        <v>18</v>
      </c>
      <c r="M129" s="4" t="s">
        <v>133</v>
      </c>
      <c r="N129" s="4" t="s">
        <v>63</v>
      </c>
      <c r="O129" s="4" t="s">
        <v>907</v>
      </c>
      <c r="P129" s="6">
        <v>44566</v>
      </c>
      <c r="Q129" s="4" t="s">
        <v>23</v>
      </c>
      <c r="R129" s="40" t="s">
        <v>23</v>
      </c>
    </row>
    <row r="130" spans="1:18" x14ac:dyDescent="0.25">
      <c r="A130" s="3">
        <v>44562</v>
      </c>
      <c r="B130" s="4" t="s">
        <v>456</v>
      </c>
      <c r="C130" s="85">
        <v>1150446</v>
      </c>
      <c r="D130" s="6">
        <v>44571</v>
      </c>
      <c r="E130" s="8">
        <v>6858</v>
      </c>
      <c r="F130" s="25" t="s">
        <v>835</v>
      </c>
      <c r="G130" s="9">
        <v>976198729</v>
      </c>
      <c r="H130" s="10">
        <v>44562</v>
      </c>
      <c r="I130" s="10">
        <v>44579</v>
      </c>
      <c r="J130" s="11">
        <v>55443</v>
      </c>
      <c r="K130" s="4">
        <v>440395</v>
      </c>
      <c r="L130" s="4" t="s">
        <v>18</v>
      </c>
      <c r="M130" s="4" t="s">
        <v>133</v>
      </c>
      <c r="N130" s="4" t="s">
        <v>63</v>
      </c>
      <c r="O130" s="4" t="s">
        <v>907</v>
      </c>
      <c r="P130" s="6">
        <v>44572</v>
      </c>
      <c r="Q130" s="4" t="s">
        <v>23</v>
      </c>
      <c r="R130" s="40" t="s">
        <v>23</v>
      </c>
    </row>
    <row r="131" spans="1:18" x14ac:dyDescent="0.25">
      <c r="A131" s="50">
        <v>44562</v>
      </c>
      <c r="B131" s="4" t="s">
        <v>456</v>
      </c>
      <c r="C131" s="87">
        <v>1173239</v>
      </c>
      <c r="D131" s="42">
        <v>44582</v>
      </c>
      <c r="E131" s="43">
        <v>6858</v>
      </c>
      <c r="F131" s="44" t="s">
        <v>835</v>
      </c>
      <c r="G131" s="45">
        <v>107102740</v>
      </c>
      <c r="H131" s="46">
        <v>44562</v>
      </c>
      <c r="I131" s="46">
        <v>44592</v>
      </c>
      <c r="J131" s="47">
        <v>43762</v>
      </c>
      <c r="K131" s="40">
        <v>130775</v>
      </c>
      <c r="L131" s="40" t="s">
        <v>18</v>
      </c>
      <c r="M131" s="40" t="s">
        <v>133</v>
      </c>
      <c r="N131" s="4" t="s">
        <v>63</v>
      </c>
      <c r="O131" s="4" t="s">
        <v>907</v>
      </c>
      <c r="P131" s="6">
        <v>44585</v>
      </c>
      <c r="Q131" s="4" t="s">
        <v>23</v>
      </c>
      <c r="R131" s="40" t="s">
        <v>23</v>
      </c>
    </row>
    <row r="132" spans="1:18" x14ac:dyDescent="0.25">
      <c r="A132" s="50">
        <v>44593</v>
      </c>
      <c r="B132" s="4" t="s">
        <v>456</v>
      </c>
      <c r="C132" s="87">
        <v>1209352</v>
      </c>
      <c r="D132" s="42">
        <v>44609</v>
      </c>
      <c r="E132" s="8">
        <v>15488</v>
      </c>
      <c r="F132" s="44" t="s">
        <v>461</v>
      </c>
      <c r="G132" s="45">
        <v>827625651</v>
      </c>
      <c r="H132" s="46">
        <v>44606</v>
      </c>
      <c r="I132" s="46">
        <v>44627</v>
      </c>
      <c r="J132" s="11">
        <v>93629</v>
      </c>
      <c r="K132" s="4">
        <v>138117</v>
      </c>
      <c r="L132" s="4" t="s">
        <v>18</v>
      </c>
      <c r="M132" s="4" t="s">
        <v>19</v>
      </c>
      <c r="N132" s="4" t="s">
        <v>20</v>
      </c>
      <c r="O132" s="4" t="s">
        <v>912</v>
      </c>
      <c r="P132" s="42">
        <v>44610</v>
      </c>
      <c r="Q132" s="4" t="s">
        <v>841</v>
      </c>
      <c r="R132" s="4" t="s">
        <v>841</v>
      </c>
    </row>
    <row r="133" spans="1:18" x14ac:dyDescent="0.25">
      <c r="A133" s="50">
        <v>44593</v>
      </c>
      <c r="B133" s="4" t="s">
        <v>456</v>
      </c>
      <c r="C133" s="87">
        <v>1194597</v>
      </c>
      <c r="D133" s="42">
        <v>44599</v>
      </c>
      <c r="E133" s="43">
        <v>361756</v>
      </c>
      <c r="F133" s="44" t="s">
        <v>462</v>
      </c>
      <c r="G133" s="45">
        <v>397155425</v>
      </c>
      <c r="H133" s="46">
        <v>44599</v>
      </c>
      <c r="I133" s="46">
        <v>44617</v>
      </c>
      <c r="J133" s="47">
        <v>32706</v>
      </c>
      <c r="K133" s="40">
        <v>925512</v>
      </c>
      <c r="L133" s="40" t="s">
        <v>18</v>
      </c>
      <c r="M133" s="40" t="s">
        <v>134</v>
      </c>
      <c r="N133" s="40" t="s">
        <v>63</v>
      </c>
      <c r="O133" s="40" t="s">
        <v>907</v>
      </c>
      <c r="P133" s="42">
        <v>44600</v>
      </c>
      <c r="Q133" s="4" t="s">
        <v>842</v>
      </c>
      <c r="R133" s="4" t="s">
        <v>842</v>
      </c>
    </row>
    <row r="134" spans="1:18" x14ac:dyDescent="0.25">
      <c r="A134" s="50">
        <v>44593</v>
      </c>
      <c r="B134" s="4" t="s">
        <v>456</v>
      </c>
      <c r="C134" s="87">
        <v>1190693</v>
      </c>
      <c r="D134" s="42">
        <v>44593</v>
      </c>
      <c r="E134" s="43">
        <v>608</v>
      </c>
      <c r="F134" s="44" t="s">
        <v>503</v>
      </c>
      <c r="G134" s="45">
        <v>802910038</v>
      </c>
      <c r="H134" s="46">
        <v>44593</v>
      </c>
      <c r="I134" s="46">
        <v>44602</v>
      </c>
      <c r="J134" s="47">
        <v>43011</v>
      </c>
      <c r="K134" s="40">
        <v>114445</v>
      </c>
      <c r="L134" s="40" t="s">
        <v>38</v>
      </c>
      <c r="M134" s="40" t="s">
        <v>135</v>
      </c>
      <c r="N134" s="40" t="s">
        <v>32</v>
      </c>
      <c r="O134" s="40" t="s">
        <v>895</v>
      </c>
      <c r="P134" s="42">
        <v>44594</v>
      </c>
      <c r="Q134" s="4" t="s">
        <v>842</v>
      </c>
      <c r="R134" s="4" t="s">
        <v>842</v>
      </c>
    </row>
    <row r="135" spans="1:18" x14ac:dyDescent="0.25">
      <c r="A135" s="50">
        <v>44593</v>
      </c>
      <c r="B135" s="4" t="s">
        <v>456</v>
      </c>
      <c r="C135" s="87">
        <v>1214326</v>
      </c>
      <c r="D135" s="42">
        <v>44608</v>
      </c>
      <c r="E135" s="43">
        <v>608</v>
      </c>
      <c r="F135" s="44" t="s">
        <v>503</v>
      </c>
      <c r="G135" s="45">
        <v>579394926</v>
      </c>
      <c r="H135" s="46">
        <v>44636</v>
      </c>
      <c r="I135" s="46">
        <v>44616</v>
      </c>
      <c r="J135" s="47">
        <v>39238</v>
      </c>
      <c r="K135" s="40">
        <v>695902</v>
      </c>
      <c r="L135" s="40" t="s">
        <v>38</v>
      </c>
      <c r="M135" s="40" t="s">
        <v>136</v>
      </c>
      <c r="N135" s="40" t="s">
        <v>32</v>
      </c>
      <c r="O135" s="40" t="s">
        <v>895</v>
      </c>
      <c r="P135" s="42">
        <v>44636</v>
      </c>
      <c r="Q135" s="4" t="s">
        <v>842</v>
      </c>
      <c r="R135" s="4" t="s">
        <v>842</v>
      </c>
    </row>
    <row r="136" spans="1:18" x14ac:dyDescent="0.25">
      <c r="A136" s="50">
        <v>44593</v>
      </c>
      <c r="B136" s="4" t="s">
        <v>456</v>
      </c>
      <c r="C136" s="87">
        <v>1219865</v>
      </c>
      <c r="D136" s="42">
        <v>44613</v>
      </c>
      <c r="E136" s="43">
        <v>608</v>
      </c>
      <c r="F136" s="44" t="s">
        <v>503</v>
      </c>
      <c r="G136" s="45">
        <v>178862410</v>
      </c>
      <c r="H136" s="46">
        <v>44610</v>
      </c>
      <c r="I136" s="46">
        <v>44623</v>
      </c>
      <c r="J136" s="47">
        <v>92790</v>
      </c>
      <c r="K136" s="40">
        <v>328824</v>
      </c>
      <c r="L136" s="40" t="s">
        <v>38</v>
      </c>
      <c r="M136" s="40" t="s">
        <v>137</v>
      </c>
      <c r="N136" s="40" t="s">
        <v>32</v>
      </c>
      <c r="O136" s="40" t="s">
        <v>895</v>
      </c>
      <c r="P136" s="42">
        <v>44613</v>
      </c>
      <c r="Q136" s="4" t="s">
        <v>842</v>
      </c>
      <c r="R136" s="4" t="s">
        <v>842</v>
      </c>
    </row>
    <row r="137" spans="1:18" x14ac:dyDescent="0.25">
      <c r="A137" s="50">
        <v>44593</v>
      </c>
      <c r="B137" s="4" t="s">
        <v>456</v>
      </c>
      <c r="C137" s="87">
        <v>120879</v>
      </c>
      <c r="D137" s="42">
        <v>44616</v>
      </c>
      <c r="E137" s="43">
        <v>362962</v>
      </c>
      <c r="F137" s="44" t="s">
        <v>504</v>
      </c>
      <c r="G137" s="45">
        <v>537892151</v>
      </c>
      <c r="H137" s="46">
        <v>44616</v>
      </c>
      <c r="I137" s="46">
        <v>44623</v>
      </c>
      <c r="J137" s="47">
        <v>60676</v>
      </c>
      <c r="K137" s="40">
        <v>672203</v>
      </c>
      <c r="L137" s="40" t="s">
        <v>18</v>
      </c>
      <c r="M137" s="40" t="s">
        <v>138</v>
      </c>
      <c r="N137" s="40" t="s">
        <v>36</v>
      </c>
      <c r="O137" s="40" t="s">
        <v>849</v>
      </c>
      <c r="P137" s="42">
        <v>44616</v>
      </c>
      <c r="Q137" s="4" t="s">
        <v>844</v>
      </c>
      <c r="R137" s="4" t="s">
        <v>842</v>
      </c>
    </row>
    <row r="138" spans="1:18" x14ac:dyDescent="0.25">
      <c r="A138" s="50">
        <v>44593</v>
      </c>
      <c r="B138" s="4" t="s">
        <v>456</v>
      </c>
      <c r="C138" s="87">
        <v>1199354</v>
      </c>
      <c r="D138" s="42">
        <v>44601</v>
      </c>
      <c r="E138" s="43">
        <v>15784</v>
      </c>
      <c r="F138" s="44" t="s">
        <v>505</v>
      </c>
      <c r="G138" s="45">
        <v>18589544</v>
      </c>
      <c r="H138" s="46">
        <v>44596</v>
      </c>
      <c r="I138" s="46">
        <v>44608</v>
      </c>
      <c r="J138" s="47">
        <v>52141</v>
      </c>
      <c r="K138" s="40">
        <v>688596</v>
      </c>
      <c r="L138" s="40" t="s">
        <v>139</v>
      </c>
      <c r="M138" s="40" t="s">
        <v>35</v>
      </c>
      <c r="N138" s="40" t="s">
        <v>36</v>
      </c>
      <c r="O138" s="40" t="s">
        <v>849</v>
      </c>
      <c r="P138" s="42">
        <v>44601</v>
      </c>
      <c r="Q138" s="4" t="s">
        <v>841</v>
      </c>
      <c r="R138" s="4" t="s">
        <v>842</v>
      </c>
    </row>
    <row r="139" spans="1:18" x14ac:dyDescent="0.25">
      <c r="A139" s="50">
        <v>44593</v>
      </c>
      <c r="B139" s="4" t="s">
        <v>456</v>
      </c>
      <c r="C139" s="87">
        <v>1192841</v>
      </c>
      <c r="D139" s="42">
        <v>44596</v>
      </c>
      <c r="E139" s="43">
        <v>363022</v>
      </c>
      <c r="F139" s="44" t="s">
        <v>509</v>
      </c>
      <c r="G139" s="9">
        <v>294867834</v>
      </c>
      <c r="H139" s="10">
        <v>44594</v>
      </c>
      <c r="I139" s="10">
        <v>44610</v>
      </c>
      <c r="J139" s="11">
        <v>89487</v>
      </c>
      <c r="K139" s="4">
        <v>663769</v>
      </c>
      <c r="L139" s="4" t="s">
        <v>38</v>
      </c>
      <c r="M139" s="4" t="s">
        <v>39</v>
      </c>
      <c r="N139" s="4" t="s">
        <v>36</v>
      </c>
      <c r="O139" s="4" t="s">
        <v>849</v>
      </c>
      <c r="P139" s="6">
        <v>44596</v>
      </c>
      <c r="Q139" s="4" t="s">
        <v>844</v>
      </c>
      <c r="R139" s="4" t="s">
        <v>842</v>
      </c>
    </row>
    <row r="140" spans="1:18" x14ac:dyDescent="0.25">
      <c r="A140" s="50">
        <v>44593</v>
      </c>
      <c r="B140" s="4" t="s">
        <v>456</v>
      </c>
      <c r="C140" s="87">
        <v>1168510</v>
      </c>
      <c r="D140" s="42">
        <v>44609</v>
      </c>
      <c r="E140" s="43">
        <v>363022</v>
      </c>
      <c r="F140" s="44" t="s">
        <v>509</v>
      </c>
      <c r="G140" s="9">
        <v>654109324</v>
      </c>
      <c r="H140" s="10">
        <v>44566</v>
      </c>
      <c r="I140" s="10">
        <v>44641</v>
      </c>
      <c r="J140" s="11">
        <v>25471</v>
      </c>
      <c r="K140" s="4">
        <v>662996</v>
      </c>
      <c r="L140" s="4" t="s">
        <v>38</v>
      </c>
      <c r="M140" s="4" t="s">
        <v>39</v>
      </c>
      <c r="N140" s="4" t="s">
        <v>36</v>
      </c>
      <c r="O140" s="4" t="s">
        <v>849</v>
      </c>
      <c r="P140" s="6">
        <v>44609</v>
      </c>
      <c r="Q140" s="4" t="s">
        <v>844</v>
      </c>
      <c r="R140" s="4" t="s">
        <v>842</v>
      </c>
    </row>
    <row r="141" spans="1:18" x14ac:dyDescent="0.25">
      <c r="A141" s="50">
        <v>44593</v>
      </c>
      <c r="B141" s="4" t="s">
        <v>458</v>
      </c>
      <c r="C141" s="87">
        <v>1208531</v>
      </c>
      <c r="D141" s="42">
        <v>44607</v>
      </c>
      <c r="E141" s="43">
        <v>779</v>
      </c>
      <c r="F141" s="44" t="s">
        <v>512</v>
      </c>
      <c r="G141" s="45">
        <v>219744563</v>
      </c>
      <c r="H141" s="46">
        <v>44600</v>
      </c>
      <c r="I141" s="46">
        <v>44617</v>
      </c>
      <c r="J141" s="47">
        <v>58303</v>
      </c>
      <c r="K141" s="4">
        <v>554461</v>
      </c>
      <c r="L141" s="4" t="s">
        <v>18</v>
      </c>
      <c r="M141" s="4" t="s">
        <v>41</v>
      </c>
      <c r="N141" s="4" t="s">
        <v>42</v>
      </c>
      <c r="O141" s="4" t="s">
        <v>847</v>
      </c>
      <c r="P141" s="42">
        <v>44607</v>
      </c>
      <c r="Q141" s="4" t="s">
        <v>841</v>
      </c>
      <c r="R141" s="4" t="s">
        <v>841</v>
      </c>
    </row>
    <row r="142" spans="1:18" x14ac:dyDescent="0.25">
      <c r="A142" s="50">
        <v>44593</v>
      </c>
      <c r="B142" s="40" t="s">
        <v>457</v>
      </c>
      <c r="C142" s="87">
        <v>1208503</v>
      </c>
      <c r="D142" s="42">
        <v>44607</v>
      </c>
      <c r="E142" s="43">
        <v>779</v>
      </c>
      <c r="F142" s="44" t="s">
        <v>512</v>
      </c>
      <c r="G142" s="45">
        <v>872828620</v>
      </c>
      <c r="H142" s="46">
        <v>44600</v>
      </c>
      <c r="I142" s="46">
        <v>44617</v>
      </c>
      <c r="J142" s="47">
        <v>1019</v>
      </c>
      <c r="K142" s="40">
        <v>912706</v>
      </c>
      <c r="L142" s="40" t="s">
        <v>18</v>
      </c>
      <c r="M142" s="4" t="s">
        <v>41</v>
      </c>
      <c r="N142" s="4" t="s">
        <v>42</v>
      </c>
      <c r="O142" s="40" t="s">
        <v>847</v>
      </c>
      <c r="P142" s="42">
        <v>44607</v>
      </c>
      <c r="Q142" s="4" t="s">
        <v>841</v>
      </c>
      <c r="R142" s="4" t="s">
        <v>841</v>
      </c>
    </row>
    <row r="143" spans="1:18" x14ac:dyDescent="0.25">
      <c r="A143" s="50">
        <v>44593</v>
      </c>
      <c r="B143" s="4" t="s">
        <v>456</v>
      </c>
      <c r="C143" s="87">
        <v>1208414</v>
      </c>
      <c r="D143" s="42">
        <v>44607</v>
      </c>
      <c r="E143" s="43">
        <v>779</v>
      </c>
      <c r="F143" s="44" t="s">
        <v>512</v>
      </c>
      <c r="G143" s="45">
        <v>712992958</v>
      </c>
      <c r="H143" s="46">
        <v>44600</v>
      </c>
      <c r="I143" s="46">
        <v>44617</v>
      </c>
      <c r="J143" s="47">
        <v>37150</v>
      </c>
      <c r="K143" s="40">
        <v>338633</v>
      </c>
      <c r="L143" s="40" t="s">
        <v>18</v>
      </c>
      <c r="M143" s="4" t="s">
        <v>41</v>
      </c>
      <c r="N143" s="4" t="s">
        <v>42</v>
      </c>
      <c r="O143" s="40" t="s">
        <v>847</v>
      </c>
      <c r="P143" s="42">
        <v>44607</v>
      </c>
      <c r="Q143" s="4" t="s">
        <v>841</v>
      </c>
      <c r="R143" s="4" t="s">
        <v>841</v>
      </c>
    </row>
    <row r="144" spans="1:18" x14ac:dyDescent="0.25">
      <c r="A144" s="50">
        <v>44593</v>
      </c>
      <c r="B144" s="4" t="s">
        <v>456</v>
      </c>
      <c r="C144" s="87">
        <v>1191497</v>
      </c>
      <c r="D144" s="42">
        <v>44595</v>
      </c>
      <c r="E144" s="43">
        <v>14068</v>
      </c>
      <c r="F144" s="44" t="s">
        <v>513</v>
      </c>
      <c r="G144" s="45">
        <v>55031294</v>
      </c>
      <c r="H144" s="46">
        <v>44595</v>
      </c>
      <c r="I144" s="46">
        <v>44606</v>
      </c>
      <c r="J144" s="47">
        <v>20909</v>
      </c>
      <c r="K144" s="40">
        <v>820613</v>
      </c>
      <c r="L144" s="40" t="s">
        <v>18</v>
      </c>
      <c r="M144" s="40" t="s">
        <v>140</v>
      </c>
      <c r="N144" s="40" t="s">
        <v>25</v>
      </c>
      <c r="O144" s="40" t="s">
        <v>934</v>
      </c>
      <c r="P144" s="42">
        <v>44599</v>
      </c>
      <c r="Q144" s="4" t="s">
        <v>844</v>
      </c>
      <c r="R144" s="4" t="s">
        <v>842</v>
      </c>
    </row>
    <row r="145" spans="1:18" x14ac:dyDescent="0.25">
      <c r="A145" s="50">
        <v>44593</v>
      </c>
      <c r="B145" s="4" t="s">
        <v>456</v>
      </c>
      <c r="C145" s="87">
        <v>1191497</v>
      </c>
      <c r="D145" s="42">
        <v>44595</v>
      </c>
      <c r="E145" s="43">
        <v>14068</v>
      </c>
      <c r="F145" s="44" t="s">
        <v>513</v>
      </c>
      <c r="G145" s="45">
        <v>553943583</v>
      </c>
      <c r="H145" s="46">
        <v>44595</v>
      </c>
      <c r="I145" s="46">
        <v>44606</v>
      </c>
      <c r="J145" s="47">
        <v>17884</v>
      </c>
      <c r="K145" s="40">
        <v>287220</v>
      </c>
      <c r="L145" s="40" t="s">
        <v>18</v>
      </c>
      <c r="M145" s="40" t="s">
        <v>141</v>
      </c>
      <c r="N145" s="40" t="s">
        <v>25</v>
      </c>
      <c r="O145" s="40" t="s">
        <v>934</v>
      </c>
      <c r="P145" s="42">
        <v>44599</v>
      </c>
      <c r="Q145" s="4" t="s">
        <v>844</v>
      </c>
      <c r="R145" s="4" t="s">
        <v>844</v>
      </c>
    </row>
    <row r="146" spans="1:18" x14ac:dyDescent="0.25">
      <c r="A146" s="50">
        <v>44593</v>
      </c>
      <c r="B146" s="4" t="s">
        <v>456</v>
      </c>
      <c r="C146" s="87">
        <v>1197815</v>
      </c>
      <c r="D146" s="42">
        <v>44600</v>
      </c>
      <c r="E146" s="43">
        <v>14068</v>
      </c>
      <c r="F146" s="44" t="s">
        <v>513</v>
      </c>
      <c r="G146" s="45">
        <v>797696229</v>
      </c>
      <c r="H146" s="46">
        <v>44600</v>
      </c>
      <c r="I146" s="46">
        <v>44625</v>
      </c>
      <c r="J146" s="47">
        <v>49712</v>
      </c>
      <c r="K146" s="40">
        <v>373597</v>
      </c>
      <c r="L146" s="40" t="s">
        <v>18</v>
      </c>
      <c r="M146" s="40" t="s">
        <v>141</v>
      </c>
      <c r="N146" s="40" t="s">
        <v>25</v>
      </c>
      <c r="O146" s="40" t="s">
        <v>907</v>
      </c>
      <c r="P146" s="42">
        <v>44600</v>
      </c>
      <c r="Q146" s="4" t="s">
        <v>844</v>
      </c>
      <c r="R146" s="4" t="s">
        <v>842</v>
      </c>
    </row>
    <row r="147" spans="1:18" x14ac:dyDescent="0.25">
      <c r="A147" s="50">
        <v>44593</v>
      </c>
      <c r="B147" s="4" t="s">
        <v>456</v>
      </c>
      <c r="C147" s="87">
        <v>1197815</v>
      </c>
      <c r="D147" s="42">
        <v>44600</v>
      </c>
      <c r="E147" s="43">
        <v>14068</v>
      </c>
      <c r="F147" s="44" t="s">
        <v>513</v>
      </c>
      <c r="G147" s="45">
        <v>25884260</v>
      </c>
      <c r="H147" s="46">
        <v>44600</v>
      </c>
      <c r="I147" s="46">
        <v>44625</v>
      </c>
      <c r="J147" s="47">
        <v>38351</v>
      </c>
      <c r="K147" s="40">
        <v>663103</v>
      </c>
      <c r="L147" s="40" t="s">
        <v>18</v>
      </c>
      <c r="M147" s="40" t="s">
        <v>140</v>
      </c>
      <c r="N147" s="40" t="s">
        <v>25</v>
      </c>
      <c r="O147" s="40" t="s">
        <v>907</v>
      </c>
      <c r="P147" s="42">
        <v>44600</v>
      </c>
      <c r="Q147" s="4" t="s">
        <v>844</v>
      </c>
      <c r="R147" s="4" t="s">
        <v>842</v>
      </c>
    </row>
    <row r="148" spans="1:18" x14ac:dyDescent="0.25">
      <c r="A148" s="50">
        <v>44593</v>
      </c>
      <c r="B148" s="4" t="s">
        <v>456</v>
      </c>
      <c r="C148" s="87">
        <v>1196763</v>
      </c>
      <c r="D148" s="42">
        <v>44601</v>
      </c>
      <c r="E148" s="8">
        <v>358426</v>
      </c>
      <c r="F148" s="44" t="s">
        <v>515</v>
      </c>
      <c r="G148" s="45">
        <v>777562453</v>
      </c>
      <c r="H148" s="46">
        <v>44606</v>
      </c>
      <c r="I148" s="46">
        <v>44613</v>
      </c>
      <c r="J148" s="47">
        <v>37691</v>
      </c>
      <c r="K148" s="4">
        <v>154916</v>
      </c>
      <c r="L148" s="4" t="s">
        <v>18</v>
      </c>
      <c r="M148" s="4" t="s">
        <v>24</v>
      </c>
      <c r="N148" s="4" t="s">
        <v>25</v>
      </c>
      <c r="O148" s="4" t="s">
        <v>907</v>
      </c>
      <c r="P148" s="42">
        <v>44606</v>
      </c>
      <c r="Q148" s="4" t="s">
        <v>841</v>
      </c>
      <c r="R148" s="4" t="s">
        <v>841</v>
      </c>
    </row>
    <row r="149" spans="1:18" x14ac:dyDescent="0.25">
      <c r="A149" s="50">
        <v>44593</v>
      </c>
      <c r="B149" s="4" t="s">
        <v>456</v>
      </c>
      <c r="C149" s="87">
        <v>1202673</v>
      </c>
      <c r="D149" s="42">
        <v>44603</v>
      </c>
      <c r="E149" s="43">
        <v>16599</v>
      </c>
      <c r="F149" s="44" t="s">
        <v>517</v>
      </c>
      <c r="G149" s="45">
        <v>350398564</v>
      </c>
      <c r="H149" s="46">
        <v>44603</v>
      </c>
      <c r="I149" s="46">
        <v>44617</v>
      </c>
      <c r="J149" s="47">
        <v>66705</v>
      </c>
      <c r="K149" s="40">
        <v>241531</v>
      </c>
      <c r="L149" s="40" t="s">
        <v>139</v>
      </c>
      <c r="M149" s="40" t="s">
        <v>142</v>
      </c>
      <c r="N149" s="40" t="s">
        <v>28</v>
      </c>
      <c r="O149" s="40" t="s">
        <v>905</v>
      </c>
      <c r="P149" s="42">
        <v>44603</v>
      </c>
      <c r="Q149" s="4" t="s">
        <v>841</v>
      </c>
      <c r="R149" s="4" t="s">
        <v>841</v>
      </c>
    </row>
    <row r="150" spans="1:18" x14ac:dyDescent="0.25">
      <c r="A150" s="50">
        <v>44593</v>
      </c>
      <c r="B150" s="40" t="s">
        <v>457</v>
      </c>
      <c r="C150" s="87">
        <v>1212755</v>
      </c>
      <c r="D150" s="42">
        <v>44608</v>
      </c>
      <c r="E150" s="43">
        <v>39963</v>
      </c>
      <c r="F150" s="44" t="s">
        <v>535</v>
      </c>
      <c r="G150" s="45">
        <v>333180218</v>
      </c>
      <c r="H150" s="46">
        <v>44609</v>
      </c>
      <c r="I150" s="46">
        <v>44639</v>
      </c>
      <c r="J150" s="47">
        <v>8278</v>
      </c>
      <c r="K150" s="40">
        <v>459778</v>
      </c>
      <c r="L150" s="40" t="s">
        <v>38</v>
      </c>
      <c r="M150" s="40" t="s">
        <v>143</v>
      </c>
      <c r="N150" s="40" t="s">
        <v>53</v>
      </c>
      <c r="O150" s="40" t="s">
        <v>927</v>
      </c>
      <c r="P150" s="42">
        <v>44610</v>
      </c>
      <c r="Q150" s="4" t="s">
        <v>842</v>
      </c>
      <c r="R150" s="4" t="s">
        <v>842</v>
      </c>
    </row>
    <row r="151" spans="1:18" x14ac:dyDescent="0.25">
      <c r="A151" s="50">
        <v>44593</v>
      </c>
      <c r="B151" s="4" t="s">
        <v>458</v>
      </c>
      <c r="C151" s="87">
        <v>1212763</v>
      </c>
      <c r="D151" s="42">
        <v>44608</v>
      </c>
      <c r="E151" s="43">
        <v>39963</v>
      </c>
      <c r="F151" s="44" t="s">
        <v>535</v>
      </c>
      <c r="G151" s="45">
        <v>395773963</v>
      </c>
      <c r="H151" s="46">
        <v>44609</v>
      </c>
      <c r="I151" s="46">
        <v>44639</v>
      </c>
      <c r="J151" s="47">
        <v>87293</v>
      </c>
      <c r="K151" s="40">
        <v>375401</v>
      </c>
      <c r="L151" s="40" t="s">
        <v>38</v>
      </c>
      <c r="M151" s="40" t="s">
        <v>143</v>
      </c>
      <c r="N151" s="40" t="s">
        <v>53</v>
      </c>
      <c r="O151" s="40" t="s">
        <v>927</v>
      </c>
      <c r="P151" s="42">
        <v>44610</v>
      </c>
      <c r="Q151" s="4" t="s">
        <v>842</v>
      </c>
      <c r="R151" s="4" t="s">
        <v>842</v>
      </c>
    </row>
    <row r="152" spans="1:18" x14ac:dyDescent="0.25">
      <c r="A152" s="50">
        <v>44593</v>
      </c>
      <c r="B152" s="4" t="s">
        <v>456</v>
      </c>
      <c r="C152" s="87">
        <v>1201308</v>
      </c>
      <c r="D152" s="42">
        <v>44608</v>
      </c>
      <c r="E152" s="43">
        <v>39963</v>
      </c>
      <c r="F152" s="44" t="s">
        <v>535</v>
      </c>
      <c r="G152" s="45">
        <v>591224910</v>
      </c>
      <c r="H152" s="46">
        <v>44609</v>
      </c>
      <c r="I152" s="46">
        <v>44639</v>
      </c>
      <c r="J152" s="47">
        <v>70137</v>
      </c>
      <c r="K152" s="40">
        <v>292725</v>
      </c>
      <c r="L152" s="40" t="s">
        <v>38</v>
      </c>
      <c r="M152" s="40" t="s">
        <v>143</v>
      </c>
      <c r="N152" s="40" t="s">
        <v>53</v>
      </c>
      <c r="O152" s="40" t="s">
        <v>927</v>
      </c>
      <c r="P152" s="42">
        <v>44610</v>
      </c>
      <c r="Q152" s="4" t="s">
        <v>842</v>
      </c>
      <c r="R152" s="4" t="s">
        <v>842</v>
      </c>
    </row>
    <row r="153" spans="1:18" x14ac:dyDescent="0.25">
      <c r="A153" s="50">
        <v>44593</v>
      </c>
      <c r="B153" s="40" t="s">
        <v>457</v>
      </c>
      <c r="C153" s="87">
        <v>1211683</v>
      </c>
      <c r="D153" s="42">
        <v>44607</v>
      </c>
      <c r="E153" s="43">
        <v>1135</v>
      </c>
      <c r="F153" s="44" t="s">
        <v>539</v>
      </c>
      <c r="G153" s="45">
        <v>491385338</v>
      </c>
      <c r="H153" s="46">
        <v>44603</v>
      </c>
      <c r="I153" s="46">
        <v>44617</v>
      </c>
      <c r="J153" s="47">
        <v>50175</v>
      </c>
      <c r="K153" s="40">
        <v>233997</v>
      </c>
      <c r="L153" s="40" t="s">
        <v>18</v>
      </c>
      <c r="M153" s="40" t="s">
        <v>55</v>
      </c>
      <c r="N153" s="40" t="s">
        <v>42</v>
      </c>
      <c r="O153" s="40" t="s">
        <v>917</v>
      </c>
      <c r="P153" s="42">
        <v>44607</v>
      </c>
      <c r="Q153" s="4" t="s">
        <v>844</v>
      </c>
      <c r="R153" s="4" t="s">
        <v>842</v>
      </c>
    </row>
    <row r="154" spans="1:18" x14ac:dyDescent="0.25">
      <c r="A154" s="50">
        <v>44593</v>
      </c>
      <c r="B154" s="4" t="s">
        <v>456</v>
      </c>
      <c r="C154" s="87">
        <v>1206697</v>
      </c>
      <c r="D154" s="42">
        <v>44606</v>
      </c>
      <c r="E154" s="43">
        <v>362682</v>
      </c>
      <c r="F154" s="44" t="s">
        <v>540</v>
      </c>
      <c r="G154" s="45">
        <v>270789725</v>
      </c>
      <c r="H154" s="46">
        <v>44607</v>
      </c>
      <c r="I154" s="46">
        <v>44635</v>
      </c>
      <c r="J154" s="47">
        <v>35416</v>
      </c>
      <c r="K154" s="40">
        <v>835313</v>
      </c>
      <c r="L154" s="40" t="s">
        <v>18</v>
      </c>
      <c r="M154" s="40" t="s">
        <v>138</v>
      </c>
      <c r="N154" s="40" t="s">
        <v>36</v>
      </c>
      <c r="O154" s="40" t="s">
        <v>849</v>
      </c>
      <c r="P154" s="42">
        <v>44613</v>
      </c>
      <c r="Q154" s="4" t="s">
        <v>842</v>
      </c>
      <c r="R154" s="4" t="s">
        <v>842</v>
      </c>
    </row>
    <row r="155" spans="1:18" x14ac:dyDescent="0.25">
      <c r="A155" s="50">
        <v>44593</v>
      </c>
      <c r="B155" s="4" t="s">
        <v>456</v>
      </c>
      <c r="C155" s="87">
        <v>1213846</v>
      </c>
      <c r="D155" s="42">
        <v>44606</v>
      </c>
      <c r="E155" s="43">
        <v>362682</v>
      </c>
      <c r="F155" s="44" t="s">
        <v>540</v>
      </c>
      <c r="G155" s="45">
        <v>412908381</v>
      </c>
      <c r="H155" s="46">
        <v>44607</v>
      </c>
      <c r="I155" s="46">
        <v>44635</v>
      </c>
      <c r="J155" s="47">
        <v>49069</v>
      </c>
      <c r="K155" s="40">
        <v>321896</v>
      </c>
      <c r="L155" s="40" t="s">
        <v>18</v>
      </c>
      <c r="M155" s="40" t="s">
        <v>138</v>
      </c>
      <c r="N155" s="40" t="s">
        <v>36</v>
      </c>
      <c r="O155" s="40" t="s">
        <v>849</v>
      </c>
      <c r="P155" s="42">
        <v>44613</v>
      </c>
      <c r="Q155" s="4" t="s">
        <v>842</v>
      </c>
      <c r="R155" s="4" t="s">
        <v>842</v>
      </c>
    </row>
    <row r="156" spans="1:18" x14ac:dyDescent="0.25">
      <c r="A156" s="50">
        <v>44593</v>
      </c>
      <c r="B156" s="4" t="s">
        <v>456</v>
      </c>
      <c r="C156" s="87">
        <v>1209328</v>
      </c>
      <c r="D156" s="42">
        <v>44606</v>
      </c>
      <c r="E156" s="43">
        <v>6442</v>
      </c>
      <c r="F156" s="44" t="s">
        <v>553</v>
      </c>
      <c r="G156" s="45">
        <v>908063385</v>
      </c>
      <c r="H156" s="46">
        <v>44607</v>
      </c>
      <c r="I156" s="46">
        <v>44617</v>
      </c>
      <c r="J156" s="47">
        <v>84474</v>
      </c>
      <c r="K156" s="40">
        <v>838330</v>
      </c>
      <c r="L156" s="40" t="s">
        <v>18</v>
      </c>
      <c r="M156" s="40" t="s">
        <v>144</v>
      </c>
      <c r="N156" s="40" t="s">
        <v>28</v>
      </c>
      <c r="O156" s="40" t="s">
        <v>905</v>
      </c>
      <c r="P156" s="42">
        <v>44607</v>
      </c>
      <c r="Q156" s="4" t="s">
        <v>844</v>
      </c>
      <c r="R156" s="4" t="s">
        <v>842</v>
      </c>
    </row>
    <row r="157" spans="1:18" x14ac:dyDescent="0.25">
      <c r="A157" s="50">
        <v>44593</v>
      </c>
      <c r="B157" s="4" t="s">
        <v>456</v>
      </c>
      <c r="C157" s="87">
        <v>1199212</v>
      </c>
      <c r="D157" s="42">
        <v>44601</v>
      </c>
      <c r="E157" s="43">
        <v>1990</v>
      </c>
      <c r="F157" s="44" t="s">
        <v>558</v>
      </c>
      <c r="G157" s="45">
        <v>286534397</v>
      </c>
      <c r="H157" s="46">
        <v>44603</v>
      </c>
      <c r="I157" s="46">
        <v>44613</v>
      </c>
      <c r="J157" s="47">
        <v>29397</v>
      </c>
      <c r="K157" s="40">
        <v>126426</v>
      </c>
      <c r="L157" s="40" t="s">
        <v>38</v>
      </c>
      <c r="M157" s="40" t="s">
        <v>145</v>
      </c>
      <c r="N157" s="4" t="s">
        <v>63</v>
      </c>
      <c r="O157" s="4" t="s">
        <v>907</v>
      </c>
      <c r="P157" s="42">
        <v>44603</v>
      </c>
      <c r="Q157" s="4" t="s">
        <v>842</v>
      </c>
      <c r="R157" s="4" t="s">
        <v>842</v>
      </c>
    </row>
    <row r="158" spans="1:18" x14ac:dyDescent="0.25">
      <c r="A158" s="50">
        <v>44593</v>
      </c>
      <c r="B158" s="4" t="s">
        <v>456</v>
      </c>
      <c r="C158" s="87">
        <v>1206526</v>
      </c>
      <c r="D158" s="42">
        <v>44607</v>
      </c>
      <c r="E158" s="43">
        <v>8445</v>
      </c>
      <c r="F158" s="44" t="s">
        <v>564</v>
      </c>
      <c r="G158" s="45">
        <v>328611457</v>
      </c>
      <c r="H158" s="46">
        <v>44602</v>
      </c>
      <c r="I158" s="46">
        <v>44621</v>
      </c>
      <c r="J158" s="47">
        <v>15809</v>
      </c>
      <c r="K158" s="40">
        <v>437660</v>
      </c>
      <c r="L158" s="40" t="s">
        <v>38</v>
      </c>
      <c r="M158" s="4" t="s">
        <v>64</v>
      </c>
      <c r="N158" s="4" t="s">
        <v>63</v>
      </c>
      <c r="O158" s="4" t="s">
        <v>907</v>
      </c>
      <c r="P158" s="42">
        <v>44607</v>
      </c>
      <c r="Q158" s="4" t="s">
        <v>842</v>
      </c>
      <c r="R158" s="4" t="s">
        <v>842</v>
      </c>
    </row>
    <row r="159" spans="1:18" x14ac:dyDescent="0.25">
      <c r="A159" s="50">
        <v>44593</v>
      </c>
      <c r="B159" s="4" t="s">
        <v>456</v>
      </c>
      <c r="C159" s="87">
        <v>1199630</v>
      </c>
      <c r="D159" s="42">
        <v>44601</v>
      </c>
      <c r="E159" s="43">
        <v>360290</v>
      </c>
      <c r="F159" s="44" t="s">
        <v>568</v>
      </c>
      <c r="G159" s="45">
        <v>262915327</v>
      </c>
      <c r="H159" s="46">
        <v>44602</v>
      </c>
      <c r="I159" s="46">
        <v>44610</v>
      </c>
      <c r="J159" s="47">
        <v>34870</v>
      </c>
      <c r="K159" s="40">
        <v>396847</v>
      </c>
      <c r="L159" s="40" t="s">
        <v>18</v>
      </c>
      <c r="M159" s="40" t="s">
        <v>146</v>
      </c>
      <c r="N159" s="40" t="s">
        <v>71</v>
      </c>
      <c r="O159" s="40" t="s">
        <v>919</v>
      </c>
      <c r="P159" s="42">
        <v>44602</v>
      </c>
      <c r="Q159" s="4" t="s">
        <v>842</v>
      </c>
      <c r="R159" s="4" t="s">
        <v>842</v>
      </c>
    </row>
    <row r="160" spans="1:18" x14ac:dyDescent="0.25">
      <c r="A160" s="50">
        <v>44593</v>
      </c>
      <c r="B160" s="4" t="s">
        <v>456</v>
      </c>
      <c r="C160" s="87">
        <v>1196020</v>
      </c>
      <c r="D160" s="42">
        <v>44601</v>
      </c>
      <c r="E160" s="43">
        <v>365388</v>
      </c>
      <c r="F160" s="44" t="s">
        <v>570</v>
      </c>
      <c r="G160" s="45">
        <v>64773970</v>
      </c>
      <c r="H160" s="46">
        <v>44606</v>
      </c>
      <c r="I160" s="46">
        <v>44617</v>
      </c>
      <c r="J160" s="47">
        <v>65394</v>
      </c>
      <c r="K160" s="40">
        <v>422549</v>
      </c>
      <c r="L160" s="40" t="s">
        <v>18</v>
      </c>
      <c r="M160" s="40" t="s">
        <v>146</v>
      </c>
      <c r="N160" s="40" t="s">
        <v>71</v>
      </c>
      <c r="O160" s="40" t="s">
        <v>919</v>
      </c>
      <c r="P160" s="42">
        <v>44606</v>
      </c>
      <c r="Q160" s="4" t="s">
        <v>842</v>
      </c>
      <c r="R160" s="4" t="s">
        <v>842</v>
      </c>
    </row>
    <row r="161" spans="1:18" x14ac:dyDescent="0.25">
      <c r="A161" s="50">
        <v>44593</v>
      </c>
      <c r="B161" s="4" t="s">
        <v>456</v>
      </c>
      <c r="C161" s="87">
        <v>1196020</v>
      </c>
      <c r="D161" s="42">
        <v>44600</v>
      </c>
      <c r="E161" s="43">
        <v>365388</v>
      </c>
      <c r="F161" s="44" t="s">
        <v>570</v>
      </c>
      <c r="G161" s="41">
        <v>304810186</v>
      </c>
      <c r="H161" s="46">
        <v>44607</v>
      </c>
      <c r="I161" s="46">
        <v>44617</v>
      </c>
      <c r="J161" s="47">
        <v>71203</v>
      </c>
      <c r="K161" s="40">
        <v>766944</v>
      </c>
      <c r="L161" s="40" t="s">
        <v>18</v>
      </c>
      <c r="M161" s="40" t="s">
        <v>146</v>
      </c>
      <c r="N161" s="40" t="s">
        <v>99</v>
      </c>
      <c r="O161" s="40" t="s">
        <v>918</v>
      </c>
      <c r="P161" s="42">
        <v>44607</v>
      </c>
      <c r="Q161" s="4" t="s">
        <v>842</v>
      </c>
      <c r="R161" s="4" t="s">
        <v>842</v>
      </c>
    </row>
    <row r="162" spans="1:18" x14ac:dyDescent="0.25">
      <c r="A162" s="50">
        <v>44593</v>
      </c>
      <c r="B162" s="4" t="s">
        <v>458</v>
      </c>
      <c r="C162" s="87">
        <v>1193503</v>
      </c>
      <c r="D162" s="42">
        <v>44599</v>
      </c>
      <c r="E162" s="43">
        <v>1641</v>
      </c>
      <c r="F162" s="44" t="s">
        <v>573</v>
      </c>
      <c r="G162" s="45">
        <v>370018066</v>
      </c>
      <c r="H162" s="46">
        <v>44599</v>
      </c>
      <c r="I162" s="46">
        <v>44609</v>
      </c>
      <c r="J162" s="47">
        <v>78582</v>
      </c>
      <c r="K162" s="40">
        <v>416512</v>
      </c>
      <c r="L162" s="40" t="s">
        <v>18</v>
      </c>
      <c r="M162" s="40" t="s">
        <v>147</v>
      </c>
      <c r="N162" s="40" t="s">
        <v>63</v>
      </c>
      <c r="O162" s="40" t="s">
        <v>907</v>
      </c>
      <c r="P162" s="42">
        <v>44600</v>
      </c>
      <c r="Q162" s="4" t="s">
        <v>842</v>
      </c>
      <c r="R162" s="4" t="s">
        <v>842</v>
      </c>
    </row>
    <row r="163" spans="1:18" x14ac:dyDescent="0.25">
      <c r="A163" s="50">
        <v>44593</v>
      </c>
      <c r="B163" s="40" t="s">
        <v>457</v>
      </c>
      <c r="C163" s="87">
        <v>1193485</v>
      </c>
      <c r="D163" s="42">
        <v>44599</v>
      </c>
      <c r="E163" s="43">
        <v>1641</v>
      </c>
      <c r="F163" s="44" t="s">
        <v>573</v>
      </c>
      <c r="G163" s="45">
        <v>892399621</v>
      </c>
      <c r="H163" s="46">
        <v>44599</v>
      </c>
      <c r="I163" s="46">
        <v>44609</v>
      </c>
      <c r="J163" s="47">
        <v>59022</v>
      </c>
      <c r="K163" s="40">
        <v>449556</v>
      </c>
      <c r="L163" s="40" t="s">
        <v>18</v>
      </c>
      <c r="M163" s="40" t="s">
        <v>147</v>
      </c>
      <c r="N163" s="40" t="s">
        <v>63</v>
      </c>
      <c r="O163" s="40" t="s">
        <v>907</v>
      </c>
      <c r="P163" s="42">
        <v>44600</v>
      </c>
      <c r="Q163" s="4" t="s">
        <v>842</v>
      </c>
      <c r="R163" s="4" t="s">
        <v>842</v>
      </c>
    </row>
    <row r="164" spans="1:18" x14ac:dyDescent="0.25">
      <c r="A164" s="50">
        <v>44593</v>
      </c>
      <c r="B164" s="4" t="s">
        <v>456</v>
      </c>
      <c r="C164" s="87">
        <v>1193462</v>
      </c>
      <c r="D164" s="42">
        <v>44601</v>
      </c>
      <c r="E164" s="43">
        <v>1641</v>
      </c>
      <c r="F164" s="44" t="s">
        <v>573</v>
      </c>
      <c r="G164" s="41">
        <v>701965610</v>
      </c>
      <c r="H164" s="46">
        <v>44596</v>
      </c>
      <c r="I164" s="46">
        <v>44612</v>
      </c>
      <c r="J164" s="47">
        <v>3909</v>
      </c>
      <c r="K164" s="40">
        <v>692457</v>
      </c>
      <c r="L164" s="40" t="s">
        <v>38</v>
      </c>
      <c r="M164" s="40" t="s">
        <v>147</v>
      </c>
      <c r="N164" s="4" t="s">
        <v>63</v>
      </c>
      <c r="O164" s="4" t="s">
        <v>907</v>
      </c>
      <c r="P164" s="42">
        <v>44606</v>
      </c>
      <c r="Q164" s="4" t="s">
        <v>842</v>
      </c>
      <c r="R164" s="4" t="s">
        <v>842</v>
      </c>
    </row>
    <row r="165" spans="1:18" x14ac:dyDescent="0.25">
      <c r="A165" s="50">
        <v>44593</v>
      </c>
      <c r="B165" s="4" t="s">
        <v>456</v>
      </c>
      <c r="C165" s="87">
        <v>1208486</v>
      </c>
      <c r="D165" s="42">
        <v>44606</v>
      </c>
      <c r="E165" s="43">
        <v>17713</v>
      </c>
      <c r="F165" s="44" t="s">
        <v>584</v>
      </c>
      <c r="G165" s="45">
        <v>172928104</v>
      </c>
      <c r="H165" s="46">
        <v>44606</v>
      </c>
      <c r="I165" s="46">
        <v>44613</v>
      </c>
      <c r="J165" s="47">
        <v>21593</v>
      </c>
      <c r="K165" s="40">
        <v>419847</v>
      </c>
      <c r="L165" s="40" t="s">
        <v>18</v>
      </c>
      <c r="M165" s="40" t="s">
        <v>149</v>
      </c>
      <c r="N165" s="40" t="s">
        <v>28</v>
      </c>
      <c r="O165" s="40" t="s">
        <v>868</v>
      </c>
      <c r="P165" s="42">
        <v>44606</v>
      </c>
      <c r="Q165" s="4" t="s">
        <v>842</v>
      </c>
      <c r="R165" s="4" t="s">
        <v>842</v>
      </c>
    </row>
    <row r="166" spans="1:18" x14ac:dyDescent="0.25">
      <c r="A166" s="50">
        <v>44593</v>
      </c>
      <c r="B166" s="4" t="s">
        <v>456</v>
      </c>
      <c r="C166" s="87">
        <v>1195155</v>
      </c>
      <c r="D166" s="42">
        <v>44599</v>
      </c>
      <c r="E166" s="43">
        <v>6663</v>
      </c>
      <c r="F166" s="44" t="s">
        <v>589</v>
      </c>
      <c r="G166" s="45">
        <v>471794548</v>
      </c>
      <c r="H166" s="46">
        <v>44599</v>
      </c>
      <c r="I166" s="46">
        <v>44617</v>
      </c>
      <c r="J166" s="47">
        <v>98211</v>
      </c>
      <c r="K166" s="40">
        <v>145458</v>
      </c>
      <c r="L166" s="40" t="s">
        <v>18</v>
      </c>
      <c r="M166" s="40" t="s">
        <v>146</v>
      </c>
      <c r="N166" s="40" t="s">
        <v>71</v>
      </c>
      <c r="O166" s="40" t="s">
        <v>919</v>
      </c>
      <c r="P166" s="42">
        <v>44600</v>
      </c>
      <c r="Q166" s="4" t="s">
        <v>842</v>
      </c>
      <c r="R166" s="4" t="s">
        <v>842</v>
      </c>
    </row>
    <row r="167" spans="1:18" x14ac:dyDescent="0.25">
      <c r="A167" s="50">
        <v>44593</v>
      </c>
      <c r="B167" s="4" t="s">
        <v>456</v>
      </c>
      <c r="C167" s="87">
        <v>1200198</v>
      </c>
      <c r="D167" s="42">
        <v>44601</v>
      </c>
      <c r="E167" s="43">
        <v>2019</v>
      </c>
      <c r="F167" s="44" t="s">
        <v>591</v>
      </c>
      <c r="G167" s="45">
        <v>880828020</v>
      </c>
      <c r="H167" s="46">
        <v>44602</v>
      </c>
      <c r="I167" s="46">
        <v>44629</v>
      </c>
      <c r="J167" s="47">
        <v>96649</v>
      </c>
      <c r="K167" s="40">
        <v>910170</v>
      </c>
      <c r="L167" s="40" t="s">
        <v>38</v>
      </c>
      <c r="M167" s="4" t="s">
        <v>58</v>
      </c>
      <c r="N167" s="4" t="s">
        <v>20</v>
      </c>
      <c r="O167" s="4" t="s">
        <v>912</v>
      </c>
      <c r="P167" s="42">
        <v>44602</v>
      </c>
      <c r="Q167" s="4" t="s">
        <v>842</v>
      </c>
      <c r="R167" s="4" t="s">
        <v>842</v>
      </c>
    </row>
    <row r="168" spans="1:18" x14ac:dyDescent="0.25">
      <c r="A168" s="50">
        <v>44593</v>
      </c>
      <c r="B168" s="4" t="s">
        <v>456</v>
      </c>
      <c r="C168" s="87">
        <v>1200213</v>
      </c>
      <c r="D168" s="42">
        <v>44601</v>
      </c>
      <c r="E168" s="43">
        <v>2019</v>
      </c>
      <c r="F168" s="44" t="s">
        <v>591</v>
      </c>
      <c r="G168" s="45">
        <v>710820255</v>
      </c>
      <c r="H168" s="46">
        <v>44603</v>
      </c>
      <c r="I168" s="46">
        <v>44627</v>
      </c>
      <c r="J168" s="47">
        <v>82219</v>
      </c>
      <c r="K168" s="40">
        <v>980940</v>
      </c>
      <c r="L168" s="40" t="s">
        <v>18</v>
      </c>
      <c r="M168" s="4" t="s">
        <v>58</v>
      </c>
      <c r="N168" s="4" t="s">
        <v>20</v>
      </c>
      <c r="O168" s="4" t="s">
        <v>912</v>
      </c>
      <c r="P168" s="42">
        <v>44603</v>
      </c>
      <c r="Q168" s="4" t="s">
        <v>842</v>
      </c>
      <c r="R168" s="4" t="s">
        <v>842</v>
      </c>
    </row>
    <row r="169" spans="1:18" x14ac:dyDescent="0.25">
      <c r="A169" s="50">
        <v>44593</v>
      </c>
      <c r="B169" s="4" t="s">
        <v>456</v>
      </c>
      <c r="C169" s="87">
        <v>1200198</v>
      </c>
      <c r="D169" s="42">
        <v>44601</v>
      </c>
      <c r="E169" s="43">
        <v>2019</v>
      </c>
      <c r="F169" s="44" t="s">
        <v>591</v>
      </c>
      <c r="G169" s="41">
        <v>490384092</v>
      </c>
      <c r="H169" s="46">
        <v>44599</v>
      </c>
      <c r="I169" s="46">
        <v>44629</v>
      </c>
      <c r="J169" s="47">
        <v>50351</v>
      </c>
      <c r="K169" s="40">
        <v>722943</v>
      </c>
      <c r="L169" s="40" t="s">
        <v>18</v>
      </c>
      <c r="M169" s="40" t="s">
        <v>151</v>
      </c>
      <c r="N169" s="4" t="s">
        <v>20</v>
      </c>
      <c r="O169" s="4" t="s">
        <v>912</v>
      </c>
      <c r="P169" s="42">
        <v>44601</v>
      </c>
      <c r="Q169" s="4" t="s">
        <v>842</v>
      </c>
      <c r="R169" s="4" t="s">
        <v>842</v>
      </c>
    </row>
    <row r="170" spans="1:18" x14ac:dyDescent="0.25">
      <c r="A170" s="50">
        <v>44593</v>
      </c>
      <c r="B170" s="4" t="s">
        <v>456</v>
      </c>
      <c r="C170" s="87">
        <v>1176785</v>
      </c>
      <c r="D170" s="42">
        <v>44586</v>
      </c>
      <c r="E170" s="43">
        <v>357572</v>
      </c>
      <c r="F170" s="44" t="s">
        <v>593</v>
      </c>
      <c r="G170" s="45">
        <v>175695855</v>
      </c>
      <c r="H170" s="46">
        <v>44595</v>
      </c>
      <c r="I170" s="46">
        <v>44623</v>
      </c>
      <c r="J170" s="47">
        <v>86136</v>
      </c>
      <c r="K170" s="40">
        <v>573940</v>
      </c>
      <c r="L170" s="40" t="s">
        <v>139</v>
      </c>
      <c r="M170" s="40" t="s">
        <v>73</v>
      </c>
      <c r="N170" s="40" t="s">
        <v>36</v>
      </c>
      <c r="O170" s="40" t="s">
        <v>849</v>
      </c>
      <c r="P170" s="42">
        <v>44596</v>
      </c>
      <c r="Q170" s="4" t="s">
        <v>841</v>
      </c>
      <c r="R170" s="4" t="s">
        <v>841</v>
      </c>
    </row>
    <row r="171" spans="1:18" x14ac:dyDescent="0.25">
      <c r="A171" s="50">
        <v>44593</v>
      </c>
      <c r="B171" s="4" t="s">
        <v>456</v>
      </c>
      <c r="C171" s="87">
        <v>1197750</v>
      </c>
      <c r="D171" s="42">
        <v>44600</v>
      </c>
      <c r="E171" s="43">
        <v>14953</v>
      </c>
      <c r="F171" s="44" t="s">
        <v>595</v>
      </c>
      <c r="G171" s="9">
        <v>364929579</v>
      </c>
      <c r="H171" s="10">
        <v>44607</v>
      </c>
      <c r="I171" s="10">
        <v>44635</v>
      </c>
      <c r="J171" s="11">
        <v>7689</v>
      </c>
      <c r="K171" s="4">
        <v>643936</v>
      </c>
      <c r="L171" s="4" t="s">
        <v>18</v>
      </c>
      <c r="M171" s="4" t="s">
        <v>74</v>
      </c>
      <c r="N171" s="4" t="s">
        <v>28</v>
      </c>
      <c r="O171" s="4" t="s">
        <v>907</v>
      </c>
      <c r="P171" s="6">
        <v>44607</v>
      </c>
      <c r="Q171" s="4" t="s">
        <v>844</v>
      </c>
      <c r="R171" s="4" t="s">
        <v>842</v>
      </c>
    </row>
    <row r="172" spans="1:18" x14ac:dyDescent="0.25">
      <c r="A172" s="50">
        <v>44593</v>
      </c>
      <c r="B172" s="40" t="s">
        <v>457</v>
      </c>
      <c r="C172" s="87">
        <v>1197896</v>
      </c>
      <c r="D172" s="42">
        <v>44600</v>
      </c>
      <c r="E172" s="43">
        <v>14953</v>
      </c>
      <c r="F172" s="44" t="s">
        <v>595</v>
      </c>
      <c r="G172" s="9">
        <v>710128654</v>
      </c>
      <c r="H172" s="10">
        <v>44607</v>
      </c>
      <c r="I172" s="10">
        <v>44627</v>
      </c>
      <c r="J172" s="11">
        <v>8654</v>
      </c>
      <c r="K172" s="4">
        <v>277405</v>
      </c>
      <c r="L172" s="4" t="s">
        <v>18</v>
      </c>
      <c r="M172" s="4" t="s">
        <v>74</v>
      </c>
      <c r="N172" s="4" t="s">
        <v>28</v>
      </c>
      <c r="O172" s="4" t="s">
        <v>907</v>
      </c>
      <c r="P172" s="6">
        <v>44607</v>
      </c>
      <c r="Q172" s="4" t="s">
        <v>844</v>
      </c>
      <c r="R172" s="4" t="s">
        <v>842</v>
      </c>
    </row>
    <row r="173" spans="1:18" x14ac:dyDescent="0.25">
      <c r="A173" s="50">
        <v>44593</v>
      </c>
      <c r="B173" s="4" t="s">
        <v>456</v>
      </c>
      <c r="C173" s="87">
        <v>1196858</v>
      </c>
      <c r="D173" s="42">
        <v>44600</v>
      </c>
      <c r="E173" s="8">
        <v>361621</v>
      </c>
      <c r="F173" s="44" t="s">
        <v>609</v>
      </c>
      <c r="G173" s="45">
        <v>48524476</v>
      </c>
      <c r="H173" s="46">
        <v>44593</v>
      </c>
      <c r="I173" s="46">
        <v>44608</v>
      </c>
      <c r="J173" s="47">
        <v>87105</v>
      </c>
      <c r="K173" s="4">
        <v>486646</v>
      </c>
      <c r="L173" s="4" t="s">
        <v>18</v>
      </c>
      <c r="M173" s="4" t="s">
        <v>75</v>
      </c>
      <c r="N173" s="4" t="s">
        <v>42</v>
      </c>
      <c r="O173" s="4" t="s">
        <v>915</v>
      </c>
      <c r="P173" s="42">
        <v>44600</v>
      </c>
      <c r="Q173" s="4" t="s">
        <v>841</v>
      </c>
      <c r="R173" s="4" t="s">
        <v>841</v>
      </c>
    </row>
    <row r="174" spans="1:18" x14ac:dyDescent="0.25">
      <c r="A174" s="50">
        <v>44593</v>
      </c>
      <c r="B174" s="4" t="s">
        <v>456</v>
      </c>
      <c r="C174" s="87">
        <v>1211331</v>
      </c>
      <c r="D174" s="42">
        <v>44606</v>
      </c>
      <c r="E174" s="43">
        <v>9927</v>
      </c>
      <c r="F174" s="44" t="s">
        <v>612</v>
      </c>
      <c r="G174" s="45">
        <v>77922537</v>
      </c>
      <c r="H174" s="46">
        <v>44595</v>
      </c>
      <c r="I174" s="46">
        <v>44617</v>
      </c>
      <c r="J174" s="47">
        <v>44789</v>
      </c>
      <c r="K174" s="40">
        <v>871459</v>
      </c>
      <c r="L174" s="40" t="s">
        <v>38</v>
      </c>
      <c r="M174" s="40" t="s">
        <v>152</v>
      </c>
      <c r="N174" s="40" t="s">
        <v>153</v>
      </c>
      <c r="O174" s="40" t="s">
        <v>914</v>
      </c>
      <c r="P174" s="42">
        <v>44606</v>
      </c>
      <c r="Q174" s="4" t="s">
        <v>842</v>
      </c>
      <c r="R174" s="4" t="s">
        <v>842</v>
      </c>
    </row>
    <row r="175" spans="1:18" x14ac:dyDescent="0.25">
      <c r="A175" s="50">
        <v>44593</v>
      </c>
      <c r="B175" s="4" t="s">
        <v>456</v>
      </c>
      <c r="C175" s="87">
        <v>1190353</v>
      </c>
      <c r="D175" s="42">
        <v>44593</v>
      </c>
      <c r="E175" s="43">
        <v>1544</v>
      </c>
      <c r="F175" s="44" t="s">
        <v>613</v>
      </c>
      <c r="G175" s="45">
        <v>765159948</v>
      </c>
      <c r="H175" s="46">
        <v>44593</v>
      </c>
      <c r="I175" s="46">
        <v>44606</v>
      </c>
      <c r="J175" s="47">
        <v>29513</v>
      </c>
      <c r="K175" s="40">
        <v>986907</v>
      </c>
      <c r="L175" s="40" t="s">
        <v>38</v>
      </c>
      <c r="M175" s="40" t="s">
        <v>155</v>
      </c>
      <c r="N175" s="40" t="s">
        <v>63</v>
      </c>
      <c r="O175" s="40" t="s">
        <v>913</v>
      </c>
      <c r="P175" s="42">
        <v>44594</v>
      </c>
      <c r="Q175" s="4" t="s">
        <v>23</v>
      </c>
      <c r="R175" s="54" t="s">
        <v>23</v>
      </c>
    </row>
    <row r="176" spans="1:18" x14ac:dyDescent="0.25">
      <c r="A176" s="50">
        <v>44593</v>
      </c>
      <c r="B176" s="4" t="s">
        <v>456</v>
      </c>
      <c r="C176" s="87">
        <v>1190474</v>
      </c>
      <c r="D176" s="42">
        <v>44593</v>
      </c>
      <c r="E176" s="43">
        <v>1544</v>
      </c>
      <c r="F176" s="44" t="s">
        <v>613</v>
      </c>
      <c r="G176" s="45">
        <v>602468058</v>
      </c>
      <c r="H176" s="46">
        <v>44593</v>
      </c>
      <c r="I176" s="46">
        <v>44606</v>
      </c>
      <c r="J176" s="47">
        <v>4988</v>
      </c>
      <c r="K176" s="40">
        <v>662756</v>
      </c>
      <c r="L176" s="40" t="s">
        <v>38</v>
      </c>
      <c r="M176" s="40" t="s">
        <v>155</v>
      </c>
      <c r="N176" s="40" t="s">
        <v>63</v>
      </c>
      <c r="O176" s="40" t="s">
        <v>913</v>
      </c>
      <c r="P176" s="42">
        <v>44594</v>
      </c>
      <c r="Q176" s="4" t="s">
        <v>23</v>
      </c>
      <c r="R176" s="54" t="s">
        <v>23</v>
      </c>
    </row>
    <row r="177" spans="1:18" x14ac:dyDescent="0.25">
      <c r="A177" s="50">
        <v>44593</v>
      </c>
      <c r="B177" s="4" t="s">
        <v>456</v>
      </c>
      <c r="C177" s="87">
        <v>1190410</v>
      </c>
      <c r="D177" s="42">
        <v>44593</v>
      </c>
      <c r="E177" s="43">
        <v>1544</v>
      </c>
      <c r="F177" s="44" t="s">
        <v>613</v>
      </c>
      <c r="G177" s="45">
        <v>875618766</v>
      </c>
      <c r="H177" s="46">
        <v>44593</v>
      </c>
      <c r="I177" s="46">
        <v>44606</v>
      </c>
      <c r="J177" s="47">
        <v>94452</v>
      </c>
      <c r="K177" s="40">
        <v>245057</v>
      </c>
      <c r="L177" s="40" t="s">
        <v>38</v>
      </c>
      <c r="M177" s="40" t="s">
        <v>155</v>
      </c>
      <c r="N177" s="40" t="s">
        <v>63</v>
      </c>
      <c r="O177" s="40" t="s">
        <v>913</v>
      </c>
      <c r="P177" s="42">
        <v>44594</v>
      </c>
      <c r="Q177" s="4" t="s">
        <v>23</v>
      </c>
      <c r="R177" s="54" t="s">
        <v>23</v>
      </c>
    </row>
    <row r="178" spans="1:18" x14ac:dyDescent="0.25">
      <c r="A178" s="50">
        <v>44593</v>
      </c>
      <c r="B178" s="4" t="s">
        <v>456</v>
      </c>
      <c r="C178" s="87">
        <v>1190404</v>
      </c>
      <c r="D178" s="42">
        <v>44593</v>
      </c>
      <c r="E178" s="43">
        <v>1544</v>
      </c>
      <c r="F178" s="44" t="s">
        <v>613</v>
      </c>
      <c r="G178" s="45">
        <v>791044208</v>
      </c>
      <c r="H178" s="46">
        <v>44593</v>
      </c>
      <c r="I178" s="46">
        <v>44606</v>
      </c>
      <c r="J178" s="47">
        <v>67815</v>
      </c>
      <c r="K178" s="40">
        <v>650010</v>
      </c>
      <c r="L178" s="40" t="s">
        <v>38</v>
      </c>
      <c r="M178" s="40" t="s">
        <v>155</v>
      </c>
      <c r="N178" s="40" t="s">
        <v>63</v>
      </c>
      <c r="O178" s="40" t="s">
        <v>913</v>
      </c>
      <c r="P178" s="42">
        <v>44594</v>
      </c>
      <c r="Q178" s="4" t="s">
        <v>23</v>
      </c>
      <c r="R178" s="54" t="s">
        <v>23</v>
      </c>
    </row>
    <row r="179" spans="1:18" x14ac:dyDescent="0.25">
      <c r="A179" s="50">
        <v>44593</v>
      </c>
      <c r="B179" s="4" t="s">
        <v>456</v>
      </c>
      <c r="C179" s="87">
        <v>1190396</v>
      </c>
      <c r="D179" s="42">
        <v>44593</v>
      </c>
      <c r="E179" s="43">
        <v>1544</v>
      </c>
      <c r="F179" s="44" t="s">
        <v>613</v>
      </c>
      <c r="G179" s="45">
        <v>380030511</v>
      </c>
      <c r="H179" s="46">
        <v>44593</v>
      </c>
      <c r="I179" s="46">
        <v>44606</v>
      </c>
      <c r="J179" s="47">
        <v>42630</v>
      </c>
      <c r="K179" s="40">
        <v>706562</v>
      </c>
      <c r="L179" s="40" t="s">
        <v>38</v>
      </c>
      <c r="M179" s="40" t="s">
        <v>155</v>
      </c>
      <c r="N179" s="40" t="s">
        <v>63</v>
      </c>
      <c r="O179" s="40" t="s">
        <v>913</v>
      </c>
      <c r="P179" s="42">
        <v>44594</v>
      </c>
      <c r="Q179" s="4" t="s">
        <v>23</v>
      </c>
      <c r="R179" s="54" t="s">
        <v>23</v>
      </c>
    </row>
    <row r="180" spans="1:18" x14ac:dyDescent="0.25">
      <c r="A180" s="50">
        <v>44593</v>
      </c>
      <c r="B180" s="4" t="s">
        <v>456</v>
      </c>
      <c r="C180" s="87">
        <v>1190380</v>
      </c>
      <c r="D180" s="42">
        <v>44593</v>
      </c>
      <c r="E180" s="43">
        <v>1544</v>
      </c>
      <c r="F180" s="44" t="s">
        <v>613</v>
      </c>
      <c r="G180" s="45">
        <v>226017331</v>
      </c>
      <c r="H180" s="46">
        <v>44593</v>
      </c>
      <c r="I180" s="46">
        <v>44606</v>
      </c>
      <c r="J180" s="47">
        <v>61157</v>
      </c>
      <c r="K180" s="40">
        <v>375477</v>
      </c>
      <c r="L180" s="40" t="s">
        <v>38</v>
      </c>
      <c r="M180" s="40" t="s">
        <v>155</v>
      </c>
      <c r="N180" s="40" t="s">
        <v>63</v>
      </c>
      <c r="O180" s="40" t="s">
        <v>913</v>
      </c>
      <c r="P180" s="42">
        <v>44594</v>
      </c>
      <c r="Q180" s="4" t="s">
        <v>23</v>
      </c>
      <c r="R180" s="54" t="s">
        <v>23</v>
      </c>
    </row>
    <row r="181" spans="1:18" x14ac:dyDescent="0.25">
      <c r="A181" s="50">
        <v>44593</v>
      </c>
      <c r="B181" s="4" t="s">
        <v>456</v>
      </c>
      <c r="C181" s="87">
        <v>1190368</v>
      </c>
      <c r="D181" s="42">
        <v>44593</v>
      </c>
      <c r="E181" s="43">
        <v>1544</v>
      </c>
      <c r="F181" s="44" t="s">
        <v>613</v>
      </c>
      <c r="G181" s="45">
        <v>124224427</v>
      </c>
      <c r="H181" s="46">
        <v>44593</v>
      </c>
      <c r="I181" s="46">
        <v>44606</v>
      </c>
      <c r="J181" s="47">
        <v>76043</v>
      </c>
      <c r="K181" s="40">
        <v>998677</v>
      </c>
      <c r="L181" s="40" t="s">
        <v>38</v>
      </c>
      <c r="M181" s="40" t="s">
        <v>155</v>
      </c>
      <c r="N181" s="40" t="s">
        <v>63</v>
      </c>
      <c r="O181" s="40" t="s">
        <v>913</v>
      </c>
      <c r="P181" s="42">
        <v>44594</v>
      </c>
      <c r="Q181" s="4" t="s">
        <v>23</v>
      </c>
      <c r="R181" s="54" t="s">
        <v>23</v>
      </c>
    </row>
    <row r="182" spans="1:18" x14ac:dyDescent="0.25">
      <c r="A182" s="50">
        <v>44593</v>
      </c>
      <c r="B182" s="4" t="s">
        <v>456</v>
      </c>
      <c r="C182" s="87">
        <v>1213225</v>
      </c>
      <c r="D182" s="42">
        <v>44609</v>
      </c>
      <c r="E182" s="8">
        <v>10687</v>
      </c>
      <c r="F182" s="44" t="s">
        <v>616</v>
      </c>
      <c r="G182" s="45">
        <v>775804474</v>
      </c>
      <c r="H182" s="46">
        <v>44608</v>
      </c>
      <c r="I182" s="46">
        <v>44645</v>
      </c>
      <c r="J182" s="11">
        <v>29922</v>
      </c>
      <c r="K182" s="4">
        <v>970852</v>
      </c>
      <c r="L182" s="4" t="s">
        <v>18</v>
      </c>
      <c r="M182" s="4" t="s">
        <v>77</v>
      </c>
      <c r="N182" s="4" t="s">
        <v>63</v>
      </c>
      <c r="O182" s="4" t="s">
        <v>907</v>
      </c>
      <c r="P182" s="42">
        <v>44609</v>
      </c>
      <c r="Q182" s="4" t="s">
        <v>841</v>
      </c>
      <c r="R182" s="4" t="s">
        <v>841</v>
      </c>
    </row>
    <row r="183" spans="1:18" x14ac:dyDescent="0.25">
      <c r="A183" s="50">
        <v>44593</v>
      </c>
      <c r="B183" s="4" t="s">
        <v>456</v>
      </c>
      <c r="C183" s="87">
        <v>1213303</v>
      </c>
      <c r="D183" s="42">
        <v>44609</v>
      </c>
      <c r="E183" s="43">
        <v>10687</v>
      </c>
      <c r="F183" s="44" t="s">
        <v>616</v>
      </c>
      <c r="G183" s="45">
        <v>817242240</v>
      </c>
      <c r="H183" s="46">
        <v>44608</v>
      </c>
      <c r="I183" s="46">
        <v>44645</v>
      </c>
      <c r="J183" s="11">
        <v>31294</v>
      </c>
      <c r="K183" s="4">
        <v>557091</v>
      </c>
      <c r="L183" s="4" t="s">
        <v>18</v>
      </c>
      <c r="M183" s="4" t="s">
        <v>77</v>
      </c>
      <c r="N183" s="4" t="s">
        <v>63</v>
      </c>
      <c r="O183" s="4" t="s">
        <v>907</v>
      </c>
      <c r="P183" s="42">
        <v>44609</v>
      </c>
      <c r="Q183" s="4" t="s">
        <v>841</v>
      </c>
      <c r="R183" s="4" t="s">
        <v>841</v>
      </c>
    </row>
    <row r="184" spans="1:18" x14ac:dyDescent="0.25">
      <c r="A184" s="50">
        <v>44593</v>
      </c>
      <c r="B184" s="4" t="s">
        <v>456</v>
      </c>
      <c r="C184" s="87">
        <v>1214109</v>
      </c>
      <c r="D184" s="42">
        <v>44608</v>
      </c>
      <c r="E184" s="43">
        <v>10687</v>
      </c>
      <c r="F184" s="44" t="s">
        <v>616</v>
      </c>
      <c r="G184" s="45">
        <v>615609764</v>
      </c>
      <c r="H184" s="46">
        <v>44608</v>
      </c>
      <c r="I184" s="46">
        <v>44645</v>
      </c>
      <c r="J184" s="11">
        <v>26217</v>
      </c>
      <c r="K184" s="4">
        <v>232674</v>
      </c>
      <c r="L184" s="4" t="s">
        <v>18</v>
      </c>
      <c r="M184" s="4" t="s">
        <v>77</v>
      </c>
      <c r="N184" s="4" t="s">
        <v>63</v>
      </c>
      <c r="O184" s="4" t="s">
        <v>907</v>
      </c>
      <c r="P184" s="42">
        <v>44609</v>
      </c>
      <c r="Q184" s="4" t="s">
        <v>841</v>
      </c>
      <c r="R184" s="4" t="s">
        <v>841</v>
      </c>
    </row>
    <row r="185" spans="1:18" x14ac:dyDescent="0.25">
      <c r="A185" s="50">
        <v>44593</v>
      </c>
      <c r="B185" s="4" t="s">
        <v>456</v>
      </c>
      <c r="C185" s="87">
        <v>1213313</v>
      </c>
      <c r="D185" s="42">
        <v>44608</v>
      </c>
      <c r="E185" s="43">
        <v>10687</v>
      </c>
      <c r="F185" s="44" t="s">
        <v>616</v>
      </c>
      <c r="G185" s="45">
        <v>46594200</v>
      </c>
      <c r="H185" s="46">
        <v>44608</v>
      </c>
      <c r="I185" s="46">
        <v>44645</v>
      </c>
      <c r="J185" s="11">
        <v>65289</v>
      </c>
      <c r="K185" s="4">
        <v>806166</v>
      </c>
      <c r="L185" s="4" t="s">
        <v>18</v>
      </c>
      <c r="M185" s="4" t="s">
        <v>77</v>
      </c>
      <c r="N185" s="4" t="s">
        <v>63</v>
      </c>
      <c r="O185" s="4" t="s">
        <v>907</v>
      </c>
      <c r="P185" s="42">
        <v>44609</v>
      </c>
      <c r="Q185" s="4" t="s">
        <v>841</v>
      </c>
      <c r="R185" s="4" t="s">
        <v>841</v>
      </c>
    </row>
    <row r="186" spans="1:18" x14ac:dyDescent="0.25">
      <c r="A186" s="50">
        <v>44593</v>
      </c>
      <c r="B186" s="40" t="s">
        <v>457</v>
      </c>
      <c r="C186" s="87">
        <v>1214071</v>
      </c>
      <c r="D186" s="42">
        <v>44608</v>
      </c>
      <c r="E186" s="43">
        <v>10687</v>
      </c>
      <c r="F186" s="44" t="s">
        <v>616</v>
      </c>
      <c r="G186" s="45">
        <v>230150622</v>
      </c>
      <c r="H186" s="46">
        <v>44608</v>
      </c>
      <c r="I186" s="46">
        <v>44645</v>
      </c>
      <c r="J186" s="47">
        <v>80313</v>
      </c>
      <c r="K186" s="40">
        <v>767876</v>
      </c>
      <c r="L186" s="4" t="s">
        <v>18</v>
      </c>
      <c r="M186" s="4" t="s">
        <v>157</v>
      </c>
      <c r="N186" s="4" t="s">
        <v>63</v>
      </c>
      <c r="O186" s="4" t="s">
        <v>907</v>
      </c>
      <c r="P186" s="42">
        <v>44609</v>
      </c>
      <c r="Q186" s="4" t="s">
        <v>841</v>
      </c>
      <c r="R186" s="4" t="s">
        <v>841</v>
      </c>
    </row>
    <row r="187" spans="1:18" x14ac:dyDescent="0.25">
      <c r="A187" s="50">
        <v>44593</v>
      </c>
      <c r="B187" s="40" t="s">
        <v>457</v>
      </c>
      <c r="C187" s="87">
        <v>1214098</v>
      </c>
      <c r="D187" s="42">
        <v>44609</v>
      </c>
      <c r="E187" s="43">
        <v>10687</v>
      </c>
      <c r="F187" s="44" t="s">
        <v>616</v>
      </c>
      <c r="G187" s="45">
        <v>523673150</v>
      </c>
      <c r="H187" s="46">
        <v>44608</v>
      </c>
      <c r="I187" s="46">
        <v>44645</v>
      </c>
      <c r="J187" s="47">
        <v>10691</v>
      </c>
      <c r="K187" s="40">
        <v>959894</v>
      </c>
      <c r="L187" s="4" t="s">
        <v>18</v>
      </c>
      <c r="M187" s="4" t="s">
        <v>77</v>
      </c>
      <c r="N187" s="4" t="s">
        <v>63</v>
      </c>
      <c r="O187" s="4" t="s">
        <v>907</v>
      </c>
      <c r="P187" s="42">
        <v>44609</v>
      </c>
      <c r="Q187" s="4" t="s">
        <v>841</v>
      </c>
      <c r="R187" s="4" t="s">
        <v>841</v>
      </c>
    </row>
    <row r="188" spans="1:18" x14ac:dyDescent="0.25">
      <c r="A188" s="50">
        <v>44593</v>
      </c>
      <c r="B188" s="4" t="s">
        <v>456</v>
      </c>
      <c r="C188" s="87">
        <v>1205352</v>
      </c>
      <c r="D188" s="42">
        <v>44606</v>
      </c>
      <c r="E188" s="43">
        <v>358166</v>
      </c>
      <c r="F188" s="44" t="s">
        <v>626</v>
      </c>
      <c r="G188" s="9">
        <v>333128596</v>
      </c>
      <c r="H188" s="10">
        <v>44595</v>
      </c>
      <c r="I188" s="10">
        <v>44605</v>
      </c>
      <c r="J188" s="11">
        <v>94636</v>
      </c>
      <c r="K188" s="4">
        <v>821482</v>
      </c>
      <c r="L188" s="4" t="s">
        <v>18</v>
      </c>
      <c r="M188" s="4" t="s">
        <v>78</v>
      </c>
      <c r="N188" s="4" t="s">
        <v>42</v>
      </c>
      <c r="O188" s="4" t="s">
        <v>884</v>
      </c>
      <c r="P188" s="6">
        <v>44606</v>
      </c>
      <c r="Q188" s="4" t="s">
        <v>844</v>
      </c>
      <c r="R188" s="4" t="s">
        <v>842</v>
      </c>
    </row>
    <row r="189" spans="1:18" x14ac:dyDescent="0.25">
      <c r="A189" s="50">
        <v>44593</v>
      </c>
      <c r="B189" s="4" t="s">
        <v>456</v>
      </c>
      <c r="C189" s="87">
        <v>1225111</v>
      </c>
      <c r="D189" s="42">
        <v>44617</v>
      </c>
      <c r="E189" s="43">
        <v>14784</v>
      </c>
      <c r="F189" s="44" t="s">
        <v>652</v>
      </c>
      <c r="G189" s="45">
        <v>558762079</v>
      </c>
      <c r="H189" s="46">
        <v>44617</v>
      </c>
      <c r="I189" s="46">
        <v>44627</v>
      </c>
      <c r="J189" s="47">
        <v>96073</v>
      </c>
      <c r="K189" s="40">
        <v>205537</v>
      </c>
      <c r="L189" s="40" t="s">
        <v>18</v>
      </c>
      <c r="M189" s="40" t="s">
        <v>83</v>
      </c>
      <c r="N189" s="40" t="s">
        <v>84</v>
      </c>
      <c r="O189" s="40" t="s">
        <v>854</v>
      </c>
      <c r="P189" s="42">
        <v>44617</v>
      </c>
      <c r="Q189" s="4" t="s">
        <v>844</v>
      </c>
      <c r="R189" s="4" t="s">
        <v>842</v>
      </c>
    </row>
    <row r="190" spans="1:18" x14ac:dyDescent="0.25">
      <c r="A190" s="50">
        <v>44593</v>
      </c>
      <c r="B190" s="4" t="s">
        <v>456</v>
      </c>
      <c r="C190" s="87">
        <v>1201637</v>
      </c>
      <c r="D190" s="42">
        <v>44601</v>
      </c>
      <c r="E190" s="43">
        <v>17854</v>
      </c>
      <c r="F190" s="44" t="s">
        <v>656</v>
      </c>
      <c r="G190" s="45">
        <v>786588476</v>
      </c>
      <c r="H190" s="46">
        <v>44602</v>
      </c>
      <c r="I190" s="46">
        <v>44609</v>
      </c>
      <c r="J190" s="47">
        <v>45511</v>
      </c>
      <c r="K190" s="40">
        <v>356742</v>
      </c>
      <c r="L190" s="40" t="s">
        <v>139</v>
      </c>
      <c r="M190" s="40" t="s">
        <v>158</v>
      </c>
      <c r="N190" s="40" t="s">
        <v>63</v>
      </c>
      <c r="O190" s="40" t="s">
        <v>907</v>
      </c>
      <c r="P190" s="42">
        <v>44602</v>
      </c>
      <c r="Q190" s="4" t="s">
        <v>841</v>
      </c>
      <c r="R190" s="4" t="s">
        <v>841</v>
      </c>
    </row>
    <row r="191" spans="1:18" x14ac:dyDescent="0.25">
      <c r="A191" s="50">
        <v>44593</v>
      </c>
      <c r="B191" s="4" t="s">
        <v>456</v>
      </c>
      <c r="C191" s="87">
        <v>1196763</v>
      </c>
      <c r="D191" s="42">
        <v>44601</v>
      </c>
      <c r="E191" s="43">
        <v>17854</v>
      </c>
      <c r="F191" s="44" t="s">
        <v>656</v>
      </c>
      <c r="G191" s="45">
        <v>397902566</v>
      </c>
      <c r="H191" s="46">
        <v>44602</v>
      </c>
      <c r="I191" s="46">
        <v>44617</v>
      </c>
      <c r="J191" s="47">
        <v>60030</v>
      </c>
      <c r="K191" s="40">
        <v>244031</v>
      </c>
      <c r="L191" s="40" t="s">
        <v>139</v>
      </c>
      <c r="M191" s="40" t="s">
        <v>158</v>
      </c>
      <c r="N191" s="40" t="s">
        <v>63</v>
      </c>
      <c r="O191" s="40" t="s">
        <v>907</v>
      </c>
      <c r="P191" s="42">
        <v>44603</v>
      </c>
      <c r="Q191" s="4" t="s">
        <v>841</v>
      </c>
      <c r="R191" s="4" t="s">
        <v>841</v>
      </c>
    </row>
    <row r="192" spans="1:18" x14ac:dyDescent="0.25">
      <c r="A192" s="50">
        <v>44593</v>
      </c>
      <c r="B192" s="4" t="s">
        <v>456</v>
      </c>
      <c r="C192" s="87">
        <v>1210420</v>
      </c>
      <c r="D192" s="42">
        <v>44608</v>
      </c>
      <c r="E192" s="43">
        <v>17854</v>
      </c>
      <c r="F192" s="44" t="s">
        <v>656</v>
      </c>
      <c r="G192" s="45">
        <v>863572264</v>
      </c>
      <c r="H192" s="46">
        <v>44608</v>
      </c>
      <c r="I192" s="46">
        <v>44617</v>
      </c>
      <c r="J192" s="47">
        <v>67275</v>
      </c>
      <c r="K192" s="40">
        <v>861371</v>
      </c>
      <c r="L192" s="40" t="s">
        <v>18</v>
      </c>
      <c r="M192" s="40" t="s">
        <v>158</v>
      </c>
      <c r="N192" s="40" t="s">
        <v>36</v>
      </c>
      <c r="O192" s="40" t="s">
        <v>932</v>
      </c>
      <c r="P192" s="42">
        <v>44608</v>
      </c>
      <c r="Q192" s="4" t="s">
        <v>841</v>
      </c>
      <c r="R192" s="4" t="s">
        <v>841</v>
      </c>
    </row>
    <row r="193" spans="1:18" x14ac:dyDescent="0.25">
      <c r="A193" s="50">
        <v>44593</v>
      </c>
      <c r="B193" s="4" t="s">
        <v>456</v>
      </c>
      <c r="C193" s="87">
        <v>1197206</v>
      </c>
      <c r="D193" s="42">
        <v>44599</v>
      </c>
      <c r="E193" s="8">
        <v>17890</v>
      </c>
      <c r="F193" s="44" t="s">
        <v>667</v>
      </c>
      <c r="G193" s="45">
        <v>156606543</v>
      </c>
      <c r="H193" s="46">
        <v>44601</v>
      </c>
      <c r="I193" s="46">
        <v>44608</v>
      </c>
      <c r="J193" s="47">
        <v>24092</v>
      </c>
      <c r="K193" s="4">
        <v>662144</v>
      </c>
      <c r="L193" s="4" t="s">
        <v>18</v>
      </c>
      <c r="M193" s="4" t="s">
        <v>87</v>
      </c>
      <c r="N193" s="40" t="s">
        <v>28</v>
      </c>
      <c r="O193" s="40" t="s">
        <v>934</v>
      </c>
      <c r="P193" s="42">
        <v>44601</v>
      </c>
      <c r="Q193" s="4" t="s">
        <v>841</v>
      </c>
      <c r="R193" s="4" t="s">
        <v>841</v>
      </c>
    </row>
    <row r="194" spans="1:18" x14ac:dyDescent="0.25">
      <c r="A194" s="50">
        <v>44593</v>
      </c>
      <c r="B194" s="40" t="s">
        <v>457</v>
      </c>
      <c r="C194" s="87">
        <v>1197132</v>
      </c>
      <c r="D194" s="42">
        <v>44599</v>
      </c>
      <c r="E194" s="8">
        <v>17890</v>
      </c>
      <c r="F194" s="44" t="s">
        <v>667</v>
      </c>
      <c r="G194" s="45">
        <v>290302188</v>
      </c>
      <c r="H194" s="46">
        <v>44601</v>
      </c>
      <c r="I194" s="46">
        <v>44608</v>
      </c>
      <c r="J194" s="47">
        <v>19051</v>
      </c>
      <c r="K194" s="4">
        <v>582476</v>
      </c>
      <c r="L194" s="4" t="s">
        <v>18</v>
      </c>
      <c r="M194" s="4" t="s">
        <v>87</v>
      </c>
      <c r="N194" s="40" t="s">
        <v>28</v>
      </c>
      <c r="O194" s="40" t="s">
        <v>934</v>
      </c>
      <c r="P194" s="42">
        <v>44601</v>
      </c>
      <c r="Q194" s="4" t="s">
        <v>841</v>
      </c>
      <c r="R194" s="4" t="s">
        <v>841</v>
      </c>
    </row>
    <row r="195" spans="1:18" x14ac:dyDescent="0.25">
      <c r="A195" s="50">
        <v>44593</v>
      </c>
      <c r="B195" s="4" t="s">
        <v>456</v>
      </c>
      <c r="C195" s="87">
        <v>1214400</v>
      </c>
      <c r="D195" s="42">
        <v>44609</v>
      </c>
      <c r="E195" s="43">
        <v>17890</v>
      </c>
      <c r="F195" s="44" t="s">
        <v>667</v>
      </c>
      <c r="G195" s="45">
        <v>565537875</v>
      </c>
      <c r="H195" s="46">
        <v>44610</v>
      </c>
      <c r="I195" s="46">
        <v>44617</v>
      </c>
      <c r="J195" s="47">
        <v>71135</v>
      </c>
      <c r="K195" s="4">
        <v>553828</v>
      </c>
      <c r="L195" s="4" t="s">
        <v>18</v>
      </c>
      <c r="M195" s="4" t="s">
        <v>87</v>
      </c>
      <c r="N195" s="40" t="s">
        <v>28</v>
      </c>
      <c r="O195" s="40" t="s">
        <v>908</v>
      </c>
      <c r="P195" s="42">
        <v>44610</v>
      </c>
      <c r="Q195" s="4" t="s">
        <v>841</v>
      </c>
      <c r="R195" s="4" t="s">
        <v>841</v>
      </c>
    </row>
    <row r="196" spans="1:18" x14ac:dyDescent="0.25">
      <c r="A196" s="50">
        <v>44593</v>
      </c>
      <c r="B196" s="40" t="s">
        <v>457</v>
      </c>
      <c r="C196" s="87">
        <v>1214624</v>
      </c>
      <c r="D196" s="42">
        <v>44609</v>
      </c>
      <c r="E196" s="43">
        <v>17890</v>
      </c>
      <c r="F196" s="44" t="s">
        <v>667</v>
      </c>
      <c r="G196" s="45">
        <v>329534646</v>
      </c>
      <c r="H196" s="46">
        <v>44610</v>
      </c>
      <c r="I196" s="46">
        <v>44617</v>
      </c>
      <c r="J196" s="47">
        <v>45636</v>
      </c>
      <c r="K196" s="4">
        <v>970880</v>
      </c>
      <c r="L196" s="4" t="s">
        <v>18</v>
      </c>
      <c r="M196" s="4" t="s">
        <v>87</v>
      </c>
      <c r="N196" s="40" t="s">
        <v>20</v>
      </c>
      <c r="O196" s="40" t="s">
        <v>912</v>
      </c>
      <c r="P196" s="42">
        <v>44610</v>
      </c>
      <c r="Q196" s="4" t="s">
        <v>841</v>
      </c>
      <c r="R196" s="4" t="s">
        <v>841</v>
      </c>
    </row>
    <row r="197" spans="1:18" x14ac:dyDescent="0.25">
      <c r="A197" s="50">
        <v>44593</v>
      </c>
      <c r="B197" s="4" t="s">
        <v>456</v>
      </c>
      <c r="C197" s="87">
        <v>1214616</v>
      </c>
      <c r="D197" s="42">
        <v>44609</v>
      </c>
      <c r="E197" s="43">
        <v>17890</v>
      </c>
      <c r="F197" s="44" t="s">
        <v>667</v>
      </c>
      <c r="G197" s="45">
        <v>762096735</v>
      </c>
      <c r="H197" s="46">
        <v>44610</v>
      </c>
      <c r="I197" s="46">
        <v>44617</v>
      </c>
      <c r="J197" s="47">
        <v>17261</v>
      </c>
      <c r="K197" s="4">
        <v>616823</v>
      </c>
      <c r="L197" s="4" t="s">
        <v>18</v>
      </c>
      <c r="M197" s="4" t="s">
        <v>87</v>
      </c>
      <c r="N197" s="40" t="s">
        <v>20</v>
      </c>
      <c r="O197" s="40" t="s">
        <v>912</v>
      </c>
      <c r="P197" s="42">
        <v>44610</v>
      </c>
      <c r="Q197" s="4" t="s">
        <v>841</v>
      </c>
      <c r="R197" s="4" t="s">
        <v>841</v>
      </c>
    </row>
    <row r="198" spans="1:18" x14ac:dyDescent="0.25">
      <c r="A198" s="50">
        <v>44593</v>
      </c>
      <c r="B198" s="4" t="s">
        <v>456</v>
      </c>
      <c r="C198" s="87">
        <v>1195132</v>
      </c>
      <c r="D198" s="42">
        <v>44599</v>
      </c>
      <c r="E198" s="43">
        <v>14118</v>
      </c>
      <c r="F198" s="44" t="s">
        <v>672</v>
      </c>
      <c r="G198" s="45">
        <v>446365895</v>
      </c>
      <c r="H198" s="46">
        <v>44599</v>
      </c>
      <c r="I198" s="46">
        <v>44609</v>
      </c>
      <c r="J198" s="47">
        <v>67783</v>
      </c>
      <c r="K198" s="40">
        <v>463999</v>
      </c>
      <c r="L198" s="40" t="s">
        <v>18</v>
      </c>
      <c r="M198" s="40" t="s">
        <v>146</v>
      </c>
      <c r="N198" s="40" t="s">
        <v>71</v>
      </c>
      <c r="O198" s="40" t="s">
        <v>919</v>
      </c>
      <c r="P198" s="42">
        <v>44600</v>
      </c>
      <c r="Q198" s="4" t="s">
        <v>842</v>
      </c>
      <c r="R198" s="4" t="s">
        <v>842</v>
      </c>
    </row>
    <row r="199" spans="1:18" x14ac:dyDescent="0.25">
      <c r="A199" s="50">
        <v>44593</v>
      </c>
      <c r="B199" s="4" t="s">
        <v>456</v>
      </c>
      <c r="C199" s="87">
        <v>1218235</v>
      </c>
      <c r="D199" s="42">
        <v>44610</v>
      </c>
      <c r="E199" s="43">
        <v>11290</v>
      </c>
      <c r="F199" s="44" t="s">
        <v>681</v>
      </c>
      <c r="G199" s="45">
        <v>40354902</v>
      </c>
      <c r="H199" s="46">
        <v>44610</v>
      </c>
      <c r="I199" s="46">
        <v>44617</v>
      </c>
      <c r="J199" s="47">
        <v>27854</v>
      </c>
      <c r="K199" s="40">
        <v>951821</v>
      </c>
      <c r="L199" s="40" t="s">
        <v>18</v>
      </c>
      <c r="M199" s="40" t="s">
        <v>159</v>
      </c>
      <c r="N199" s="40" t="s">
        <v>71</v>
      </c>
      <c r="O199" s="40" t="s">
        <v>919</v>
      </c>
      <c r="P199" s="42">
        <v>44610</v>
      </c>
      <c r="Q199" s="4" t="s">
        <v>844</v>
      </c>
      <c r="R199" s="4" t="s">
        <v>842</v>
      </c>
    </row>
    <row r="200" spans="1:18" x14ac:dyDescent="0.25">
      <c r="A200" s="50">
        <v>44593</v>
      </c>
      <c r="B200" s="4" t="s">
        <v>456</v>
      </c>
      <c r="C200" s="87">
        <v>1175994</v>
      </c>
      <c r="D200" s="42">
        <v>44586</v>
      </c>
      <c r="E200" s="43">
        <v>14126</v>
      </c>
      <c r="F200" s="44" t="s">
        <v>696</v>
      </c>
      <c r="G200" s="45">
        <v>252480828</v>
      </c>
      <c r="H200" s="46">
        <v>44593</v>
      </c>
      <c r="I200" s="46">
        <v>44600</v>
      </c>
      <c r="J200" s="47">
        <v>67563</v>
      </c>
      <c r="K200" s="40">
        <v>339767</v>
      </c>
      <c r="L200" s="40" t="s">
        <v>18</v>
      </c>
      <c r="M200" s="40" t="s">
        <v>160</v>
      </c>
      <c r="N200" s="40" t="s">
        <v>28</v>
      </c>
      <c r="O200" s="40" t="s">
        <v>908</v>
      </c>
      <c r="P200" s="42">
        <v>44593</v>
      </c>
      <c r="Q200" s="4" t="s">
        <v>841</v>
      </c>
      <c r="R200" s="4" t="s">
        <v>841</v>
      </c>
    </row>
    <row r="201" spans="1:18" x14ac:dyDescent="0.25">
      <c r="A201" s="50">
        <v>44593</v>
      </c>
      <c r="B201" s="4" t="s">
        <v>456</v>
      </c>
      <c r="C201" s="87">
        <v>1208746</v>
      </c>
      <c r="D201" s="42">
        <v>44608</v>
      </c>
      <c r="E201" s="43">
        <v>14126</v>
      </c>
      <c r="F201" s="44" t="s">
        <v>696</v>
      </c>
      <c r="G201" s="45">
        <v>622061750</v>
      </c>
      <c r="H201" s="46">
        <v>44610</v>
      </c>
      <c r="I201" s="46">
        <v>44617</v>
      </c>
      <c r="J201" s="47">
        <v>53918</v>
      </c>
      <c r="K201" s="40">
        <v>926828</v>
      </c>
      <c r="L201" s="40" t="s">
        <v>18</v>
      </c>
      <c r="M201" s="40" t="s">
        <v>160</v>
      </c>
      <c r="N201" s="40" t="s">
        <v>28</v>
      </c>
      <c r="O201" s="40" t="s">
        <v>934</v>
      </c>
      <c r="P201" s="42">
        <v>44610</v>
      </c>
      <c r="Q201" s="4" t="s">
        <v>841</v>
      </c>
      <c r="R201" s="4" t="s">
        <v>841</v>
      </c>
    </row>
    <row r="202" spans="1:18" x14ac:dyDescent="0.25">
      <c r="A202" s="50">
        <v>44593</v>
      </c>
      <c r="B202" s="4" t="s">
        <v>456</v>
      </c>
      <c r="C202" s="87">
        <v>1185515</v>
      </c>
      <c r="D202" s="42">
        <v>44596</v>
      </c>
      <c r="E202" s="8">
        <v>10257</v>
      </c>
      <c r="F202" s="44" t="s">
        <v>700</v>
      </c>
      <c r="G202" s="45">
        <v>405284480</v>
      </c>
      <c r="H202" s="46">
        <v>44589</v>
      </c>
      <c r="I202" s="46">
        <v>44617</v>
      </c>
      <c r="J202" s="47">
        <v>35494</v>
      </c>
      <c r="K202" s="4">
        <v>595758</v>
      </c>
      <c r="L202" s="4" t="s">
        <v>18</v>
      </c>
      <c r="M202" s="4" t="s">
        <v>92</v>
      </c>
      <c r="N202" s="4" t="s">
        <v>42</v>
      </c>
      <c r="O202" s="4" t="s">
        <v>847</v>
      </c>
      <c r="P202" s="42">
        <v>44596</v>
      </c>
      <c r="Q202" s="4" t="s">
        <v>841</v>
      </c>
      <c r="R202" s="4" t="s">
        <v>841</v>
      </c>
    </row>
    <row r="203" spans="1:18" x14ac:dyDescent="0.25">
      <c r="A203" s="50">
        <v>44593</v>
      </c>
      <c r="B203" s="4" t="s">
        <v>456</v>
      </c>
      <c r="C203" s="87">
        <v>1188610</v>
      </c>
      <c r="D203" s="42">
        <v>44594</v>
      </c>
      <c r="E203" s="43">
        <v>8291</v>
      </c>
      <c r="F203" s="44" t="s">
        <v>703</v>
      </c>
      <c r="G203" s="45">
        <v>962609482</v>
      </c>
      <c r="H203" s="46">
        <v>44593</v>
      </c>
      <c r="I203" s="46">
        <v>44617</v>
      </c>
      <c r="J203" s="47">
        <v>76168</v>
      </c>
      <c r="K203" s="40">
        <v>506061</v>
      </c>
      <c r="L203" s="40" t="s">
        <v>38</v>
      </c>
      <c r="M203" s="40" t="s">
        <v>161</v>
      </c>
      <c r="N203" s="40" t="s">
        <v>20</v>
      </c>
      <c r="O203" s="40" t="s">
        <v>912</v>
      </c>
      <c r="P203" s="42">
        <v>44594</v>
      </c>
      <c r="Q203" s="4" t="s">
        <v>841</v>
      </c>
      <c r="R203" s="4" t="s">
        <v>841</v>
      </c>
    </row>
    <row r="204" spans="1:18" x14ac:dyDescent="0.25">
      <c r="A204" s="50">
        <v>44593</v>
      </c>
      <c r="B204" s="4" t="s">
        <v>456</v>
      </c>
      <c r="C204" s="87">
        <v>1206720</v>
      </c>
      <c r="D204" s="42">
        <v>44608</v>
      </c>
      <c r="E204" s="43">
        <v>356742</v>
      </c>
      <c r="F204" s="44" t="s">
        <v>712</v>
      </c>
      <c r="G204" s="45">
        <v>670586225</v>
      </c>
      <c r="H204" s="46">
        <v>44613</v>
      </c>
      <c r="I204" s="46">
        <v>44620</v>
      </c>
      <c r="J204" s="47">
        <v>41023</v>
      </c>
      <c r="K204" s="40">
        <v>413475</v>
      </c>
      <c r="L204" s="40" t="s">
        <v>162</v>
      </c>
      <c r="M204" s="40" t="s">
        <v>94</v>
      </c>
      <c r="N204" s="40" t="s">
        <v>50</v>
      </c>
      <c r="O204" s="40" t="s">
        <v>869</v>
      </c>
      <c r="P204" s="42">
        <v>44613</v>
      </c>
      <c r="Q204" s="4" t="s">
        <v>844</v>
      </c>
      <c r="R204" s="4" t="s">
        <v>842</v>
      </c>
    </row>
    <row r="205" spans="1:18" x14ac:dyDescent="0.25">
      <c r="A205" s="50">
        <v>44593</v>
      </c>
      <c r="B205" s="4" t="s">
        <v>456</v>
      </c>
      <c r="C205" s="87">
        <v>1189427</v>
      </c>
      <c r="D205" s="42">
        <v>44595</v>
      </c>
      <c r="E205" s="8">
        <v>360193</v>
      </c>
      <c r="F205" s="44" t="s">
        <v>716</v>
      </c>
      <c r="G205" s="45">
        <v>483207017</v>
      </c>
      <c r="H205" s="46">
        <v>44593</v>
      </c>
      <c r="I205" s="46">
        <v>44607</v>
      </c>
      <c r="J205" s="11">
        <v>80234</v>
      </c>
      <c r="K205" s="4">
        <v>467218</v>
      </c>
      <c r="L205" s="4" t="s">
        <v>38</v>
      </c>
      <c r="M205" s="4" t="s">
        <v>96</v>
      </c>
      <c r="N205" s="4" t="s">
        <v>42</v>
      </c>
      <c r="O205" s="4" t="s">
        <v>917</v>
      </c>
      <c r="P205" s="42">
        <v>44596</v>
      </c>
      <c r="Q205" s="4" t="s">
        <v>841</v>
      </c>
      <c r="R205" s="4" t="s">
        <v>841</v>
      </c>
    </row>
    <row r="206" spans="1:18" x14ac:dyDescent="0.25">
      <c r="A206" s="50">
        <v>44593</v>
      </c>
      <c r="B206" s="4" t="s">
        <v>456</v>
      </c>
      <c r="C206" s="87">
        <v>1208841</v>
      </c>
      <c r="D206" s="42">
        <v>44607</v>
      </c>
      <c r="E206" s="43">
        <v>13491</v>
      </c>
      <c r="F206" s="44" t="s">
        <v>717</v>
      </c>
      <c r="G206" s="45">
        <v>727769430</v>
      </c>
      <c r="H206" s="46">
        <v>44603</v>
      </c>
      <c r="I206" s="46">
        <v>44617</v>
      </c>
      <c r="J206" s="47">
        <v>5680</v>
      </c>
      <c r="K206" s="40">
        <v>492969</v>
      </c>
      <c r="L206" s="40" t="s">
        <v>38</v>
      </c>
      <c r="M206" s="40" t="s">
        <v>164</v>
      </c>
      <c r="N206" s="40" t="s">
        <v>42</v>
      </c>
      <c r="O206" s="40" t="s">
        <v>847</v>
      </c>
      <c r="P206" s="42">
        <v>44607</v>
      </c>
      <c r="Q206" s="4" t="s">
        <v>841</v>
      </c>
      <c r="R206" s="4" t="s">
        <v>841</v>
      </c>
    </row>
    <row r="207" spans="1:18" x14ac:dyDescent="0.25">
      <c r="A207" s="50">
        <v>44593</v>
      </c>
      <c r="B207" s="4" t="s">
        <v>456</v>
      </c>
      <c r="C207" s="87">
        <v>1188611</v>
      </c>
      <c r="D207" s="42">
        <v>44594</v>
      </c>
      <c r="E207" s="43">
        <v>14511</v>
      </c>
      <c r="F207" s="44" t="s">
        <v>718</v>
      </c>
      <c r="G207" s="45">
        <v>273054283</v>
      </c>
      <c r="H207" s="46">
        <v>44601</v>
      </c>
      <c r="I207" s="46">
        <v>44608</v>
      </c>
      <c r="J207" s="47">
        <v>45962</v>
      </c>
      <c r="K207" s="40">
        <v>965121</v>
      </c>
      <c r="L207" s="40" t="s">
        <v>18</v>
      </c>
      <c r="M207" s="40" t="s">
        <v>165</v>
      </c>
      <c r="N207" s="40" t="s">
        <v>99</v>
      </c>
      <c r="O207" s="40" t="s">
        <v>918</v>
      </c>
      <c r="P207" s="42">
        <v>44601</v>
      </c>
      <c r="Q207" s="4" t="s">
        <v>841</v>
      </c>
      <c r="R207" s="4" t="s">
        <v>841</v>
      </c>
    </row>
    <row r="208" spans="1:18" x14ac:dyDescent="0.25">
      <c r="A208" s="50">
        <v>44593</v>
      </c>
      <c r="B208" s="4" t="s">
        <v>458</v>
      </c>
      <c r="C208" s="87">
        <v>1186049</v>
      </c>
      <c r="D208" s="42">
        <v>44594</v>
      </c>
      <c r="E208" s="8">
        <v>356012</v>
      </c>
      <c r="F208" s="44" t="s">
        <v>719</v>
      </c>
      <c r="G208" s="45">
        <v>358825784</v>
      </c>
      <c r="H208" s="46">
        <v>44594</v>
      </c>
      <c r="I208" s="46">
        <v>44620</v>
      </c>
      <c r="J208" s="47">
        <v>74686</v>
      </c>
      <c r="K208" s="4">
        <v>601164</v>
      </c>
      <c r="L208" s="4" t="s">
        <v>18</v>
      </c>
      <c r="M208" s="4" t="s">
        <v>100</v>
      </c>
      <c r="N208" s="4" t="s">
        <v>25</v>
      </c>
      <c r="O208" s="4" t="s">
        <v>907</v>
      </c>
      <c r="P208" s="42">
        <v>44595</v>
      </c>
      <c r="Q208" s="4" t="s">
        <v>23</v>
      </c>
      <c r="R208" s="40" t="s">
        <v>23</v>
      </c>
    </row>
    <row r="209" spans="1:18" x14ac:dyDescent="0.25">
      <c r="A209" s="50">
        <v>44593</v>
      </c>
      <c r="B209" s="40" t="s">
        <v>457</v>
      </c>
      <c r="C209" s="87">
        <v>1186040</v>
      </c>
      <c r="D209" s="42">
        <v>44594</v>
      </c>
      <c r="E209" s="8">
        <v>356012</v>
      </c>
      <c r="F209" s="44" t="s">
        <v>719</v>
      </c>
      <c r="G209" s="45">
        <v>518813639</v>
      </c>
      <c r="H209" s="46">
        <v>44594</v>
      </c>
      <c r="I209" s="46">
        <v>44620</v>
      </c>
      <c r="J209" s="47">
        <v>73446</v>
      </c>
      <c r="K209" s="4">
        <v>142980</v>
      </c>
      <c r="L209" s="4" t="s">
        <v>18</v>
      </c>
      <c r="M209" s="4" t="s">
        <v>100</v>
      </c>
      <c r="N209" s="4" t="s">
        <v>25</v>
      </c>
      <c r="O209" s="4" t="s">
        <v>907</v>
      </c>
      <c r="P209" s="42">
        <v>44595</v>
      </c>
      <c r="Q209" s="4" t="s">
        <v>23</v>
      </c>
      <c r="R209" s="40" t="s">
        <v>23</v>
      </c>
    </row>
    <row r="210" spans="1:18" x14ac:dyDescent="0.25">
      <c r="A210" s="50">
        <v>44593</v>
      </c>
      <c r="B210" s="40" t="s">
        <v>457</v>
      </c>
      <c r="C210" s="87">
        <v>1186040</v>
      </c>
      <c r="D210" s="42">
        <v>44601</v>
      </c>
      <c r="E210" s="43">
        <v>356012</v>
      </c>
      <c r="F210" s="44" t="s">
        <v>719</v>
      </c>
      <c r="G210" s="41">
        <v>653084794</v>
      </c>
      <c r="H210" s="46">
        <v>44607</v>
      </c>
      <c r="I210" s="46">
        <v>44607</v>
      </c>
      <c r="J210" s="47">
        <v>88542</v>
      </c>
      <c r="K210" s="40">
        <v>671683</v>
      </c>
      <c r="L210" s="40" t="s">
        <v>18</v>
      </c>
      <c r="M210" s="4" t="s">
        <v>100</v>
      </c>
      <c r="N210" s="4" t="s">
        <v>25</v>
      </c>
      <c r="O210" s="4" t="s">
        <v>907</v>
      </c>
      <c r="P210" s="42">
        <v>44607</v>
      </c>
      <c r="Q210" s="4" t="s">
        <v>842</v>
      </c>
      <c r="R210" s="4" t="s">
        <v>842</v>
      </c>
    </row>
    <row r="211" spans="1:18" x14ac:dyDescent="0.25">
      <c r="A211" s="50">
        <v>44593</v>
      </c>
      <c r="B211" s="4" t="s">
        <v>456</v>
      </c>
      <c r="C211" s="87">
        <v>1213014</v>
      </c>
      <c r="D211" s="42">
        <v>44609</v>
      </c>
      <c r="E211" s="43">
        <v>17449</v>
      </c>
      <c r="F211" s="44" t="s">
        <v>722</v>
      </c>
      <c r="G211" s="45">
        <v>584843114</v>
      </c>
      <c r="H211" s="46">
        <v>44609</v>
      </c>
      <c r="I211" s="46">
        <v>44617</v>
      </c>
      <c r="J211" s="47">
        <v>35842</v>
      </c>
      <c r="K211" s="40">
        <v>865530</v>
      </c>
      <c r="L211" s="40" t="s">
        <v>18</v>
      </c>
      <c r="M211" s="40" t="s">
        <v>86</v>
      </c>
      <c r="N211" s="40" t="s">
        <v>20</v>
      </c>
      <c r="O211" s="40" t="s">
        <v>912</v>
      </c>
      <c r="P211" s="6">
        <v>44609</v>
      </c>
      <c r="Q211" s="4" t="s">
        <v>844</v>
      </c>
      <c r="R211" s="4" t="s">
        <v>842</v>
      </c>
    </row>
    <row r="212" spans="1:18" x14ac:dyDescent="0.25">
      <c r="A212" s="50">
        <v>44593</v>
      </c>
      <c r="B212" s="4" t="s">
        <v>456</v>
      </c>
      <c r="C212" s="87">
        <v>1213489</v>
      </c>
      <c r="D212" s="42">
        <v>44609</v>
      </c>
      <c r="E212" s="43">
        <v>17449</v>
      </c>
      <c r="F212" s="44" t="s">
        <v>722</v>
      </c>
      <c r="G212" s="45">
        <v>643038065</v>
      </c>
      <c r="H212" s="46">
        <v>44609</v>
      </c>
      <c r="I212" s="46">
        <v>44623</v>
      </c>
      <c r="J212" s="47">
        <v>49488</v>
      </c>
      <c r="K212" s="40">
        <v>141657</v>
      </c>
      <c r="L212" s="40" t="s">
        <v>18</v>
      </c>
      <c r="M212" s="40" t="s">
        <v>86</v>
      </c>
      <c r="N212" s="40" t="s">
        <v>20</v>
      </c>
      <c r="O212" s="40" t="s">
        <v>912</v>
      </c>
      <c r="P212" s="6">
        <v>44609</v>
      </c>
      <c r="Q212" s="4" t="s">
        <v>844</v>
      </c>
      <c r="R212" s="4" t="s">
        <v>842</v>
      </c>
    </row>
    <row r="213" spans="1:18" x14ac:dyDescent="0.25">
      <c r="A213" s="50">
        <v>44593</v>
      </c>
      <c r="B213" s="4" t="s">
        <v>456</v>
      </c>
      <c r="C213" s="87">
        <v>1213437</v>
      </c>
      <c r="D213" s="42">
        <v>44609</v>
      </c>
      <c r="E213" s="43">
        <v>17449</v>
      </c>
      <c r="F213" s="44" t="s">
        <v>722</v>
      </c>
      <c r="G213" s="45">
        <v>428889269</v>
      </c>
      <c r="H213" s="46">
        <v>44609</v>
      </c>
      <c r="I213" s="46">
        <v>44625</v>
      </c>
      <c r="J213" s="47">
        <v>18464</v>
      </c>
      <c r="K213" s="40">
        <v>642535</v>
      </c>
      <c r="L213" s="40" t="s">
        <v>18</v>
      </c>
      <c r="M213" s="40" t="s">
        <v>86</v>
      </c>
      <c r="N213" s="40" t="s">
        <v>20</v>
      </c>
      <c r="O213" s="40" t="s">
        <v>912</v>
      </c>
      <c r="P213" s="6">
        <v>44609</v>
      </c>
      <c r="Q213" s="4" t="s">
        <v>844</v>
      </c>
      <c r="R213" s="4" t="s">
        <v>842</v>
      </c>
    </row>
    <row r="214" spans="1:18" x14ac:dyDescent="0.25">
      <c r="A214" s="50">
        <v>44593</v>
      </c>
      <c r="B214" s="4" t="s">
        <v>456</v>
      </c>
      <c r="C214" s="87">
        <v>1215811</v>
      </c>
      <c r="D214" s="42">
        <v>44613</v>
      </c>
      <c r="E214" s="43">
        <v>17449</v>
      </c>
      <c r="F214" s="44" t="s">
        <v>722</v>
      </c>
      <c r="G214" s="45">
        <v>402085355</v>
      </c>
      <c r="H214" s="46">
        <v>44613</v>
      </c>
      <c r="I214" s="46">
        <v>44625</v>
      </c>
      <c r="J214" s="47">
        <v>67087</v>
      </c>
      <c r="K214" s="40">
        <v>422622</v>
      </c>
      <c r="L214" s="40" t="s">
        <v>18</v>
      </c>
      <c r="M214" s="40" t="s">
        <v>86</v>
      </c>
      <c r="N214" s="40" t="s">
        <v>20</v>
      </c>
      <c r="O214" s="40" t="s">
        <v>907</v>
      </c>
      <c r="P214" s="6">
        <v>44613</v>
      </c>
      <c r="Q214" s="4" t="s">
        <v>844</v>
      </c>
      <c r="R214" s="4" t="s">
        <v>842</v>
      </c>
    </row>
    <row r="215" spans="1:18" x14ac:dyDescent="0.25">
      <c r="A215" s="50">
        <v>44593</v>
      </c>
      <c r="B215" s="4" t="s">
        <v>456</v>
      </c>
      <c r="C215" s="87">
        <v>1183332</v>
      </c>
      <c r="D215" s="42">
        <v>44593</v>
      </c>
      <c r="E215" s="43">
        <v>638</v>
      </c>
      <c r="F215" s="44" t="s">
        <v>732</v>
      </c>
      <c r="G215" s="45">
        <v>258647830</v>
      </c>
      <c r="H215" s="46">
        <v>44593</v>
      </c>
      <c r="I215" s="46">
        <v>44621</v>
      </c>
      <c r="J215" s="47">
        <v>75656</v>
      </c>
      <c r="K215" s="40">
        <v>263221</v>
      </c>
      <c r="L215" s="40" t="s">
        <v>18</v>
      </c>
      <c r="M215" s="40" t="s">
        <v>101</v>
      </c>
      <c r="N215" s="40" t="s">
        <v>32</v>
      </c>
      <c r="O215" s="40" t="s">
        <v>885</v>
      </c>
      <c r="P215" s="42">
        <v>44593</v>
      </c>
      <c r="Q215" s="40" t="s">
        <v>23</v>
      </c>
      <c r="R215" s="40" t="s">
        <v>23</v>
      </c>
    </row>
    <row r="216" spans="1:18" x14ac:dyDescent="0.25">
      <c r="A216" s="50">
        <v>44593</v>
      </c>
      <c r="B216" s="4" t="s">
        <v>456</v>
      </c>
      <c r="C216" s="87">
        <v>1199814</v>
      </c>
      <c r="D216" s="42">
        <v>44631</v>
      </c>
      <c r="E216" s="43">
        <v>13771</v>
      </c>
      <c r="F216" s="44" t="s">
        <v>733</v>
      </c>
      <c r="G216" s="45">
        <v>475483468</v>
      </c>
      <c r="H216" s="46">
        <v>44607</v>
      </c>
      <c r="I216" s="46">
        <v>44635</v>
      </c>
      <c r="J216" s="47">
        <v>83704</v>
      </c>
      <c r="K216" s="40">
        <v>448702</v>
      </c>
      <c r="L216" s="40" t="s">
        <v>18</v>
      </c>
      <c r="M216" s="4" t="s">
        <v>103</v>
      </c>
      <c r="N216" s="40" t="s">
        <v>25</v>
      </c>
      <c r="O216" s="40" t="s">
        <v>907</v>
      </c>
      <c r="P216" s="42">
        <v>44607</v>
      </c>
      <c r="Q216" s="4" t="s">
        <v>844</v>
      </c>
      <c r="R216" s="4" t="s">
        <v>842</v>
      </c>
    </row>
    <row r="217" spans="1:18" x14ac:dyDescent="0.25">
      <c r="A217" s="50">
        <v>44593</v>
      </c>
      <c r="B217" s="4" t="s">
        <v>456</v>
      </c>
      <c r="C217" s="87">
        <v>1199814</v>
      </c>
      <c r="D217" s="42">
        <v>44631</v>
      </c>
      <c r="E217" s="43">
        <v>13771</v>
      </c>
      <c r="F217" s="44" t="s">
        <v>733</v>
      </c>
      <c r="G217" s="45">
        <v>632235977</v>
      </c>
      <c r="H217" s="46">
        <v>44607</v>
      </c>
      <c r="I217" s="46">
        <v>44635</v>
      </c>
      <c r="J217" s="47">
        <v>47400</v>
      </c>
      <c r="K217" s="40">
        <v>190499</v>
      </c>
      <c r="L217" s="40" t="s">
        <v>18</v>
      </c>
      <c r="M217" s="4" t="s">
        <v>103</v>
      </c>
      <c r="N217" s="40" t="s">
        <v>25</v>
      </c>
      <c r="O217" s="40" t="s">
        <v>907</v>
      </c>
      <c r="P217" s="42">
        <v>44607</v>
      </c>
      <c r="Q217" s="4" t="s">
        <v>844</v>
      </c>
      <c r="R217" s="4" t="s">
        <v>842</v>
      </c>
    </row>
    <row r="218" spans="1:18" x14ac:dyDescent="0.25">
      <c r="A218" s="50">
        <v>44593</v>
      </c>
      <c r="B218" s="4" t="s">
        <v>456</v>
      </c>
      <c r="C218" s="87">
        <v>1196211</v>
      </c>
      <c r="D218" s="42">
        <v>44600</v>
      </c>
      <c r="E218" s="8">
        <v>4756</v>
      </c>
      <c r="F218" s="44" t="s">
        <v>741</v>
      </c>
      <c r="G218" s="45">
        <v>782320980</v>
      </c>
      <c r="H218" s="46">
        <v>44593</v>
      </c>
      <c r="I218" s="46">
        <v>44613</v>
      </c>
      <c r="J218" s="47">
        <v>86297</v>
      </c>
      <c r="K218" s="4">
        <v>223116</v>
      </c>
      <c r="L218" s="4" t="s">
        <v>18</v>
      </c>
      <c r="M218" s="4" t="s">
        <v>166</v>
      </c>
      <c r="N218" s="4" t="s">
        <v>25</v>
      </c>
      <c r="O218" s="4" t="s">
        <v>886</v>
      </c>
      <c r="P218" s="42">
        <v>44600</v>
      </c>
      <c r="Q218" s="4" t="s">
        <v>841</v>
      </c>
      <c r="R218" s="4" t="s">
        <v>841</v>
      </c>
    </row>
    <row r="219" spans="1:18" x14ac:dyDescent="0.25">
      <c r="A219" s="50">
        <v>44593</v>
      </c>
      <c r="B219" s="4" t="s">
        <v>456</v>
      </c>
      <c r="C219" s="87">
        <v>1192835</v>
      </c>
      <c r="D219" s="42">
        <v>44600</v>
      </c>
      <c r="E219" s="8">
        <v>4756</v>
      </c>
      <c r="F219" s="44" t="s">
        <v>741</v>
      </c>
      <c r="G219" s="45">
        <v>808612064</v>
      </c>
      <c r="H219" s="46">
        <v>44593</v>
      </c>
      <c r="I219" s="46">
        <v>44612</v>
      </c>
      <c r="J219" s="47">
        <v>78339</v>
      </c>
      <c r="K219" s="4">
        <v>270184</v>
      </c>
      <c r="L219" s="4" t="s">
        <v>18</v>
      </c>
      <c r="M219" s="4" t="s">
        <v>166</v>
      </c>
      <c r="N219" s="4" t="s">
        <v>25</v>
      </c>
      <c r="O219" s="4" t="s">
        <v>886</v>
      </c>
      <c r="P219" s="42">
        <v>44600</v>
      </c>
      <c r="Q219" s="4" t="s">
        <v>841</v>
      </c>
      <c r="R219" s="4" t="s">
        <v>841</v>
      </c>
    </row>
    <row r="220" spans="1:18" x14ac:dyDescent="0.25">
      <c r="A220" s="50">
        <v>44593</v>
      </c>
      <c r="B220" s="4" t="s">
        <v>456</v>
      </c>
      <c r="C220" s="87">
        <v>1212462</v>
      </c>
      <c r="D220" s="42">
        <v>44609</v>
      </c>
      <c r="E220" s="43">
        <v>4756</v>
      </c>
      <c r="F220" s="44" t="s">
        <v>741</v>
      </c>
      <c r="G220" s="45">
        <v>190998056</v>
      </c>
      <c r="H220" s="46">
        <v>44607</v>
      </c>
      <c r="I220" s="46">
        <v>44616</v>
      </c>
      <c r="J220" s="47">
        <v>43472</v>
      </c>
      <c r="K220" s="4">
        <v>284926</v>
      </c>
      <c r="L220" s="4" t="s">
        <v>18</v>
      </c>
      <c r="M220" s="4" t="s">
        <v>106</v>
      </c>
      <c r="N220" s="4" t="s">
        <v>25</v>
      </c>
      <c r="O220" s="4" t="s">
        <v>886</v>
      </c>
      <c r="P220" s="42">
        <v>44609</v>
      </c>
      <c r="Q220" s="4" t="s">
        <v>841</v>
      </c>
      <c r="R220" s="4" t="s">
        <v>841</v>
      </c>
    </row>
    <row r="221" spans="1:18" x14ac:dyDescent="0.25">
      <c r="A221" s="50">
        <v>44593</v>
      </c>
      <c r="B221" s="40" t="s">
        <v>457</v>
      </c>
      <c r="C221" s="87">
        <v>1195159</v>
      </c>
      <c r="D221" s="42">
        <v>44608</v>
      </c>
      <c r="E221" s="43">
        <v>360399</v>
      </c>
      <c r="F221" s="44" t="s">
        <v>742</v>
      </c>
      <c r="G221" s="45">
        <v>568909457</v>
      </c>
      <c r="H221" s="46">
        <v>44611</v>
      </c>
      <c r="I221" s="46">
        <v>44635</v>
      </c>
      <c r="J221" s="47">
        <v>31807</v>
      </c>
      <c r="K221" s="40">
        <v>468748</v>
      </c>
      <c r="L221" s="40" t="s">
        <v>18</v>
      </c>
      <c r="M221" s="40" t="s">
        <v>167</v>
      </c>
      <c r="N221" s="4" t="s">
        <v>63</v>
      </c>
      <c r="O221" s="4" t="s">
        <v>907</v>
      </c>
      <c r="P221" s="42">
        <v>44613</v>
      </c>
      <c r="Q221" s="4" t="s">
        <v>842</v>
      </c>
      <c r="R221" s="4" t="s">
        <v>842</v>
      </c>
    </row>
    <row r="222" spans="1:18" x14ac:dyDescent="0.25">
      <c r="A222" s="50">
        <v>44593</v>
      </c>
      <c r="B222" s="4" t="s">
        <v>456</v>
      </c>
      <c r="C222" s="87">
        <v>1203767</v>
      </c>
      <c r="D222" s="42">
        <v>44606</v>
      </c>
      <c r="E222" s="43">
        <v>360399</v>
      </c>
      <c r="F222" s="44" t="s">
        <v>742</v>
      </c>
      <c r="G222" s="45">
        <v>206514631</v>
      </c>
      <c r="H222" s="46">
        <v>44611</v>
      </c>
      <c r="I222" s="46">
        <v>44640</v>
      </c>
      <c r="J222" s="47">
        <v>38369</v>
      </c>
      <c r="K222" s="40">
        <v>403105</v>
      </c>
      <c r="L222" s="40" t="s">
        <v>18</v>
      </c>
      <c r="M222" s="40" t="s">
        <v>167</v>
      </c>
      <c r="N222" s="4" t="s">
        <v>63</v>
      </c>
      <c r="O222" s="4" t="s">
        <v>907</v>
      </c>
      <c r="P222" s="42">
        <v>44613</v>
      </c>
      <c r="Q222" s="4" t="s">
        <v>842</v>
      </c>
      <c r="R222" s="4" t="s">
        <v>841</v>
      </c>
    </row>
    <row r="223" spans="1:18" x14ac:dyDescent="0.25">
      <c r="A223" s="50">
        <v>44593</v>
      </c>
      <c r="B223" s="4" t="s">
        <v>458</v>
      </c>
      <c r="C223" s="87">
        <v>1195224</v>
      </c>
      <c r="D223" s="42">
        <v>44606</v>
      </c>
      <c r="E223" s="43">
        <v>360399</v>
      </c>
      <c r="F223" s="44" t="s">
        <v>742</v>
      </c>
      <c r="G223" s="45">
        <v>54570321</v>
      </c>
      <c r="H223" s="46">
        <v>44611</v>
      </c>
      <c r="I223" s="46">
        <v>44640</v>
      </c>
      <c r="J223" s="47">
        <v>10747</v>
      </c>
      <c r="K223" s="40">
        <v>146297</v>
      </c>
      <c r="L223" s="40" t="s">
        <v>18</v>
      </c>
      <c r="M223" s="40" t="s">
        <v>167</v>
      </c>
      <c r="N223" s="4" t="s">
        <v>63</v>
      </c>
      <c r="O223" s="4" t="s">
        <v>907</v>
      </c>
      <c r="P223" s="42">
        <v>44613</v>
      </c>
      <c r="Q223" s="4" t="s">
        <v>842</v>
      </c>
      <c r="R223" s="4" t="s">
        <v>842</v>
      </c>
    </row>
    <row r="224" spans="1:18" x14ac:dyDescent="0.25">
      <c r="A224" s="50">
        <v>44593</v>
      </c>
      <c r="B224" s="40" t="s">
        <v>457</v>
      </c>
      <c r="C224" s="87">
        <v>1195159</v>
      </c>
      <c r="D224" s="42">
        <v>44607</v>
      </c>
      <c r="E224" s="43">
        <v>360399</v>
      </c>
      <c r="F224" s="44" t="s">
        <v>742</v>
      </c>
      <c r="G224" s="45">
        <v>725516000</v>
      </c>
      <c r="H224" s="46">
        <v>44611</v>
      </c>
      <c r="I224" s="46">
        <v>44640</v>
      </c>
      <c r="J224" s="47">
        <v>55850</v>
      </c>
      <c r="K224" s="40">
        <v>130892</v>
      </c>
      <c r="L224" s="40" t="s">
        <v>18</v>
      </c>
      <c r="M224" s="40" t="s">
        <v>167</v>
      </c>
      <c r="N224" s="4" t="s">
        <v>63</v>
      </c>
      <c r="O224" s="4" t="s">
        <v>907</v>
      </c>
      <c r="P224" s="42">
        <v>44613</v>
      </c>
      <c r="Q224" s="4" t="s">
        <v>842</v>
      </c>
      <c r="R224" s="4" t="s">
        <v>842</v>
      </c>
    </row>
    <row r="225" spans="1:18" x14ac:dyDescent="0.25">
      <c r="A225" s="50">
        <v>44593</v>
      </c>
      <c r="B225" s="4" t="s">
        <v>456</v>
      </c>
      <c r="C225" s="87">
        <v>1198266</v>
      </c>
      <c r="D225" s="42">
        <v>44600</v>
      </c>
      <c r="E225" s="8">
        <v>11113</v>
      </c>
      <c r="F225" s="44" t="s">
        <v>745</v>
      </c>
      <c r="G225" s="45">
        <v>496816819</v>
      </c>
      <c r="H225" s="46">
        <v>44602</v>
      </c>
      <c r="I225" s="46">
        <v>44610</v>
      </c>
      <c r="J225" s="47">
        <v>57370</v>
      </c>
      <c r="K225" s="4">
        <v>874471</v>
      </c>
      <c r="L225" s="4" t="s">
        <v>18</v>
      </c>
      <c r="M225" s="4" t="s">
        <v>168</v>
      </c>
      <c r="N225" s="40" t="s">
        <v>63</v>
      </c>
      <c r="O225" s="40" t="s">
        <v>907</v>
      </c>
      <c r="P225" s="42">
        <v>44603</v>
      </c>
      <c r="Q225" s="4" t="s">
        <v>841</v>
      </c>
      <c r="R225" s="4" t="s">
        <v>841</v>
      </c>
    </row>
    <row r="226" spans="1:18" x14ac:dyDescent="0.25">
      <c r="A226" s="50">
        <v>44593</v>
      </c>
      <c r="B226" s="4" t="s">
        <v>456</v>
      </c>
      <c r="C226" s="87">
        <v>1198266</v>
      </c>
      <c r="D226" s="42">
        <v>44600</v>
      </c>
      <c r="E226" s="8">
        <v>11113</v>
      </c>
      <c r="F226" s="44" t="s">
        <v>745</v>
      </c>
      <c r="G226" s="45">
        <v>620108195</v>
      </c>
      <c r="H226" s="46">
        <v>44602</v>
      </c>
      <c r="I226" s="46">
        <v>44610</v>
      </c>
      <c r="J226" s="47">
        <v>81832</v>
      </c>
      <c r="K226" s="4">
        <v>589015</v>
      </c>
      <c r="L226" s="4" t="s">
        <v>18</v>
      </c>
      <c r="M226" s="4" t="s">
        <v>168</v>
      </c>
      <c r="N226" s="40" t="s">
        <v>63</v>
      </c>
      <c r="O226" s="40" t="s">
        <v>907</v>
      </c>
      <c r="P226" s="42">
        <v>44603</v>
      </c>
      <c r="Q226" s="4" t="s">
        <v>841</v>
      </c>
      <c r="R226" s="4" t="s">
        <v>841</v>
      </c>
    </row>
    <row r="227" spans="1:18" x14ac:dyDescent="0.25">
      <c r="A227" s="50">
        <v>44593</v>
      </c>
      <c r="B227" s="4" t="s">
        <v>456</v>
      </c>
      <c r="C227" s="87">
        <v>1198266</v>
      </c>
      <c r="D227" s="42">
        <v>44600</v>
      </c>
      <c r="E227" s="8">
        <v>11113</v>
      </c>
      <c r="F227" s="44" t="s">
        <v>745</v>
      </c>
      <c r="G227" s="45">
        <v>55050646</v>
      </c>
      <c r="H227" s="46">
        <v>44602</v>
      </c>
      <c r="I227" s="46">
        <v>44610</v>
      </c>
      <c r="J227" s="47">
        <v>1485</v>
      </c>
      <c r="K227" s="4">
        <v>990662</v>
      </c>
      <c r="L227" s="4" t="s">
        <v>18</v>
      </c>
      <c r="M227" s="4" t="s">
        <v>168</v>
      </c>
      <c r="N227" s="40" t="s">
        <v>63</v>
      </c>
      <c r="O227" s="40" t="s">
        <v>907</v>
      </c>
      <c r="P227" s="42">
        <v>44603</v>
      </c>
      <c r="Q227" s="4" t="s">
        <v>841</v>
      </c>
      <c r="R227" s="4" t="s">
        <v>841</v>
      </c>
    </row>
    <row r="228" spans="1:18" x14ac:dyDescent="0.25">
      <c r="A228" s="50">
        <v>44593</v>
      </c>
      <c r="B228" s="4" t="s">
        <v>456</v>
      </c>
      <c r="C228" s="87">
        <v>1191531</v>
      </c>
      <c r="D228" s="42">
        <v>44595</v>
      </c>
      <c r="E228" s="8">
        <v>11113</v>
      </c>
      <c r="F228" s="44" t="s">
        <v>745</v>
      </c>
      <c r="G228" s="45">
        <v>258913554</v>
      </c>
      <c r="H228" s="46">
        <v>44596</v>
      </c>
      <c r="I228" s="46">
        <v>44613</v>
      </c>
      <c r="J228" s="47">
        <v>74582</v>
      </c>
      <c r="K228" s="40">
        <v>491295</v>
      </c>
      <c r="L228" s="40" t="s">
        <v>18</v>
      </c>
      <c r="M228" s="4" t="s">
        <v>111</v>
      </c>
      <c r="N228" s="4" t="s">
        <v>36</v>
      </c>
      <c r="O228" s="4" t="s">
        <v>907</v>
      </c>
      <c r="P228" s="42">
        <v>44596</v>
      </c>
      <c r="Q228" s="4" t="s">
        <v>841</v>
      </c>
      <c r="R228" s="4" t="s">
        <v>841</v>
      </c>
    </row>
    <row r="229" spans="1:18" x14ac:dyDescent="0.25">
      <c r="A229" s="50">
        <v>44593</v>
      </c>
      <c r="B229" s="4" t="s">
        <v>456</v>
      </c>
      <c r="C229" s="87">
        <v>1198266</v>
      </c>
      <c r="D229" s="42">
        <v>44600</v>
      </c>
      <c r="E229" s="8">
        <v>11113</v>
      </c>
      <c r="F229" s="44" t="s">
        <v>745</v>
      </c>
      <c r="G229" s="45">
        <v>66474091</v>
      </c>
      <c r="H229" s="46">
        <v>44606</v>
      </c>
      <c r="I229" s="46">
        <v>44614</v>
      </c>
      <c r="J229" s="47">
        <v>49615</v>
      </c>
      <c r="K229" s="4">
        <v>941903</v>
      </c>
      <c r="L229" s="4" t="s">
        <v>18</v>
      </c>
      <c r="M229" s="4" t="s">
        <v>168</v>
      </c>
      <c r="N229" s="40" t="s">
        <v>63</v>
      </c>
      <c r="O229" s="40" t="s">
        <v>907</v>
      </c>
      <c r="P229" s="42">
        <v>44607</v>
      </c>
      <c r="Q229" s="4" t="s">
        <v>841</v>
      </c>
      <c r="R229" s="4" t="s">
        <v>841</v>
      </c>
    </row>
    <row r="230" spans="1:18" x14ac:dyDescent="0.25">
      <c r="A230" s="50">
        <v>44593</v>
      </c>
      <c r="B230" s="4" t="s">
        <v>456</v>
      </c>
      <c r="C230" s="87">
        <v>1194737</v>
      </c>
      <c r="D230" s="42">
        <v>44600</v>
      </c>
      <c r="E230" s="8">
        <v>364046</v>
      </c>
      <c r="F230" s="44" t="s">
        <v>756</v>
      </c>
      <c r="G230" s="45">
        <v>95405548</v>
      </c>
      <c r="H230" s="46">
        <v>44600</v>
      </c>
      <c r="I230" s="46">
        <v>44623</v>
      </c>
      <c r="J230" s="47">
        <v>29290</v>
      </c>
      <c r="K230" s="4">
        <v>942484</v>
      </c>
      <c r="L230" s="40" t="s">
        <v>38</v>
      </c>
      <c r="M230" s="4" t="s">
        <v>114</v>
      </c>
      <c r="N230" s="4" t="s">
        <v>63</v>
      </c>
      <c r="O230" s="4" t="s">
        <v>907</v>
      </c>
      <c r="P230" s="42">
        <v>44606</v>
      </c>
      <c r="Q230" s="4" t="s">
        <v>841</v>
      </c>
      <c r="R230" s="4" t="s">
        <v>841</v>
      </c>
    </row>
    <row r="231" spans="1:18" x14ac:dyDescent="0.25">
      <c r="A231" s="50">
        <v>44593</v>
      </c>
      <c r="B231" s="4" t="s">
        <v>458</v>
      </c>
      <c r="C231" s="87">
        <v>1193927</v>
      </c>
      <c r="D231" s="42">
        <v>44600</v>
      </c>
      <c r="E231" s="8">
        <v>364046</v>
      </c>
      <c r="F231" s="44" t="s">
        <v>756</v>
      </c>
      <c r="G231" s="45">
        <v>511394382</v>
      </c>
      <c r="H231" s="46">
        <v>44600</v>
      </c>
      <c r="I231" s="46">
        <v>44623</v>
      </c>
      <c r="J231" s="47">
        <v>42145</v>
      </c>
      <c r="K231" s="4">
        <v>719951</v>
      </c>
      <c r="L231" s="4" t="s">
        <v>18</v>
      </c>
      <c r="M231" s="4" t="s">
        <v>114</v>
      </c>
      <c r="N231" s="4" t="s">
        <v>63</v>
      </c>
      <c r="O231" s="4" t="s">
        <v>907</v>
      </c>
      <c r="P231" s="42">
        <v>44606</v>
      </c>
      <c r="Q231" s="4" t="s">
        <v>841</v>
      </c>
      <c r="R231" s="4" t="s">
        <v>841</v>
      </c>
    </row>
    <row r="232" spans="1:18" x14ac:dyDescent="0.25">
      <c r="A232" s="50">
        <v>44593</v>
      </c>
      <c r="B232" s="40" t="s">
        <v>457</v>
      </c>
      <c r="C232" s="87">
        <v>1193886</v>
      </c>
      <c r="D232" s="42">
        <v>44600</v>
      </c>
      <c r="E232" s="8">
        <v>364046</v>
      </c>
      <c r="F232" s="44" t="s">
        <v>756</v>
      </c>
      <c r="G232" s="45">
        <v>688535841</v>
      </c>
      <c r="H232" s="46">
        <v>44600</v>
      </c>
      <c r="I232" s="46">
        <v>44623</v>
      </c>
      <c r="J232" s="47">
        <v>3533</v>
      </c>
      <c r="K232" s="4">
        <v>868732</v>
      </c>
      <c r="L232" s="4" t="s">
        <v>18</v>
      </c>
      <c r="M232" s="4" t="s">
        <v>114</v>
      </c>
      <c r="N232" s="4" t="s">
        <v>63</v>
      </c>
      <c r="O232" s="4" t="s">
        <v>907</v>
      </c>
      <c r="P232" s="42">
        <v>44606</v>
      </c>
      <c r="Q232" s="4" t="s">
        <v>841</v>
      </c>
      <c r="R232" s="4" t="s">
        <v>841</v>
      </c>
    </row>
    <row r="233" spans="1:18" x14ac:dyDescent="0.25">
      <c r="A233" s="50">
        <v>44593</v>
      </c>
      <c r="B233" s="4" t="s">
        <v>456</v>
      </c>
      <c r="C233" s="87">
        <v>1202768</v>
      </c>
      <c r="D233" s="42">
        <v>44603</v>
      </c>
      <c r="E233" s="43">
        <v>357218</v>
      </c>
      <c r="F233" s="44" t="s">
        <v>758</v>
      </c>
      <c r="G233" s="45">
        <v>500690028</v>
      </c>
      <c r="H233" s="46">
        <v>44603</v>
      </c>
      <c r="I233" s="46">
        <v>44635</v>
      </c>
      <c r="J233" s="47">
        <v>64735</v>
      </c>
      <c r="K233" s="40">
        <v>538242</v>
      </c>
      <c r="L233" s="4" t="s">
        <v>18</v>
      </c>
      <c r="M233" s="40" t="s">
        <v>169</v>
      </c>
      <c r="N233" s="40" t="s">
        <v>28</v>
      </c>
      <c r="O233" s="40" t="s">
        <v>905</v>
      </c>
      <c r="P233" s="42">
        <v>44606</v>
      </c>
      <c r="Q233" s="4" t="s">
        <v>841</v>
      </c>
      <c r="R233" s="4" t="s">
        <v>841</v>
      </c>
    </row>
    <row r="234" spans="1:18" x14ac:dyDescent="0.25">
      <c r="A234" s="50">
        <v>44593</v>
      </c>
      <c r="B234" s="4" t="s">
        <v>456</v>
      </c>
      <c r="C234" s="87">
        <v>1195176</v>
      </c>
      <c r="D234" s="42">
        <v>44599</v>
      </c>
      <c r="E234" s="43">
        <v>7421</v>
      </c>
      <c r="F234" s="44" t="s">
        <v>762</v>
      </c>
      <c r="G234" s="45">
        <v>474003864</v>
      </c>
      <c r="H234" s="46">
        <v>44599</v>
      </c>
      <c r="I234" s="46">
        <v>44617</v>
      </c>
      <c r="J234" s="47">
        <v>18312</v>
      </c>
      <c r="K234" s="40">
        <v>226013</v>
      </c>
      <c r="L234" s="40" t="s">
        <v>18</v>
      </c>
      <c r="M234" s="40" t="s">
        <v>146</v>
      </c>
      <c r="N234" s="40" t="s">
        <v>71</v>
      </c>
      <c r="O234" s="40" t="s">
        <v>919</v>
      </c>
      <c r="P234" s="42">
        <v>44600</v>
      </c>
      <c r="Q234" s="4" t="s">
        <v>842</v>
      </c>
      <c r="R234" s="4" t="s">
        <v>842</v>
      </c>
    </row>
    <row r="235" spans="1:18" x14ac:dyDescent="0.25">
      <c r="A235" s="50">
        <v>44593</v>
      </c>
      <c r="B235" s="4" t="s">
        <v>456</v>
      </c>
      <c r="C235" s="87">
        <v>1195192</v>
      </c>
      <c r="D235" s="42">
        <v>44599</v>
      </c>
      <c r="E235" s="43">
        <v>6497</v>
      </c>
      <c r="F235" s="44" t="s">
        <v>763</v>
      </c>
      <c r="G235" s="45">
        <v>359122066</v>
      </c>
      <c r="H235" s="46">
        <v>44602</v>
      </c>
      <c r="I235" s="46">
        <v>44617</v>
      </c>
      <c r="J235" s="47">
        <v>44507</v>
      </c>
      <c r="K235" s="40">
        <v>282208</v>
      </c>
      <c r="L235" s="40" t="s">
        <v>18</v>
      </c>
      <c r="M235" s="40" t="s">
        <v>146</v>
      </c>
      <c r="N235" s="40" t="s">
        <v>71</v>
      </c>
      <c r="O235" s="40" t="s">
        <v>919</v>
      </c>
      <c r="P235" s="42">
        <v>44602</v>
      </c>
      <c r="Q235" s="4" t="s">
        <v>842</v>
      </c>
      <c r="R235" s="4" t="s">
        <v>842</v>
      </c>
    </row>
    <row r="236" spans="1:18" x14ac:dyDescent="0.25">
      <c r="A236" s="50">
        <v>44593</v>
      </c>
      <c r="B236" s="40" t="s">
        <v>457</v>
      </c>
      <c r="C236" s="87">
        <v>1162139</v>
      </c>
      <c r="D236" s="42">
        <v>44578</v>
      </c>
      <c r="E236" s="43">
        <v>6447</v>
      </c>
      <c r="F236" s="44" t="s">
        <v>770</v>
      </c>
      <c r="G236" s="45">
        <v>983897045</v>
      </c>
      <c r="H236" s="46">
        <v>44596</v>
      </c>
      <c r="I236" s="46">
        <v>44620</v>
      </c>
      <c r="J236" s="47">
        <v>44968</v>
      </c>
      <c r="K236" s="40">
        <v>894349</v>
      </c>
      <c r="L236" s="40" t="s">
        <v>18</v>
      </c>
      <c r="M236" s="40" t="s">
        <v>170</v>
      </c>
      <c r="N236" s="40" t="s">
        <v>28</v>
      </c>
      <c r="O236" s="40" t="s">
        <v>908</v>
      </c>
      <c r="P236" s="42">
        <v>44596</v>
      </c>
      <c r="Q236" s="4" t="s">
        <v>844</v>
      </c>
      <c r="R236" s="4" t="s">
        <v>842</v>
      </c>
    </row>
    <row r="237" spans="1:18" x14ac:dyDescent="0.25">
      <c r="A237" s="50">
        <v>44593</v>
      </c>
      <c r="B237" s="40" t="s">
        <v>457</v>
      </c>
      <c r="C237" s="87">
        <v>1204262</v>
      </c>
      <c r="D237" s="42">
        <v>44603</v>
      </c>
      <c r="E237" s="43">
        <v>6447</v>
      </c>
      <c r="F237" s="44" t="s">
        <v>770</v>
      </c>
      <c r="G237" s="45">
        <v>201773295</v>
      </c>
      <c r="H237" s="46">
        <v>44603</v>
      </c>
      <c r="I237" s="46">
        <v>44614</v>
      </c>
      <c r="J237" s="47">
        <v>23942</v>
      </c>
      <c r="K237" s="40">
        <v>607872</v>
      </c>
      <c r="L237" s="40" t="s">
        <v>18</v>
      </c>
      <c r="M237" s="40" t="s">
        <v>170</v>
      </c>
      <c r="N237" s="40" t="s">
        <v>28</v>
      </c>
      <c r="O237" s="40" t="s">
        <v>934</v>
      </c>
      <c r="P237" s="42">
        <v>44603</v>
      </c>
      <c r="Q237" s="4" t="s">
        <v>844</v>
      </c>
      <c r="R237" s="4" t="s">
        <v>842</v>
      </c>
    </row>
    <row r="238" spans="1:18" x14ac:dyDescent="0.25">
      <c r="A238" s="50">
        <v>44593</v>
      </c>
      <c r="B238" s="4" t="s">
        <v>456</v>
      </c>
      <c r="C238" s="87">
        <v>1209884</v>
      </c>
      <c r="D238" s="42">
        <v>44606</v>
      </c>
      <c r="E238" s="43">
        <v>6718</v>
      </c>
      <c r="F238" s="44" t="s">
        <v>789</v>
      </c>
      <c r="G238" s="45">
        <v>632176349</v>
      </c>
      <c r="H238" s="46">
        <v>44606</v>
      </c>
      <c r="I238" s="46">
        <v>44617</v>
      </c>
      <c r="J238" s="47">
        <v>90419</v>
      </c>
      <c r="K238" s="40">
        <v>247329</v>
      </c>
      <c r="L238" s="40" t="s">
        <v>18</v>
      </c>
      <c r="M238" s="40" t="s">
        <v>171</v>
      </c>
      <c r="N238" s="40" t="s">
        <v>153</v>
      </c>
      <c r="O238" s="40" t="s">
        <v>914</v>
      </c>
      <c r="P238" s="42">
        <v>44606</v>
      </c>
      <c r="Q238" s="4" t="s">
        <v>842</v>
      </c>
      <c r="R238" s="4" t="s">
        <v>842</v>
      </c>
    </row>
    <row r="239" spans="1:18" x14ac:dyDescent="0.25">
      <c r="A239" s="50">
        <v>44593</v>
      </c>
      <c r="B239" s="4" t="s">
        <v>456</v>
      </c>
      <c r="C239" s="87">
        <v>1209884</v>
      </c>
      <c r="D239" s="42">
        <v>44606</v>
      </c>
      <c r="E239" s="43">
        <v>6718</v>
      </c>
      <c r="F239" s="44" t="s">
        <v>789</v>
      </c>
      <c r="G239" s="45">
        <v>342722830</v>
      </c>
      <c r="H239" s="46">
        <v>44606</v>
      </c>
      <c r="I239" s="46">
        <v>44617</v>
      </c>
      <c r="J239" s="47">
        <v>19653</v>
      </c>
      <c r="K239" s="40">
        <v>495513</v>
      </c>
      <c r="L239" s="40" t="s">
        <v>18</v>
      </c>
      <c r="M239" s="40" t="s">
        <v>172</v>
      </c>
      <c r="N239" s="40" t="s">
        <v>153</v>
      </c>
      <c r="O239" s="40" t="s">
        <v>914</v>
      </c>
      <c r="P239" s="42">
        <v>44606</v>
      </c>
      <c r="Q239" s="4" t="s">
        <v>842</v>
      </c>
      <c r="R239" s="4" t="s">
        <v>842</v>
      </c>
    </row>
    <row r="240" spans="1:18" x14ac:dyDescent="0.25">
      <c r="A240" s="50">
        <v>44593</v>
      </c>
      <c r="B240" s="4" t="s">
        <v>456</v>
      </c>
      <c r="C240" s="87">
        <v>1208584</v>
      </c>
      <c r="D240" s="42">
        <v>44577</v>
      </c>
      <c r="E240" s="8">
        <v>6859</v>
      </c>
      <c r="F240" s="44" t="s">
        <v>795</v>
      </c>
      <c r="G240" s="45">
        <v>720586933</v>
      </c>
      <c r="H240" s="46">
        <v>44605</v>
      </c>
      <c r="I240" s="46">
        <v>44616</v>
      </c>
      <c r="J240" s="47">
        <v>97339</v>
      </c>
      <c r="K240" s="4">
        <v>639741</v>
      </c>
      <c r="L240" s="4" t="s">
        <v>18</v>
      </c>
      <c r="M240" s="4" t="s">
        <v>117</v>
      </c>
      <c r="N240" s="4" t="s">
        <v>25</v>
      </c>
      <c r="O240" s="4" t="s">
        <v>907</v>
      </c>
      <c r="P240" s="42">
        <v>44609</v>
      </c>
      <c r="Q240" s="4" t="s">
        <v>841</v>
      </c>
      <c r="R240" s="4" t="s">
        <v>841</v>
      </c>
    </row>
    <row r="241" spans="1:18" x14ac:dyDescent="0.25">
      <c r="A241" s="50">
        <v>44593</v>
      </c>
      <c r="B241" s="4" t="s">
        <v>456</v>
      </c>
      <c r="C241" s="87">
        <v>209582</v>
      </c>
      <c r="D241" s="42">
        <v>44599</v>
      </c>
      <c r="E241" s="43">
        <v>30953</v>
      </c>
      <c r="F241" s="44" t="s">
        <v>797</v>
      </c>
      <c r="G241" s="45">
        <v>285261144</v>
      </c>
      <c r="H241" s="46">
        <v>44594</v>
      </c>
      <c r="I241" s="46">
        <v>44607</v>
      </c>
      <c r="J241" s="47">
        <v>78961</v>
      </c>
      <c r="K241" s="40">
        <v>807902</v>
      </c>
      <c r="L241" s="40" t="s">
        <v>38</v>
      </c>
      <c r="M241" s="40" t="s">
        <v>138</v>
      </c>
      <c r="N241" s="40" t="s">
        <v>36</v>
      </c>
      <c r="O241" s="40" t="s">
        <v>849</v>
      </c>
      <c r="P241" s="42">
        <v>44599</v>
      </c>
      <c r="Q241" s="4" t="s">
        <v>842</v>
      </c>
      <c r="R241" s="4" t="s">
        <v>842</v>
      </c>
    </row>
    <row r="242" spans="1:18" x14ac:dyDescent="0.25">
      <c r="A242" s="50">
        <v>44593</v>
      </c>
      <c r="B242" s="4" t="s">
        <v>456</v>
      </c>
      <c r="C242" s="87">
        <v>1226990</v>
      </c>
      <c r="D242" s="42">
        <v>44617</v>
      </c>
      <c r="E242" s="43">
        <v>30953</v>
      </c>
      <c r="F242" s="44" t="s">
        <v>797</v>
      </c>
      <c r="G242" s="45">
        <v>927565943</v>
      </c>
      <c r="H242" s="46">
        <v>44593</v>
      </c>
      <c r="I242" s="46">
        <v>44630</v>
      </c>
      <c r="J242" s="47">
        <v>55446</v>
      </c>
      <c r="K242" s="40">
        <v>361044</v>
      </c>
      <c r="L242" s="40" t="s">
        <v>38</v>
      </c>
      <c r="M242" s="40" t="s">
        <v>138</v>
      </c>
      <c r="N242" s="40" t="s">
        <v>36</v>
      </c>
      <c r="O242" s="40" t="s">
        <v>849</v>
      </c>
      <c r="P242" s="42">
        <v>44617</v>
      </c>
      <c r="Q242" s="4" t="s">
        <v>841</v>
      </c>
      <c r="R242" s="4" t="s">
        <v>844</v>
      </c>
    </row>
    <row r="243" spans="1:18" x14ac:dyDescent="0.25">
      <c r="A243" s="50">
        <v>44593</v>
      </c>
      <c r="B243" s="4" t="s">
        <v>456</v>
      </c>
      <c r="C243" s="87">
        <v>1210838</v>
      </c>
      <c r="D243" s="42">
        <v>44607</v>
      </c>
      <c r="E243" s="43">
        <v>15082</v>
      </c>
      <c r="F243" s="44" t="s">
        <v>798</v>
      </c>
      <c r="G243" s="9">
        <v>363624999</v>
      </c>
      <c r="H243" s="10">
        <v>44609</v>
      </c>
      <c r="I243" s="10">
        <v>44617</v>
      </c>
      <c r="J243" s="11">
        <v>46826</v>
      </c>
      <c r="K243" s="4">
        <v>670288</v>
      </c>
      <c r="L243" s="4" t="s">
        <v>38</v>
      </c>
      <c r="M243" s="4" t="s">
        <v>118</v>
      </c>
      <c r="N243" s="4" t="s">
        <v>119</v>
      </c>
      <c r="O243" s="4" t="s">
        <v>883</v>
      </c>
      <c r="P243" s="6">
        <v>44610</v>
      </c>
      <c r="Q243" s="4" t="s">
        <v>844</v>
      </c>
      <c r="R243" s="4" t="s">
        <v>842</v>
      </c>
    </row>
    <row r="244" spans="1:18" x14ac:dyDescent="0.25">
      <c r="A244" s="50">
        <v>44593</v>
      </c>
      <c r="B244" s="4" t="s">
        <v>456</v>
      </c>
      <c r="C244" s="87">
        <v>1210876</v>
      </c>
      <c r="D244" s="42">
        <v>44607</v>
      </c>
      <c r="E244" s="43">
        <v>15082</v>
      </c>
      <c r="F244" s="44" t="s">
        <v>798</v>
      </c>
      <c r="G244" s="9">
        <v>714150412</v>
      </c>
      <c r="H244" s="10">
        <v>44609</v>
      </c>
      <c r="I244" s="10">
        <v>44617</v>
      </c>
      <c r="J244" s="11">
        <v>97376</v>
      </c>
      <c r="K244" s="4">
        <v>450438</v>
      </c>
      <c r="L244" s="4" t="s">
        <v>38</v>
      </c>
      <c r="M244" s="4" t="s">
        <v>118</v>
      </c>
      <c r="N244" s="4" t="s">
        <v>119</v>
      </c>
      <c r="O244" s="4" t="s">
        <v>883</v>
      </c>
      <c r="P244" s="6">
        <v>44610</v>
      </c>
      <c r="Q244" s="4" t="s">
        <v>844</v>
      </c>
      <c r="R244" s="4" t="s">
        <v>842</v>
      </c>
    </row>
    <row r="245" spans="1:18" x14ac:dyDescent="0.25">
      <c r="A245" s="50">
        <v>44593</v>
      </c>
      <c r="B245" s="4" t="s">
        <v>456</v>
      </c>
      <c r="C245" s="87">
        <v>1204938</v>
      </c>
      <c r="D245" s="42">
        <v>44607</v>
      </c>
      <c r="E245" s="43">
        <v>357810</v>
      </c>
      <c r="F245" s="44" t="s">
        <v>800</v>
      </c>
      <c r="G245" s="45">
        <v>329651299</v>
      </c>
      <c r="H245" s="46">
        <v>44607</v>
      </c>
      <c r="I245" s="46">
        <v>44650</v>
      </c>
      <c r="J245" s="47">
        <v>22532</v>
      </c>
      <c r="K245" s="40">
        <v>672556</v>
      </c>
      <c r="L245" s="40" t="s">
        <v>18</v>
      </c>
      <c r="M245" s="4" t="s">
        <v>121</v>
      </c>
      <c r="N245" s="40" t="s">
        <v>119</v>
      </c>
      <c r="O245" s="40" t="s">
        <v>859</v>
      </c>
      <c r="P245" s="42">
        <v>44607</v>
      </c>
      <c r="Q245" s="4" t="s">
        <v>844</v>
      </c>
      <c r="R245" s="4" t="s">
        <v>842</v>
      </c>
    </row>
    <row r="246" spans="1:18" x14ac:dyDescent="0.25">
      <c r="A246" s="50">
        <v>44593</v>
      </c>
      <c r="B246" s="4" t="s">
        <v>456</v>
      </c>
      <c r="C246" s="87">
        <v>1191893</v>
      </c>
      <c r="D246" s="42">
        <v>44595</v>
      </c>
      <c r="E246" s="8">
        <v>5488</v>
      </c>
      <c r="F246" s="44" t="s">
        <v>802</v>
      </c>
      <c r="G246" s="45">
        <v>622272830</v>
      </c>
      <c r="H246" s="46">
        <v>44595</v>
      </c>
      <c r="I246" s="46">
        <v>44610</v>
      </c>
      <c r="J246" s="47">
        <v>22482</v>
      </c>
      <c r="K246" s="4">
        <v>822398</v>
      </c>
      <c r="L246" s="4" t="s">
        <v>18</v>
      </c>
      <c r="M246" s="4" t="s">
        <v>101</v>
      </c>
      <c r="N246" s="4" t="s">
        <v>123</v>
      </c>
      <c r="O246" s="4" t="s">
        <v>885</v>
      </c>
      <c r="P246" s="42">
        <v>44596</v>
      </c>
      <c r="Q246" s="37" t="s">
        <v>23</v>
      </c>
      <c r="R246" s="57" t="s">
        <v>23</v>
      </c>
    </row>
    <row r="247" spans="1:18" x14ac:dyDescent="0.25">
      <c r="A247" s="50">
        <v>44593</v>
      </c>
      <c r="B247" s="4" t="s">
        <v>456</v>
      </c>
      <c r="C247" s="87">
        <v>1205290</v>
      </c>
      <c r="D247" s="42">
        <v>44606</v>
      </c>
      <c r="E247" s="8">
        <v>5539</v>
      </c>
      <c r="F247" s="44" t="s">
        <v>804</v>
      </c>
      <c r="G247" s="45">
        <v>189633881</v>
      </c>
      <c r="H247" s="46">
        <v>44602</v>
      </c>
      <c r="I247" s="46">
        <v>44631</v>
      </c>
      <c r="J247" s="47">
        <v>81079</v>
      </c>
      <c r="K247" s="4">
        <v>788029</v>
      </c>
      <c r="L247" s="4" t="s">
        <v>38</v>
      </c>
      <c r="M247" s="4" t="s">
        <v>124</v>
      </c>
      <c r="N247" s="4" t="s">
        <v>42</v>
      </c>
      <c r="O247" s="4" t="s">
        <v>915</v>
      </c>
      <c r="P247" s="42">
        <v>44606</v>
      </c>
      <c r="Q247" s="4" t="s">
        <v>841</v>
      </c>
      <c r="R247" s="4" t="s">
        <v>841</v>
      </c>
    </row>
    <row r="248" spans="1:18" x14ac:dyDescent="0.25">
      <c r="A248" s="50">
        <v>44593</v>
      </c>
      <c r="B248" s="4" t="s">
        <v>456</v>
      </c>
      <c r="C248" s="87">
        <v>1205293</v>
      </c>
      <c r="D248" s="42">
        <v>44606</v>
      </c>
      <c r="E248" s="8">
        <v>5539</v>
      </c>
      <c r="F248" s="44" t="s">
        <v>804</v>
      </c>
      <c r="G248" s="45">
        <v>961887275</v>
      </c>
      <c r="H248" s="46">
        <v>44602</v>
      </c>
      <c r="I248" s="46">
        <v>44631</v>
      </c>
      <c r="J248" s="47">
        <v>69883</v>
      </c>
      <c r="K248" s="40">
        <v>751945</v>
      </c>
      <c r="L248" s="40" t="s">
        <v>38</v>
      </c>
      <c r="M248" s="4" t="s">
        <v>124</v>
      </c>
      <c r="N248" s="4" t="s">
        <v>42</v>
      </c>
      <c r="O248" s="4" t="s">
        <v>915</v>
      </c>
      <c r="P248" s="42">
        <v>44606</v>
      </c>
      <c r="Q248" s="4" t="s">
        <v>841</v>
      </c>
      <c r="R248" s="4" t="s">
        <v>841</v>
      </c>
    </row>
    <row r="249" spans="1:18" x14ac:dyDescent="0.25">
      <c r="A249" s="50">
        <v>44593</v>
      </c>
      <c r="B249" s="4" t="s">
        <v>456</v>
      </c>
      <c r="C249" s="87">
        <v>1205298</v>
      </c>
      <c r="D249" s="42">
        <v>44606</v>
      </c>
      <c r="E249" s="8">
        <v>5539</v>
      </c>
      <c r="F249" s="44" t="s">
        <v>804</v>
      </c>
      <c r="G249" s="45">
        <v>404593811</v>
      </c>
      <c r="H249" s="46">
        <v>44601</v>
      </c>
      <c r="I249" s="46">
        <v>44630</v>
      </c>
      <c r="J249" s="47">
        <v>8778</v>
      </c>
      <c r="K249" s="40">
        <v>934404</v>
      </c>
      <c r="L249" s="40" t="s">
        <v>38</v>
      </c>
      <c r="M249" s="4" t="s">
        <v>124</v>
      </c>
      <c r="N249" s="4" t="s">
        <v>42</v>
      </c>
      <c r="O249" s="4" t="s">
        <v>915</v>
      </c>
      <c r="P249" s="42">
        <v>44606</v>
      </c>
      <c r="Q249" s="4" t="s">
        <v>841</v>
      </c>
      <c r="R249" s="4" t="s">
        <v>841</v>
      </c>
    </row>
    <row r="250" spans="1:18" x14ac:dyDescent="0.25">
      <c r="A250" s="50">
        <v>44593</v>
      </c>
      <c r="B250" s="4" t="s">
        <v>456</v>
      </c>
      <c r="C250" s="87">
        <v>11922838</v>
      </c>
      <c r="D250" s="42">
        <v>44600</v>
      </c>
      <c r="E250" s="8">
        <v>5539</v>
      </c>
      <c r="F250" s="44" t="s">
        <v>804</v>
      </c>
      <c r="G250" s="45">
        <v>998245945</v>
      </c>
      <c r="H250" s="46">
        <v>44593</v>
      </c>
      <c r="I250" s="46">
        <v>44617</v>
      </c>
      <c r="J250" s="47">
        <v>59418</v>
      </c>
      <c r="K250" s="40">
        <v>947103</v>
      </c>
      <c r="L250" s="40" t="s">
        <v>38</v>
      </c>
      <c r="M250" s="4" t="s">
        <v>124</v>
      </c>
      <c r="N250" s="4" t="s">
        <v>42</v>
      </c>
      <c r="O250" s="4" t="s">
        <v>884</v>
      </c>
      <c r="P250" s="42">
        <v>44600</v>
      </c>
      <c r="Q250" s="4" t="s">
        <v>841</v>
      </c>
      <c r="R250" s="4" t="s">
        <v>841</v>
      </c>
    </row>
    <row r="251" spans="1:18" x14ac:dyDescent="0.25">
      <c r="A251" s="50">
        <v>44593</v>
      </c>
      <c r="B251" s="4" t="s">
        <v>456</v>
      </c>
      <c r="C251" s="87">
        <v>1192830</v>
      </c>
      <c r="D251" s="42">
        <v>44600</v>
      </c>
      <c r="E251" s="8">
        <v>5539</v>
      </c>
      <c r="F251" s="44" t="s">
        <v>804</v>
      </c>
      <c r="G251" s="45">
        <v>152885332</v>
      </c>
      <c r="H251" s="46">
        <v>44593</v>
      </c>
      <c r="I251" s="46">
        <v>44617</v>
      </c>
      <c r="J251" s="47">
        <v>13354</v>
      </c>
      <c r="K251" s="40">
        <v>925760</v>
      </c>
      <c r="L251" s="40" t="s">
        <v>38</v>
      </c>
      <c r="M251" s="4" t="s">
        <v>124</v>
      </c>
      <c r="N251" s="4" t="s">
        <v>42</v>
      </c>
      <c r="O251" s="4" t="s">
        <v>884</v>
      </c>
      <c r="P251" s="42">
        <v>44600</v>
      </c>
      <c r="Q251" s="4" t="s">
        <v>841</v>
      </c>
      <c r="R251" s="4" t="s">
        <v>841</v>
      </c>
    </row>
    <row r="252" spans="1:18" x14ac:dyDescent="0.25">
      <c r="A252" s="50">
        <v>44593</v>
      </c>
      <c r="B252" s="4" t="s">
        <v>456</v>
      </c>
      <c r="C252" s="87">
        <v>1192835</v>
      </c>
      <c r="D252" s="42">
        <v>44600</v>
      </c>
      <c r="E252" s="43">
        <v>5539</v>
      </c>
      <c r="F252" s="44" t="s">
        <v>804</v>
      </c>
      <c r="G252" s="45">
        <v>973503267</v>
      </c>
      <c r="H252" s="46">
        <v>44593</v>
      </c>
      <c r="I252" s="46">
        <v>44617</v>
      </c>
      <c r="J252" s="47">
        <v>40536</v>
      </c>
      <c r="K252" s="40">
        <v>403152</v>
      </c>
      <c r="L252" s="40" t="s">
        <v>38</v>
      </c>
      <c r="M252" s="4" t="s">
        <v>124</v>
      </c>
      <c r="N252" s="4" t="s">
        <v>42</v>
      </c>
      <c r="O252" s="4" t="s">
        <v>884</v>
      </c>
      <c r="P252" s="42">
        <v>44600</v>
      </c>
      <c r="Q252" s="4" t="s">
        <v>841</v>
      </c>
      <c r="R252" s="4" t="s">
        <v>841</v>
      </c>
    </row>
    <row r="253" spans="1:18" x14ac:dyDescent="0.25">
      <c r="A253" s="50">
        <v>44593</v>
      </c>
      <c r="B253" s="4" t="s">
        <v>456</v>
      </c>
      <c r="C253" s="87">
        <v>1205305</v>
      </c>
      <c r="D253" s="42">
        <v>44606</v>
      </c>
      <c r="E253" s="43">
        <v>5539</v>
      </c>
      <c r="F253" s="44" t="s">
        <v>804</v>
      </c>
      <c r="G253" s="45">
        <v>204760576</v>
      </c>
      <c r="H253" s="46">
        <v>44601</v>
      </c>
      <c r="I253" s="46">
        <v>44630</v>
      </c>
      <c r="J253" s="47">
        <v>97737</v>
      </c>
      <c r="K253" s="40">
        <v>350208</v>
      </c>
      <c r="L253" s="40" t="s">
        <v>38</v>
      </c>
      <c r="M253" s="4" t="s">
        <v>124</v>
      </c>
      <c r="N253" s="4" t="s">
        <v>42</v>
      </c>
      <c r="O253" s="4" t="s">
        <v>884</v>
      </c>
      <c r="P253" s="42">
        <v>44606</v>
      </c>
      <c r="Q253" s="4" t="s">
        <v>841</v>
      </c>
      <c r="R253" s="4" t="s">
        <v>841</v>
      </c>
    </row>
    <row r="254" spans="1:18" x14ac:dyDescent="0.25">
      <c r="A254" s="50">
        <v>44593</v>
      </c>
      <c r="B254" s="4" t="s">
        <v>458</v>
      </c>
      <c r="C254" s="87">
        <v>1207440</v>
      </c>
      <c r="D254" s="42">
        <v>44606</v>
      </c>
      <c r="E254" s="8">
        <v>363954</v>
      </c>
      <c r="F254" s="44" t="s">
        <v>806</v>
      </c>
      <c r="G254" s="45">
        <v>207455652</v>
      </c>
      <c r="H254" s="46">
        <v>44593</v>
      </c>
      <c r="I254" s="46">
        <v>44613</v>
      </c>
      <c r="J254" s="47">
        <v>24052</v>
      </c>
      <c r="K254" s="4">
        <v>960947</v>
      </c>
      <c r="L254" s="4" t="s">
        <v>18</v>
      </c>
      <c r="M254" s="4" t="s">
        <v>64</v>
      </c>
      <c r="N254" s="4" t="s">
        <v>84</v>
      </c>
      <c r="O254" s="4" t="s">
        <v>907</v>
      </c>
      <c r="P254" s="42">
        <v>44606</v>
      </c>
      <c r="Q254" s="4" t="s">
        <v>841</v>
      </c>
      <c r="R254" s="4" t="s">
        <v>841</v>
      </c>
    </row>
    <row r="255" spans="1:18" x14ac:dyDescent="0.25">
      <c r="A255" s="50">
        <v>44593</v>
      </c>
      <c r="B255" s="4" t="s">
        <v>456</v>
      </c>
      <c r="C255" s="87">
        <v>1199583</v>
      </c>
      <c r="D255" s="42">
        <v>44601</v>
      </c>
      <c r="E255" s="43">
        <v>366108</v>
      </c>
      <c r="F255" s="44" t="s">
        <v>808</v>
      </c>
      <c r="G255" s="45">
        <v>699019267</v>
      </c>
      <c r="H255" s="46">
        <v>44596</v>
      </c>
      <c r="I255" s="46">
        <v>44610</v>
      </c>
      <c r="J255" s="47">
        <v>96336</v>
      </c>
      <c r="K255" s="40">
        <v>422934</v>
      </c>
      <c r="L255" s="40" t="s">
        <v>18</v>
      </c>
      <c r="M255" s="40" t="s">
        <v>146</v>
      </c>
      <c r="N255" s="40" t="s">
        <v>71</v>
      </c>
      <c r="O255" s="40" t="s">
        <v>919</v>
      </c>
      <c r="P255" s="42">
        <v>44600</v>
      </c>
      <c r="Q255" s="4" t="s">
        <v>842</v>
      </c>
      <c r="R255" s="4" t="s">
        <v>842</v>
      </c>
    </row>
    <row r="256" spans="1:18" x14ac:dyDescent="0.25">
      <c r="A256" s="50">
        <v>44593</v>
      </c>
      <c r="B256" s="40" t="s">
        <v>457</v>
      </c>
      <c r="C256" s="87">
        <v>1210778</v>
      </c>
      <c r="D256" s="42">
        <v>44610</v>
      </c>
      <c r="E256" s="43">
        <v>16232</v>
      </c>
      <c r="F256" s="44" t="s">
        <v>815</v>
      </c>
      <c r="G256" s="45">
        <v>701577395</v>
      </c>
      <c r="H256" s="46">
        <v>44610</v>
      </c>
      <c r="I256" s="46">
        <v>44617</v>
      </c>
      <c r="J256" s="47">
        <v>55107</v>
      </c>
      <c r="K256" s="40">
        <v>224679</v>
      </c>
      <c r="L256" s="40" t="s">
        <v>18</v>
      </c>
      <c r="M256" s="40" t="s">
        <v>173</v>
      </c>
      <c r="N256" s="40" t="s">
        <v>20</v>
      </c>
      <c r="O256" s="40" t="s">
        <v>912</v>
      </c>
      <c r="P256" s="42">
        <v>44613</v>
      </c>
      <c r="Q256" s="4" t="s">
        <v>842</v>
      </c>
      <c r="R256" s="4" t="s">
        <v>842</v>
      </c>
    </row>
    <row r="257" spans="1:18" x14ac:dyDescent="0.25">
      <c r="A257" s="50">
        <v>44593</v>
      </c>
      <c r="B257" s="40" t="s">
        <v>457</v>
      </c>
      <c r="C257" s="87">
        <v>1210811</v>
      </c>
      <c r="D257" s="42">
        <v>44610</v>
      </c>
      <c r="E257" s="43">
        <v>16232</v>
      </c>
      <c r="F257" s="44" t="s">
        <v>815</v>
      </c>
      <c r="G257" s="45">
        <v>827563846</v>
      </c>
      <c r="H257" s="46">
        <v>44610</v>
      </c>
      <c r="I257" s="46">
        <v>44617</v>
      </c>
      <c r="J257" s="47">
        <v>5884</v>
      </c>
      <c r="K257" s="40">
        <v>549962</v>
      </c>
      <c r="L257" s="40" t="s">
        <v>18</v>
      </c>
      <c r="M257" s="40" t="s">
        <v>173</v>
      </c>
      <c r="N257" s="40" t="s">
        <v>20</v>
      </c>
      <c r="O257" s="40" t="s">
        <v>912</v>
      </c>
      <c r="P257" s="42">
        <v>44613</v>
      </c>
      <c r="Q257" s="4" t="s">
        <v>842</v>
      </c>
      <c r="R257" s="4" t="s">
        <v>842</v>
      </c>
    </row>
    <row r="258" spans="1:18" x14ac:dyDescent="0.25">
      <c r="A258" s="50">
        <v>44593</v>
      </c>
      <c r="B258" s="4" t="s">
        <v>456</v>
      </c>
      <c r="C258" s="87">
        <v>1210744</v>
      </c>
      <c r="D258" s="42">
        <v>44610</v>
      </c>
      <c r="E258" s="43">
        <v>16232</v>
      </c>
      <c r="F258" s="44" t="s">
        <v>815</v>
      </c>
      <c r="G258" s="45">
        <v>754069914</v>
      </c>
      <c r="H258" s="46">
        <v>44610</v>
      </c>
      <c r="I258" s="46">
        <v>44617</v>
      </c>
      <c r="J258" s="47">
        <v>97772</v>
      </c>
      <c r="K258" s="40">
        <v>413596</v>
      </c>
      <c r="L258" s="40" t="s">
        <v>18</v>
      </c>
      <c r="M258" s="40" t="s">
        <v>173</v>
      </c>
      <c r="N258" s="40" t="s">
        <v>20</v>
      </c>
      <c r="O258" s="40" t="s">
        <v>912</v>
      </c>
      <c r="P258" s="42">
        <v>44613</v>
      </c>
      <c r="Q258" s="4" t="s">
        <v>842</v>
      </c>
      <c r="R258" s="4" t="s">
        <v>842</v>
      </c>
    </row>
    <row r="259" spans="1:18" x14ac:dyDescent="0.25">
      <c r="A259" s="50">
        <v>44593</v>
      </c>
      <c r="B259" s="4" t="s">
        <v>456</v>
      </c>
      <c r="C259" s="87">
        <v>1210830</v>
      </c>
      <c r="D259" s="42">
        <v>44610</v>
      </c>
      <c r="E259" s="43">
        <v>16232</v>
      </c>
      <c r="F259" s="44" t="s">
        <v>815</v>
      </c>
      <c r="G259" s="45">
        <v>960490949</v>
      </c>
      <c r="H259" s="46">
        <v>44610</v>
      </c>
      <c r="I259" s="46">
        <v>44617</v>
      </c>
      <c r="J259" s="47">
        <v>29688</v>
      </c>
      <c r="K259" s="40">
        <v>604863</v>
      </c>
      <c r="L259" s="40" t="s">
        <v>18</v>
      </c>
      <c r="M259" s="40" t="s">
        <v>173</v>
      </c>
      <c r="N259" s="40" t="s">
        <v>20</v>
      </c>
      <c r="O259" s="40" t="s">
        <v>912</v>
      </c>
      <c r="P259" s="42">
        <v>44613</v>
      </c>
      <c r="Q259" s="4" t="s">
        <v>842</v>
      </c>
      <c r="R259" s="4" t="s">
        <v>842</v>
      </c>
    </row>
    <row r="260" spans="1:18" x14ac:dyDescent="0.25">
      <c r="A260" s="50">
        <v>44593</v>
      </c>
      <c r="B260" s="4" t="s">
        <v>456</v>
      </c>
      <c r="C260" s="87">
        <v>1208542</v>
      </c>
      <c r="D260" s="42">
        <v>44606</v>
      </c>
      <c r="E260" s="43">
        <v>5800</v>
      </c>
      <c r="F260" s="44" t="s">
        <v>820</v>
      </c>
      <c r="G260" s="45">
        <v>894037937</v>
      </c>
      <c r="H260" s="46">
        <v>44582</v>
      </c>
      <c r="I260" s="46">
        <v>44617</v>
      </c>
      <c r="J260" s="47">
        <v>55450</v>
      </c>
      <c r="K260" s="40">
        <v>491866</v>
      </c>
      <c r="L260" s="40" t="s">
        <v>38</v>
      </c>
      <c r="M260" s="40" t="s">
        <v>167</v>
      </c>
      <c r="N260" s="40" t="s">
        <v>84</v>
      </c>
      <c r="O260" s="40" t="s">
        <v>854</v>
      </c>
      <c r="P260" s="42">
        <v>44606</v>
      </c>
      <c r="Q260" s="4" t="s">
        <v>842</v>
      </c>
      <c r="R260" s="4" t="s">
        <v>842</v>
      </c>
    </row>
    <row r="261" spans="1:18" x14ac:dyDescent="0.25">
      <c r="A261" s="50">
        <v>44593</v>
      </c>
      <c r="B261" s="4" t="s">
        <v>456</v>
      </c>
      <c r="C261" s="87">
        <v>1201117</v>
      </c>
      <c r="D261" s="42">
        <v>44601</v>
      </c>
      <c r="E261" s="43">
        <v>361253</v>
      </c>
      <c r="F261" s="44" t="s">
        <v>822</v>
      </c>
      <c r="G261" s="45">
        <v>849475461</v>
      </c>
      <c r="H261" s="46">
        <v>44601</v>
      </c>
      <c r="I261" s="46">
        <v>44617</v>
      </c>
      <c r="J261" s="47">
        <v>27062</v>
      </c>
      <c r="K261" s="40">
        <v>356080</v>
      </c>
      <c r="L261" s="40" t="s">
        <v>18</v>
      </c>
      <c r="M261" s="40" t="s">
        <v>146</v>
      </c>
      <c r="N261" s="40" t="s">
        <v>71</v>
      </c>
      <c r="O261" s="40" t="s">
        <v>919</v>
      </c>
      <c r="P261" s="42">
        <v>44601</v>
      </c>
      <c r="Q261" s="4" t="s">
        <v>842</v>
      </c>
      <c r="R261" s="4" t="s">
        <v>842</v>
      </c>
    </row>
    <row r="262" spans="1:18" x14ac:dyDescent="0.25">
      <c r="A262" s="50">
        <v>44593</v>
      </c>
      <c r="B262" s="4" t="s">
        <v>456</v>
      </c>
      <c r="C262" s="87">
        <v>1188310</v>
      </c>
      <c r="D262" s="42">
        <v>44595</v>
      </c>
      <c r="E262" s="43">
        <v>1984</v>
      </c>
      <c r="F262" s="44" t="s">
        <v>825</v>
      </c>
      <c r="G262" s="45">
        <v>471885331</v>
      </c>
      <c r="H262" s="46">
        <v>44593</v>
      </c>
      <c r="I262" s="46">
        <v>44617</v>
      </c>
      <c r="J262" s="47">
        <v>71783</v>
      </c>
      <c r="K262" s="40">
        <v>324815</v>
      </c>
      <c r="L262" s="40" t="s">
        <v>38</v>
      </c>
      <c r="M262" s="40" t="s">
        <v>174</v>
      </c>
      <c r="N262" s="40" t="s">
        <v>128</v>
      </c>
      <c r="O262" s="40" t="s">
        <v>886</v>
      </c>
      <c r="P262" s="42">
        <v>44595</v>
      </c>
      <c r="Q262" s="4" t="s">
        <v>841</v>
      </c>
      <c r="R262" s="4" t="s">
        <v>841</v>
      </c>
    </row>
    <row r="263" spans="1:18" x14ac:dyDescent="0.25">
      <c r="A263" s="50">
        <v>44593</v>
      </c>
      <c r="B263" s="4" t="s">
        <v>456</v>
      </c>
      <c r="C263" s="87">
        <v>1191025</v>
      </c>
      <c r="D263" s="42">
        <v>44593</v>
      </c>
      <c r="E263" s="43">
        <v>6021</v>
      </c>
      <c r="F263" s="44" t="s">
        <v>828</v>
      </c>
      <c r="G263" s="45">
        <v>582573778</v>
      </c>
      <c r="H263" s="46">
        <v>44593</v>
      </c>
      <c r="I263" s="46">
        <v>44602</v>
      </c>
      <c r="J263" s="47">
        <v>58933</v>
      </c>
      <c r="K263" s="40">
        <v>360599</v>
      </c>
      <c r="L263" s="40" t="s">
        <v>38</v>
      </c>
      <c r="M263" s="40" t="s">
        <v>135</v>
      </c>
      <c r="N263" s="40" t="s">
        <v>32</v>
      </c>
      <c r="O263" s="40" t="s">
        <v>895</v>
      </c>
      <c r="P263" s="42">
        <v>44594</v>
      </c>
      <c r="Q263" s="4" t="s">
        <v>842</v>
      </c>
      <c r="R263" s="4" t="s">
        <v>842</v>
      </c>
    </row>
    <row r="264" spans="1:18" x14ac:dyDescent="0.25">
      <c r="A264" s="50">
        <v>44593</v>
      </c>
      <c r="B264" s="4" t="s">
        <v>456</v>
      </c>
      <c r="C264" s="87">
        <v>1212153</v>
      </c>
      <c r="D264" s="42">
        <v>44607</v>
      </c>
      <c r="E264" s="43">
        <v>6021</v>
      </c>
      <c r="F264" s="44" t="s">
        <v>828</v>
      </c>
      <c r="G264" s="45">
        <v>350165490</v>
      </c>
      <c r="H264" s="46">
        <v>44607</v>
      </c>
      <c r="I264" s="46">
        <v>44614</v>
      </c>
      <c r="J264" s="47">
        <v>91747</v>
      </c>
      <c r="K264" s="40">
        <v>783212</v>
      </c>
      <c r="L264" s="40" t="s">
        <v>38</v>
      </c>
      <c r="M264" s="40" t="s">
        <v>136</v>
      </c>
      <c r="N264" s="40" t="s">
        <v>32</v>
      </c>
      <c r="O264" s="40" t="s">
        <v>895</v>
      </c>
      <c r="P264" s="42">
        <v>44607</v>
      </c>
      <c r="Q264" s="4" t="s">
        <v>842</v>
      </c>
      <c r="R264" s="4" t="s">
        <v>842</v>
      </c>
    </row>
    <row r="265" spans="1:18" x14ac:dyDescent="0.25">
      <c r="A265" s="50">
        <v>44593</v>
      </c>
      <c r="B265" s="4" t="s">
        <v>456</v>
      </c>
      <c r="C265" s="87">
        <v>1220530</v>
      </c>
      <c r="D265" s="42">
        <v>44613</v>
      </c>
      <c r="E265" s="43">
        <v>6021</v>
      </c>
      <c r="F265" s="44" t="s">
        <v>828</v>
      </c>
      <c r="G265" s="45">
        <v>945889194</v>
      </c>
      <c r="H265" s="46">
        <v>44613</v>
      </c>
      <c r="I265" s="46">
        <v>44623</v>
      </c>
      <c r="J265" s="47">
        <v>90045</v>
      </c>
      <c r="K265" s="40">
        <v>439718</v>
      </c>
      <c r="L265" s="40" t="s">
        <v>38</v>
      </c>
      <c r="M265" s="40" t="s">
        <v>137</v>
      </c>
      <c r="N265" s="40" t="s">
        <v>32</v>
      </c>
      <c r="O265" s="40" t="s">
        <v>895</v>
      </c>
      <c r="P265" s="42">
        <v>44613</v>
      </c>
      <c r="Q265" s="4" t="s">
        <v>842</v>
      </c>
      <c r="R265" s="4" t="s">
        <v>842</v>
      </c>
    </row>
    <row r="266" spans="1:18" x14ac:dyDescent="0.25">
      <c r="A266" s="50">
        <v>44593</v>
      </c>
      <c r="B266" s="4" t="s">
        <v>456</v>
      </c>
      <c r="C266" s="87">
        <v>1193060</v>
      </c>
      <c r="D266" s="42">
        <v>44596</v>
      </c>
      <c r="E266" s="43">
        <v>357633</v>
      </c>
      <c r="F266" s="44" t="s">
        <v>833</v>
      </c>
      <c r="G266" s="9">
        <v>941695843</v>
      </c>
      <c r="H266" s="10">
        <v>44593</v>
      </c>
      <c r="I266" s="10">
        <v>44603</v>
      </c>
      <c r="J266" s="11">
        <v>3439</v>
      </c>
      <c r="K266" s="4">
        <v>531697</v>
      </c>
      <c r="L266" s="4" t="s">
        <v>48</v>
      </c>
      <c r="M266" s="4" t="s">
        <v>130</v>
      </c>
      <c r="N266" s="4" t="s">
        <v>42</v>
      </c>
      <c r="O266" s="4" t="s">
        <v>884</v>
      </c>
      <c r="P266" s="6">
        <v>44596</v>
      </c>
      <c r="Q266" s="4" t="s">
        <v>844</v>
      </c>
      <c r="R266" s="4" t="s">
        <v>844</v>
      </c>
    </row>
    <row r="267" spans="1:18" x14ac:dyDescent="0.25">
      <c r="A267" s="50">
        <v>44593</v>
      </c>
      <c r="B267" s="4" t="s">
        <v>456</v>
      </c>
      <c r="C267" s="87">
        <v>1193062</v>
      </c>
      <c r="D267" s="42">
        <v>44596</v>
      </c>
      <c r="E267" s="43">
        <v>357633</v>
      </c>
      <c r="F267" s="44" t="s">
        <v>833</v>
      </c>
      <c r="G267" s="9">
        <v>334062535</v>
      </c>
      <c r="H267" s="10">
        <v>44593</v>
      </c>
      <c r="I267" s="10">
        <v>44603</v>
      </c>
      <c r="J267" s="11">
        <v>36714</v>
      </c>
      <c r="K267" s="4">
        <v>677561</v>
      </c>
      <c r="L267" s="4" t="s">
        <v>48</v>
      </c>
      <c r="M267" s="4" t="s">
        <v>130</v>
      </c>
      <c r="N267" s="4" t="s">
        <v>42</v>
      </c>
      <c r="O267" s="4" t="s">
        <v>884</v>
      </c>
      <c r="P267" s="6">
        <v>44596</v>
      </c>
      <c r="Q267" s="4" t="s">
        <v>844</v>
      </c>
      <c r="R267" s="4" t="s">
        <v>841</v>
      </c>
    </row>
    <row r="268" spans="1:18" x14ac:dyDescent="0.25">
      <c r="A268" s="50">
        <v>44593</v>
      </c>
      <c r="B268" s="4" t="s">
        <v>456</v>
      </c>
      <c r="C268" s="87">
        <v>1190686</v>
      </c>
      <c r="D268" s="42">
        <v>44594</v>
      </c>
      <c r="E268" s="8">
        <v>6858</v>
      </c>
      <c r="F268" s="44" t="s">
        <v>835</v>
      </c>
      <c r="G268" s="45">
        <v>147662490</v>
      </c>
      <c r="H268" s="46">
        <v>44593</v>
      </c>
      <c r="I268" s="46">
        <v>44609</v>
      </c>
      <c r="J268" s="47">
        <v>13987</v>
      </c>
      <c r="K268" s="4">
        <v>936479</v>
      </c>
      <c r="L268" s="4" t="s">
        <v>18</v>
      </c>
      <c r="M268" s="4" t="s">
        <v>133</v>
      </c>
      <c r="N268" s="4" t="s">
        <v>63</v>
      </c>
      <c r="O268" s="4" t="s">
        <v>907</v>
      </c>
      <c r="P268" s="42">
        <v>44595</v>
      </c>
      <c r="Q268" s="37" t="s">
        <v>23</v>
      </c>
      <c r="R268" s="57" t="s">
        <v>23</v>
      </c>
    </row>
    <row r="269" spans="1:18" x14ac:dyDescent="0.25">
      <c r="A269" s="50">
        <v>44593</v>
      </c>
      <c r="B269" s="4" t="s">
        <v>456</v>
      </c>
      <c r="C269" s="87">
        <v>1190669</v>
      </c>
      <c r="D269" s="42">
        <v>44594</v>
      </c>
      <c r="E269" s="43">
        <v>6858</v>
      </c>
      <c r="F269" s="44" t="s">
        <v>835</v>
      </c>
      <c r="G269" s="45">
        <v>573872193</v>
      </c>
      <c r="H269" s="46">
        <v>44593</v>
      </c>
      <c r="I269" s="46">
        <v>44609</v>
      </c>
      <c r="J269" s="47">
        <v>93809</v>
      </c>
      <c r="K269" s="40">
        <v>667915</v>
      </c>
      <c r="L269" s="40" t="s">
        <v>18</v>
      </c>
      <c r="M269" s="40" t="s">
        <v>133</v>
      </c>
      <c r="N269" s="4" t="s">
        <v>63</v>
      </c>
      <c r="O269" s="4" t="s">
        <v>907</v>
      </c>
      <c r="P269" s="42">
        <v>44595</v>
      </c>
      <c r="Q269" s="37" t="s">
        <v>23</v>
      </c>
      <c r="R269" s="57" t="s">
        <v>23</v>
      </c>
    </row>
    <row r="270" spans="1:18" x14ac:dyDescent="0.25">
      <c r="A270" s="50">
        <v>44593</v>
      </c>
      <c r="B270" s="4" t="s">
        <v>456</v>
      </c>
      <c r="C270" s="87">
        <v>1192006</v>
      </c>
      <c r="D270" s="42">
        <v>44595</v>
      </c>
      <c r="E270" s="43">
        <v>6858</v>
      </c>
      <c r="F270" s="44" t="s">
        <v>835</v>
      </c>
      <c r="G270" s="45">
        <v>676785365</v>
      </c>
      <c r="H270" s="46">
        <v>44593</v>
      </c>
      <c r="I270" s="46">
        <v>44609</v>
      </c>
      <c r="J270" s="47">
        <v>56318</v>
      </c>
      <c r="K270" s="40">
        <v>173075</v>
      </c>
      <c r="L270" s="40" t="s">
        <v>18</v>
      </c>
      <c r="M270" s="40" t="s">
        <v>133</v>
      </c>
      <c r="N270" s="40" t="s">
        <v>63</v>
      </c>
      <c r="O270" s="40" t="s">
        <v>907</v>
      </c>
      <c r="P270" s="42">
        <v>44595</v>
      </c>
      <c r="Q270" s="57" t="s">
        <v>23</v>
      </c>
      <c r="R270" s="57" t="s">
        <v>23</v>
      </c>
    </row>
    <row r="271" spans="1:18" x14ac:dyDescent="0.25">
      <c r="A271" s="50">
        <v>44593</v>
      </c>
      <c r="B271" s="4" t="s">
        <v>456</v>
      </c>
      <c r="C271" s="87">
        <v>1191977</v>
      </c>
      <c r="D271" s="42">
        <v>44595</v>
      </c>
      <c r="E271" s="43">
        <v>6858</v>
      </c>
      <c r="F271" s="44" t="s">
        <v>835</v>
      </c>
      <c r="G271" s="45">
        <v>868249423</v>
      </c>
      <c r="H271" s="46">
        <v>44593</v>
      </c>
      <c r="I271" s="46">
        <v>44609</v>
      </c>
      <c r="J271" s="47">
        <v>11325</v>
      </c>
      <c r="K271" s="40">
        <v>576220</v>
      </c>
      <c r="L271" s="40" t="s">
        <v>18</v>
      </c>
      <c r="M271" s="40" t="s">
        <v>133</v>
      </c>
      <c r="N271" s="40" t="s">
        <v>63</v>
      </c>
      <c r="O271" s="40" t="s">
        <v>907</v>
      </c>
      <c r="P271" s="42">
        <v>44595</v>
      </c>
      <c r="Q271" s="57" t="s">
        <v>23</v>
      </c>
      <c r="R271" s="57" t="s">
        <v>23</v>
      </c>
    </row>
    <row r="272" spans="1:18" x14ac:dyDescent="0.25">
      <c r="A272" s="50">
        <v>44593</v>
      </c>
      <c r="B272" s="4" t="s">
        <v>456</v>
      </c>
      <c r="C272" s="87">
        <v>1197963</v>
      </c>
      <c r="D272" s="42">
        <v>44603</v>
      </c>
      <c r="E272" s="43">
        <v>6858</v>
      </c>
      <c r="F272" s="44" t="s">
        <v>835</v>
      </c>
      <c r="G272" s="45">
        <v>859133336</v>
      </c>
      <c r="H272" s="46">
        <v>44593</v>
      </c>
      <c r="I272" s="46">
        <v>44609</v>
      </c>
      <c r="J272" s="47">
        <v>72770</v>
      </c>
      <c r="K272" s="40">
        <v>475818</v>
      </c>
      <c r="L272" s="40" t="s">
        <v>38</v>
      </c>
      <c r="M272" s="40" t="s">
        <v>133</v>
      </c>
      <c r="N272" s="4" t="s">
        <v>63</v>
      </c>
      <c r="O272" s="4" t="s">
        <v>907</v>
      </c>
      <c r="P272" s="42">
        <v>44601</v>
      </c>
      <c r="Q272" s="4" t="s">
        <v>842</v>
      </c>
      <c r="R272" s="4" t="s">
        <v>842</v>
      </c>
    </row>
    <row r="273" spans="1:18" x14ac:dyDescent="0.25">
      <c r="A273" s="50">
        <v>44593</v>
      </c>
      <c r="B273" s="4" t="s">
        <v>456</v>
      </c>
      <c r="C273" s="87">
        <v>1197963</v>
      </c>
      <c r="D273" s="42">
        <v>44603</v>
      </c>
      <c r="E273" s="43">
        <v>6858</v>
      </c>
      <c r="F273" s="44" t="s">
        <v>835</v>
      </c>
      <c r="G273" s="45">
        <v>604351309</v>
      </c>
      <c r="H273" s="46">
        <v>44603</v>
      </c>
      <c r="I273" s="46">
        <v>44609</v>
      </c>
      <c r="J273" s="47">
        <v>11764</v>
      </c>
      <c r="K273" s="40">
        <v>423008</v>
      </c>
      <c r="L273" s="40" t="s">
        <v>38</v>
      </c>
      <c r="M273" s="40" t="s">
        <v>133</v>
      </c>
      <c r="N273" s="4" t="s">
        <v>63</v>
      </c>
      <c r="O273" s="4" t="s">
        <v>907</v>
      </c>
      <c r="P273" s="42">
        <v>44606</v>
      </c>
      <c r="Q273" s="4" t="s">
        <v>842</v>
      </c>
      <c r="R273" s="4" t="s">
        <v>844</v>
      </c>
    </row>
    <row r="274" spans="1:18" x14ac:dyDescent="0.25">
      <c r="A274" s="50">
        <v>44621</v>
      </c>
      <c r="B274" s="4" t="s">
        <v>456</v>
      </c>
      <c r="C274" s="87">
        <v>1260381</v>
      </c>
      <c r="D274" s="42">
        <v>44643</v>
      </c>
      <c r="E274" s="8">
        <v>15488</v>
      </c>
      <c r="F274" s="44" t="s">
        <v>461</v>
      </c>
      <c r="G274" s="45">
        <v>231874423</v>
      </c>
      <c r="H274" s="46">
        <v>44637</v>
      </c>
      <c r="I274" s="46">
        <v>44658</v>
      </c>
      <c r="J274" s="11">
        <v>58102</v>
      </c>
      <c r="K274" s="4">
        <v>246508</v>
      </c>
      <c r="L274" s="40" t="s">
        <v>38</v>
      </c>
      <c r="M274" s="4" t="s">
        <v>19</v>
      </c>
      <c r="N274" s="4" t="s">
        <v>20</v>
      </c>
      <c r="O274" s="4" t="s">
        <v>912</v>
      </c>
      <c r="P274" s="42">
        <v>44643</v>
      </c>
      <c r="Q274" s="4" t="s">
        <v>841</v>
      </c>
      <c r="R274" s="4" t="s">
        <v>844</v>
      </c>
    </row>
    <row r="275" spans="1:18" x14ac:dyDescent="0.25">
      <c r="A275" s="50">
        <v>44621</v>
      </c>
      <c r="B275" s="4" t="s">
        <v>456</v>
      </c>
      <c r="C275" s="87">
        <v>1236922</v>
      </c>
      <c r="D275" s="42">
        <v>44628</v>
      </c>
      <c r="E275" s="43">
        <v>361756</v>
      </c>
      <c r="F275" s="44" t="s">
        <v>462</v>
      </c>
      <c r="G275" s="45">
        <v>573283749</v>
      </c>
      <c r="H275" s="46">
        <v>44628</v>
      </c>
      <c r="I275" s="46">
        <v>44645</v>
      </c>
      <c r="J275" s="47">
        <v>70145</v>
      </c>
      <c r="K275" s="40">
        <v>815145</v>
      </c>
      <c r="L275" s="40" t="s">
        <v>18</v>
      </c>
      <c r="M275" s="40" t="s">
        <v>175</v>
      </c>
      <c r="N275" s="40" t="s">
        <v>63</v>
      </c>
      <c r="O275" s="40" t="s">
        <v>939</v>
      </c>
      <c r="P275" s="42">
        <v>44628</v>
      </c>
      <c r="Q275" s="4" t="s">
        <v>841</v>
      </c>
      <c r="R275" s="4" t="s">
        <v>841</v>
      </c>
    </row>
    <row r="276" spans="1:18" x14ac:dyDescent="0.25">
      <c r="A276" s="50">
        <v>44621</v>
      </c>
      <c r="B276" s="4" t="s">
        <v>456</v>
      </c>
      <c r="C276" s="87">
        <v>1235904</v>
      </c>
      <c r="D276" s="42">
        <v>44623</v>
      </c>
      <c r="E276" s="43">
        <v>608</v>
      </c>
      <c r="F276" s="44" t="s">
        <v>503</v>
      </c>
      <c r="G276" s="45">
        <v>934002607</v>
      </c>
      <c r="H276" s="46">
        <v>44623</v>
      </c>
      <c r="I276" s="46">
        <v>44630</v>
      </c>
      <c r="J276" s="47">
        <v>34247</v>
      </c>
      <c r="K276" s="40">
        <v>984454</v>
      </c>
      <c r="L276" s="40" t="s">
        <v>38</v>
      </c>
      <c r="M276" s="40" t="s">
        <v>31</v>
      </c>
      <c r="N276" s="40" t="s">
        <v>32</v>
      </c>
      <c r="O276" s="40" t="s">
        <v>895</v>
      </c>
      <c r="P276" s="42">
        <v>44627</v>
      </c>
      <c r="Q276" s="4" t="s">
        <v>842</v>
      </c>
      <c r="R276" s="4" t="s">
        <v>842</v>
      </c>
    </row>
    <row r="277" spans="1:18" x14ac:dyDescent="0.25">
      <c r="A277" s="50">
        <v>44621</v>
      </c>
      <c r="B277" s="4" t="s">
        <v>456</v>
      </c>
      <c r="C277" s="87">
        <v>1250911</v>
      </c>
      <c r="D277" s="42">
        <v>44635</v>
      </c>
      <c r="E277" s="43">
        <v>608</v>
      </c>
      <c r="F277" s="44" t="s">
        <v>503</v>
      </c>
      <c r="G277" s="45">
        <v>854147252</v>
      </c>
      <c r="H277" s="46">
        <v>44635</v>
      </c>
      <c r="I277" s="46">
        <v>44644</v>
      </c>
      <c r="J277" s="47">
        <v>80535</v>
      </c>
      <c r="K277" s="40">
        <v>957795</v>
      </c>
      <c r="L277" s="40" t="s">
        <v>38</v>
      </c>
      <c r="M277" s="40" t="s">
        <v>31</v>
      </c>
      <c r="N277" s="40" t="s">
        <v>32</v>
      </c>
      <c r="O277" s="40" t="s">
        <v>895</v>
      </c>
      <c r="P277" s="42">
        <v>44635</v>
      </c>
      <c r="Q277" s="4" t="s">
        <v>842</v>
      </c>
      <c r="R277" s="4" t="s">
        <v>841</v>
      </c>
    </row>
    <row r="278" spans="1:18" x14ac:dyDescent="0.25">
      <c r="A278" s="50">
        <v>44621</v>
      </c>
      <c r="B278" s="4" t="s">
        <v>456</v>
      </c>
      <c r="C278" s="87">
        <v>1255668</v>
      </c>
      <c r="D278" s="42">
        <v>44637</v>
      </c>
      <c r="E278" s="43">
        <v>608</v>
      </c>
      <c r="F278" s="44" t="s">
        <v>503</v>
      </c>
      <c r="G278" s="45">
        <v>762917630</v>
      </c>
      <c r="H278" s="46">
        <v>44637</v>
      </c>
      <c r="I278" s="46">
        <v>44649</v>
      </c>
      <c r="J278" s="47">
        <v>51223</v>
      </c>
      <c r="K278" s="40">
        <v>603175</v>
      </c>
      <c r="L278" s="40" t="s">
        <v>38</v>
      </c>
      <c r="M278" s="40" t="s">
        <v>31</v>
      </c>
      <c r="N278" s="40" t="s">
        <v>32</v>
      </c>
      <c r="O278" s="40" t="s">
        <v>895</v>
      </c>
      <c r="P278" s="42">
        <v>44637</v>
      </c>
      <c r="Q278" s="4" t="s">
        <v>842</v>
      </c>
      <c r="R278" s="4" t="s">
        <v>841</v>
      </c>
    </row>
    <row r="279" spans="1:18" x14ac:dyDescent="0.25">
      <c r="A279" s="50">
        <v>44621</v>
      </c>
      <c r="B279" s="4" t="s">
        <v>456</v>
      </c>
      <c r="C279" s="87">
        <v>1258967</v>
      </c>
      <c r="D279" s="42">
        <v>44641</v>
      </c>
      <c r="E279" s="43">
        <v>608</v>
      </c>
      <c r="F279" s="44" t="s">
        <v>503</v>
      </c>
      <c r="G279" s="45">
        <v>895889883</v>
      </c>
      <c r="H279" s="46">
        <v>44641</v>
      </c>
      <c r="I279" s="46">
        <v>44648</v>
      </c>
      <c r="J279" s="47">
        <v>4129</v>
      </c>
      <c r="K279" s="40">
        <v>736399</v>
      </c>
      <c r="L279" s="40" t="s">
        <v>38</v>
      </c>
      <c r="M279" s="40" t="s">
        <v>31</v>
      </c>
      <c r="N279" s="40" t="s">
        <v>32</v>
      </c>
      <c r="O279" s="40" t="s">
        <v>895</v>
      </c>
      <c r="P279" s="42">
        <v>44641</v>
      </c>
      <c r="Q279" s="4" t="s">
        <v>842</v>
      </c>
      <c r="R279" s="4" t="s">
        <v>841</v>
      </c>
    </row>
    <row r="280" spans="1:18" x14ac:dyDescent="0.25">
      <c r="A280" s="50">
        <v>44621</v>
      </c>
      <c r="B280" s="4" t="s">
        <v>456</v>
      </c>
      <c r="C280" s="87">
        <v>1264003</v>
      </c>
      <c r="D280" s="42">
        <v>44643</v>
      </c>
      <c r="E280" s="43">
        <v>608</v>
      </c>
      <c r="F280" s="44" t="s">
        <v>503</v>
      </c>
      <c r="G280" s="45">
        <v>258741063</v>
      </c>
      <c r="H280" s="46">
        <v>44643</v>
      </c>
      <c r="I280" s="46">
        <v>44658</v>
      </c>
      <c r="J280" s="47">
        <v>89263</v>
      </c>
      <c r="K280" s="40">
        <v>892200</v>
      </c>
      <c r="L280" s="40" t="s">
        <v>38</v>
      </c>
      <c r="M280" s="40" t="s">
        <v>177</v>
      </c>
      <c r="N280" s="40" t="s">
        <v>32</v>
      </c>
      <c r="O280" s="40" t="s">
        <v>895</v>
      </c>
      <c r="P280" s="42">
        <v>44644</v>
      </c>
      <c r="Q280" s="4" t="s">
        <v>842</v>
      </c>
      <c r="R280" s="4" t="s">
        <v>841</v>
      </c>
    </row>
    <row r="281" spans="1:18" x14ac:dyDescent="0.25">
      <c r="A281" s="50">
        <v>44621</v>
      </c>
      <c r="B281" s="4" t="s">
        <v>456</v>
      </c>
      <c r="C281" s="87">
        <v>1248569</v>
      </c>
      <c r="D281" s="42">
        <v>44636</v>
      </c>
      <c r="E281" s="43">
        <v>362962</v>
      </c>
      <c r="F281" s="44" t="s">
        <v>504</v>
      </c>
      <c r="G281" s="45">
        <v>761163575</v>
      </c>
      <c r="H281" s="46">
        <v>44636</v>
      </c>
      <c r="I281" s="46">
        <v>44644</v>
      </c>
      <c r="J281" s="47">
        <v>10640</v>
      </c>
      <c r="K281" s="40">
        <v>550278</v>
      </c>
      <c r="L281" s="40" t="s">
        <v>18</v>
      </c>
      <c r="M281" s="40" t="s">
        <v>138</v>
      </c>
      <c r="N281" s="40" t="s">
        <v>36</v>
      </c>
      <c r="O281" s="40" t="s">
        <v>849</v>
      </c>
      <c r="P281" s="42">
        <v>44637</v>
      </c>
      <c r="Q281" s="4" t="s">
        <v>842</v>
      </c>
      <c r="R281" s="4" t="s">
        <v>841</v>
      </c>
    </row>
    <row r="282" spans="1:18" x14ac:dyDescent="0.25">
      <c r="A282" s="50">
        <v>44621</v>
      </c>
      <c r="B282" s="4" t="s">
        <v>456</v>
      </c>
      <c r="C282" s="87">
        <v>1238137</v>
      </c>
      <c r="D282" s="42">
        <v>44631</v>
      </c>
      <c r="E282" s="43">
        <v>15784</v>
      </c>
      <c r="F282" s="44" t="s">
        <v>505</v>
      </c>
      <c r="G282" s="45">
        <v>48775215</v>
      </c>
      <c r="H282" s="46">
        <v>44627</v>
      </c>
      <c r="I282" s="46">
        <v>44638</v>
      </c>
      <c r="J282" s="47">
        <v>17434</v>
      </c>
      <c r="K282" s="40">
        <v>662160</v>
      </c>
      <c r="L282" s="40" t="s">
        <v>18</v>
      </c>
      <c r="M282" s="40" t="s">
        <v>35</v>
      </c>
      <c r="N282" s="40" t="s">
        <v>36</v>
      </c>
      <c r="O282" s="40" t="s">
        <v>849</v>
      </c>
      <c r="P282" s="42">
        <v>44631</v>
      </c>
      <c r="Q282" s="4" t="s">
        <v>841</v>
      </c>
      <c r="R282" s="4" t="s">
        <v>841</v>
      </c>
    </row>
    <row r="283" spans="1:18" x14ac:dyDescent="0.25">
      <c r="A283" s="50">
        <v>44621</v>
      </c>
      <c r="B283" s="4" t="s">
        <v>456</v>
      </c>
      <c r="C283" s="87">
        <v>1235211</v>
      </c>
      <c r="D283" s="42">
        <v>44627</v>
      </c>
      <c r="E283" s="43">
        <v>363022</v>
      </c>
      <c r="F283" s="44" t="s">
        <v>509</v>
      </c>
      <c r="G283" s="9">
        <v>232244332</v>
      </c>
      <c r="H283" s="10">
        <v>44624</v>
      </c>
      <c r="I283" s="10">
        <v>44641</v>
      </c>
      <c r="J283" s="11">
        <v>29799</v>
      </c>
      <c r="K283" s="4">
        <v>295352</v>
      </c>
      <c r="L283" s="4" t="s">
        <v>38</v>
      </c>
      <c r="M283" s="4" t="s">
        <v>39</v>
      </c>
      <c r="N283" s="4" t="s">
        <v>36</v>
      </c>
      <c r="O283" s="4" t="s">
        <v>849</v>
      </c>
      <c r="P283" s="6">
        <v>44627</v>
      </c>
      <c r="Q283" s="4" t="s">
        <v>844</v>
      </c>
      <c r="R283" s="4" t="s">
        <v>844</v>
      </c>
    </row>
    <row r="284" spans="1:18" x14ac:dyDescent="0.25">
      <c r="A284" s="50">
        <v>44621</v>
      </c>
      <c r="B284" s="4" t="s">
        <v>458</v>
      </c>
      <c r="C284" s="87">
        <v>1247583</v>
      </c>
      <c r="D284" s="42">
        <v>44636</v>
      </c>
      <c r="E284" s="43">
        <v>779</v>
      </c>
      <c r="F284" s="44" t="s">
        <v>512</v>
      </c>
      <c r="G284" s="45">
        <v>965924151</v>
      </c>
      <c r="H284" s="46">
        <v>44628</v>
      </c>
      <c r="I284" s="46">
        <v>44652</v>
      </c>
      <c r="J284" s="47">
        <v>8377</v>
      </c>
      <c r="K284" s="4">
        <v>789375</v>
      </c>
      <c r="L284" s="4" t="s">
        <v>18</v>
      </c>
      <c r="M284" s="4" t="s">
        <v>41</v>
      </c>
      <c r="N284" s="4" t="s">
        <v>42</v>
      </c>
      <c r="O284" s="4" t="s">
        <v>847</v>
      </c>
      <c r="P284" s="42">
        <v>44636</v>
      </c>
      <c r="Q284" s="4" t="s">
        <v>841</v>
      </c>
      <c r="R284" s="4" t="s">
        <v>841</v>
      </c>
    </row>
    <row r="285" spans="1:18" x14ac:dyDescent="0.25">
      <c r="A285" s="50">
        <v>44621</v>
      </c>
      <c r="B285" s="40" t="s">
        <v>457</v>
      </c>
      <c r="C285" s="87">
        <v>1247565</v>
      </c>
      <c r="D285" s="42">
        <v>44636</v>
      </c>
      <c r="E285" s="43">
        <v>779</v>
      </c>
      <c r="F285" s="44" t="s">
        <v>512</v>
      </c>
      <c r="G285" s="45">
        <v>256230866</v>
      </c>
      <c r="H285" s="46">
        <v>44628</v>
      </c>
      <c r="I285" s="46">
        <v>44652</v>
      </c>
      <c r="J285" s="47">
        <v>41437</v>
      </c>
      <c r="K285" s="40">
        <v>623107</v>
      </c>
      <c r="L285" s="40" t="s">
        <v>18</v>
      </c>
      <c r="M285" s="4" t="s">
        <v>41</v>
      </c>
      <c r="N285" s="4" t="s">
        <v>42</v>
      </c>
      <c r="O285" s="40" t="s">
        <v>847</v>
      </c>
      <c r="P285" s="42">
        <v>44636</v>
      </c>
      <c r="Q285" s="4" t="s">
        <v>841</v>
      </c>
      <c r="R285" s="4" t="s">
        <v>841</v>
      </c>
    </row>
    <row r="286" spans="1:18" x14ac:dyDescent="0.25">
      <c r="A286" s="50">
        <v>44621</v>
      </c>
      <c r="B286" s="4" t="s">
        <v>456</v>
      </c>
      <c r="C286" s="87">
        <v>1247450</v>
      </c>
      <c r="D286" s="42">
        <v>44636</v>
      </c>
      <c r="E286" s="43">
        <v>779</v>
      </c>
      <c r="F286" s="44" t="s">
        <v>512</v>
      </c>
      <c r="G286" s="45">
        <v>931263599</v>
      </c>
      <c r="H286" s="46">
        <v>44628</v>
      </c>
      <c r="I286" s="46">
        <v>44652</v>
      </c>
      <c r="J286" s="47">
        <v>26135</v>
      </c>
      <c r="K286" s="40">
        <v>607175</v>
      </c>
      <c r="L286" s="40" t="s">
        <v>18</v>
      </c>
      <c r="M286" s="4" t="s">
        <v>41</v>
      </c>
      <c r="N286" s="4" t="s">
        <v>42</v>
      </c>
      <c r="O286" s="40" t="s">
        <v>847</v>
      </c>
      <c r="P286" s="42">
        <v>44636</v>
      </c>
      <c r="Q286" s="4" t="s">
        <v>841</v>
      </c>
      <c r="R286" s="4" t="s">
        <v>841</v>
      </c>
    </row>
    <row r="287" spans="1:18" x14ac:dyDescent="0.25">
      <c r="A287" s="50">
        <v>44621</v>
      </c>
      <c r="B287" s="4" t="s">
        <v>456</v>
      </c>
      <c r="C287" s="87">
        <v>1248557</v>
      </c>
      <c r="D287" s="42">
        <v>44643</v>
      </c>
      <c r="E287" s="43">
        <v>14068</v>
      </c>
      <c r="F287" s="44" t="s">
        <v>513</v>
      </c>
      <c r="G287" s="45">
        <v>667501547</v>
      </c>
      <c r="H287" s="46">
        <v>44638</v>
      </c>
      <c r="I287" s="46">
        <v>44651</v>
      </c>
      <c r="J287" s="47">
        <v>63434</v>
      </c>
      <c r="K287" s="40">
        <v>902944</v>
      </c>
      <c r="L287" s="40" t="s">
        <v>18</v>
      </c>
      <c r="M287" s="40" t="s">
        <v>140</v>
      </c>
      <c r="N287" s="40" t="s">
        <v>25</v>
      </c>
      <c r="O287" s="40" t="s">
        <v>907</v>
      </c>
      <c r="P287" s="42">
        <v>44644</v>
      </c>
      <c r="Q287" s="4" t="s">
        <v>844</v>
      </c>
      <c r="R287" s="4" t="s">
        <v>844</v>
      </c>
    </row>
    <row r="288" spans="1:18" x14ac:dyDescent="0.25">
      <c r="A288" s="50">
        <v>44621</v>
      </c>
      <c r="B288" s="4" t="s">
        <v>456</v>
      </c>
      <c r="C288" s="87">
        <v>1248557</v>
      </c>
      <c r="D288" s="42">
        <v>44643</v>
      </c>
      <c r="E288" s="43">
        <v>14068</v>
      </c>
      <c r="F288" s="44" t="s">
        <v>513</v>
      </c>
      <c r="G288" s="45">
        <v>83794713</v>
      </c>
      <c r="H288" s="46">
        <v>44638</v>
      </c>
      <c r="I288" s="46">
        <v>44651</v>
      </c>
      <c r="J288" s="47">
        <v>47272</v>
      </c>
      <c r="K288" s="40">
        <v>173069</v>
      </c>
      <c r="L288" s="40" t="s">
        <v>18</v>
      </c>
      <c r="M288" s="40" t="s">
        <v>141</v>
      </c>
      <c r="N288" s="40" t="s">
        <v>25</v>
      </c>
      <c r="O288" s="40" t="s">
        <v>907</v>
      </c>
      <c r="P288" s="42">
        <v>44644</v>
      </c>
      <c r="Q288" s="4" t="s">
        <v>844</v>
      </c>
      <c r="R288" s="4" t="s">
        <v>844</v>
      </c>
    </row>
    <row r="289" spans="1:18" x14ac:dyDescent="0.25">
      <c r="A289" s="50">
        <v>44621</v>
      </c>
      <c r="B289" s="4" t="s">
        <v>456</v>
      </c>
      <c r="C289" s="87">
        <v>1237077</v>
      </c>
      <c r="D289" s="42">
        <v>44629</v>
      </c>
      <c r="E289" s="8">
        <v>358426</v>
      </c>
      <c r="F289" s="44" t="s">
        <v>515</v>
      </c>
      <c r="G289" s="45">
        <v>685333513</v>
      </c>
      <c r="H289" s="46">
        <v>44634</v>
      </c>
      <c r="I289" s="46">
        <v>44641</v>
      </c>
      <c r="J289" s="47">
        <v>23907</v>
      </c>
      <c r="K289" s="4">
        <v>909661</v>
      </c>
      <c r="L289" s="4" t="s">
        <v>18</v>
      </c>
      <c r="M289" s="4" t="s">
        <v>24</v>
      </c>
      <c r="N289" s="4" t="s">
        <v>25</v>
      </c>
      <c r="O289" s="40" t="s">
        <v>939</v>
      </c>
      <c r="P289" s="42">
        <v>44634</v>
      </c>
      <c r="Q289" s="4" t="s">
        <v>841</v>
      </c>
      <c r="R289" s="4" t="s">
        <v>841</v>
      </c>
    </row>
    <row r="290" spans="1:18" x14ac:dyDescent="0.25">
      <c r="A290" s="50">
        <v>44621</v>
      </c>
      <c r="B290" s="40" t="s">
        <v>457</v>
      </c>
      <c r="C290" s="87">
        <v>1243010</v>
      </c>
      <c r="D290" s="42">
        <v>44630</v>
      </c>
      <c r="E290" s="43">
        <v>16599</v>
      </c>
      <c r="F290" s="44" t="s">
        <v>517</v>
      </c>
      <c r="G290" s="45">
        <v>627992496</v>
      </c>
      <c r="H290" s="46">
        <v>44634</v>
      </c>
      <c r="I290" s="46">
        <v>44651</v>
      </c>
      <c r="J290" s="47">
        <v>93073</v>
      </c>
      <c r="K290" s="40">
        <v>507808</v>
      </c>
      <c r="L290" s="40" t="s">
        <v>139</v>
      </c>
      <c r="M290" s="40" t="s">
        <v>158</v>
      </c>
      <c r="N290" s="40" t="s">
        <v>28</v>
      </c>
      <c r="O290" s="40" t="s">
        <v>908</v>
      </c>
      <c r="P290" s="42">
        <v>44634</v>
      </c>
      <c r="Q290" s="4" t="s">
        <v>841</v>
      </c>
      <c r="R290" s="4" t="s">
        <v>841</v>
      </c>
    </row>
    <row r="291" spans="1:18" x14ac:dyDescent="0.25">
      <c r="A291" s="50">
        <v>44621</v>
      </c>
      <c r="B291" s="4" t="s">
        <v>458</v>
      </c>
      <c r="C291" s="87">
        <v>1242988</v>
      </c>
      <c r="D291" s="42">
        <v>44630</v>
      </c>
      <c r="E291" s="43">
        <v>16599</v>
      </c>
      <c r="F291" s="44" t="s">
        <v>517</v>
      </c>
      <c r="G291" s="45">
        <v>977832650</v>
      </c>
      <c r="H291" s="46">
        <v>44634</v>
      </c>
      <c r="I291" s="46">
        <v>44651</v>
      </c>
      <c r="J291" s="47">
        <v>2721</v>
      </c>
      <c r="K291" s="40">
        <v>553825</v>
      </c>
      <c r="L291" s="40" t="s">
        <v>139</v>
      </c>
      <c r="M291" s="40" t="s">
        <v>158</v>
      </c>
      <c r="N291" s="40" t="s">
        <v>28</v>
      </c>
      <c r="O291" s="40" t="s">
        <v>908</v>
      </c>
      <c r="P291" s="42">
        <v>44634</v>
      </c>
      <c r="Q291" s="4" t="s">
        <v>841</v>
      </c>
      <c r="R291" s="4" t="s">
        <v>841</v>
      </c>
    </row>
    <row r="292" spans="1:18" x14ac:dyDescent="0.25">
      <c r="A292" s="50">
        <v>44621</v>
      </c>
      <c r="B292" s="4" t="s">
        <v>456</v>
      </c>
      <c r="C292" s="87">
        <v>1242762</v>
      </c>
      <c r="D292" s="42">
        <v>44630</v>
      </c>
      <c r="E292" s="43">
        <v>16599</v>
      </c>
      <c r="F292" s="44" t="s">
        <v>517</v>
      </c>
      <c r="G292" s="45">
        <v>534808975</v>
      </c>
      <c r="H292" s="46">
        <v>44634</v>
      </c>
      <c r="I292" s="46">
        <v>44651</v>
      </c>
      <c r="J292" s="47">
        <v>50919</v>
      </c>
      <c r="K292" s="40">
        <v>265742</v>
      </c>
      <c r="L292" s="40" t="s">
        <v>139</v>
      </c>
      <c r="M292" s="40" t="s">
        <v>142</v>
      </c>
      <c r="N292" s="40" t="s">
        <v>28</v>
      </c>
      <c r="O292" s="40" t="s">
        <v>905</v>
      </c>
      <c r="P292" s="42">
        <v>44634</v>
      </c>
      <c r="Q292" s="4" t="s">
        <v>841</v>
      </c>
      <c r="R292" s="4" t="s">
        <v>841</v>
      </c>
    </row>
    <row r="293" spans="1:18" x14ac:dyDescent="0.25">
      <c r="A293" s="50">
        <v>44621</v>
      </c>
      <c r="B293" s="4" t="s">
        <v>456</v>
      </c>
      <c r="C293" s="87">
        <v>1231051</v>
      </c>
      <c r="D293" s="42">
        <v>44624</v>
      </c>
      <c r="E293" s="43">
        <v>9448</v>
      </c>
      <c r="F293" s="44" t="s">
        <v>531</v>
      </c>
      <c r="G293" s="45">
        <v>99877827</v>
      </c>
      <c r="H293" s="46">
        <v>44531</v>
      </c>
      <c r="I293" s="46">
        <v>44634</v>
      </c>
      <c r="J293" s="47">
        <v>64855</v>
      </c>
      <c r="K293" s="40">
        <v>721512</v>
      </c>
      <c r="L293" s="40" t="s">
        <v>162</v>
      </c>
      <c r="M293" s="40" t="s">
        <v>178</v>
      </c>
      <c r="N293" s="40" t="s">
        <v>28</v>
      </c>
      <c r="O293" s="40" t="s">
        <v>924</v>
      </c>
      <c r="P293" s="42">
        <v>44624</v>
      </c>
      <c r="Q293" s="4" t="s">
        <v>844</v>
      </c>
      <c r="R293" s="4" t="s">
        <v>844</v>
      </c>
    </row>
    <row r="294" spans="1:18" x14ac:dyDescent="0.25">
      <c r="A294" s="50">
        <v>44621</v>
      </c>
      <c r="B294" s="4" t="s">
        <v>458</v>
      </c>
      <c r="C294" s="87">
        <v>1245757</v>
      </c>
      <c r="D294" s="42">
        <v>44631</v>
      </c>
      <c r="E294" s="43">
        <v>39963</v>
      </c>
      <c r="F294" s="44" t="s">
        <v>535</v>
      </c>
      <c r="G294" s="45">
        <v>560406428</v>
      </c>
      <c r="H294" s="46">
        <v>44635</v>
      </c>
      <c r="I294" s="46">
        <v>44665</v>
      </c>
      <c r="J294" s="47">
        <v>61605</v>
      </c>
      <c r="K294" s="40">
        <v>803313</v>
      </c>
      <c r="L294" s="40" t="s">
        <v>38</v>
      </c>
      <c r="M294" s="40" t="s">
        <v>143</v>
      </c>
      <c r="N294" s="40" t="s">
        <v>53</v>
      </c>
      <c r="O294" s="40" t="s">
        <v>927</v>
      </c>
      <c r="P294" s="42">
        <v>44635</v>
      </c>
      <c r="Q294" s="4" t="s">
        <v>842</v>
      </c>
      <c r="R294" s="4" t="s">
        <v>841</v>
      </c>
    </row>
    <row r="295" spans="1:18" x14ac:dyDescent="0.25">
      <c r="A295" s="50">
        <v>44621</v>
      </c>
      <c r="B295" s="40" t="s">
        <v>457</v>
      </c>
      <c r="C295" s="87">
        <v>1245753</v>
      </c>
      <c r="D295" s="42">
        <v>44631</v>
      </c>
      <c r="E295" s="43">
        <v>39963</v>
      </c>
      <c r="F295" s="44" t="s">
        <v>535</v>
      </c>
      <c r="G295" s="45">
        <v>884974464</v>
      </c>
      <c r="H295" s="46">
        <v>44635</v>
      </c>
      <c r="I295" s="46">
        <v>44665</v>
      </c>
      <c r="J295" s="47">
        <v>42665</v>
      </c>
      <c r="K295" s="40">
        <v>937843</v>
      </c>
      <c r="L295" s="40" t="s">
        <v>38</v>
      </c>
      <c r="M295" s="40" t="s">
        <v>143</v>
      </c>
      <c r="N295" s="40" t="s">
        <v>53</v>
      </c>
      <c r="O295" s="40" t="s">
        <v>927</v>
      </c>
      <c r="P295" s="42">
        <v>44635</v>
      </c>
      <c r="Q295" s="4" t="s">
        <v>842</v>
      </c>
      <c r="R295" s="4" t="s">
        <v>841</v>
      </c>
    </row>
    <row r="296" spans="1:18" x14ac:dyDescent="0.25">
      <c r="A296" s="50">
        <v>44621</v>
      </c>
      <c r="B296" s="4" t="s">
        <v>456</v>
      </c>
      <c r="C296" s="87">
        <v>1256199</v>
      </c>
      <c r="D296" s="42">
        <v>44641</v>
      </c>
      <c r="E296" s="43">
        <v>39963</v>
      </c>
      <c r="F296" s="44" t="s">
        <v>535</v>
      </c>
      <c r="G296" s="9">
        <v>45767022</v>
      </c>
      <c r="H296" s="10">
        <v>44641</v>
      </c>
      <c r="I296" s="10">
        <v>44671</v>
      </c>
      <c r="J296" s="11">
        <v>54900</v>
      </c>
      <c r="K296" s="4">
        <v>161230</v>
      </c>
      <c r="L296" s="4" t="s">
        <v>38</v>
      </c>
      <c r="M296" s="4" t="s">
        <v>52</v>
      </c>
      <c r="N296" s="4" t="s">
        <v>53</v>
      </c>
      <c r="O296" s="4" t="s">
        <v>927</v>
      </c>
      <c r="P296" s="6">
        <v>44643</v>
      </c>
      <c r="Q296" s="4" t="s">
        <v>844</v>
      </c>
      <c r="R296" s="4" t="s">
        <v>844</v>
      </c>
    </row>
    <row r="297" spans="1:18" x14ac:dyDescent="0.25">
      <c r="A297" s="50">
        <v>44621</v>
      </c>
      <c r="B297" s="4" t="s">
        <v>456</v>
      </c>
      <c r="C297" s="87">
        <v>1245839</v>
      </c>
      <c r="D297" s="42">
        <v>44634</v>
      </c>
      <c r="E297" s="43">
        <v>1135</v>
      </c>
      <c r="F297" s="44" t="s">
        <v>539</v>
      </c>
      <c r="G297" s="45">
        <v>502102273</v>
      </c>
      <c r="H297" s="46">
        <v>44630</v>
      </c>
      <c r="I297" s="46">
        <v>44642</v>
      </c>
      <c r="J297" s="47">
        <v>64994</v>
      </c>
      <c r="K297" s="40">
        <v>335010</v>
      </c>
      <c r="L297" s="40" t="s">
        <v>18</v>
      </c>
      <c r="M297" s="40" t="s">
        <v>55</v>
      </c>
      <c r="N297" s="40" t="s">
        <v>42</v>
      </c>
      <c r="O297" s="40" t="s">
        <v>917</v>
      </c>
      <c r="P297" s="42">
        <v>44635</v>
      </c>
      <c r="Q297" s="4" t="s">
        <v>842</v>
      </c>
      <c r="R297" s="4" t="s">
        <v>841</v>
      </c>
    </row>
    <row r="298" spans="1:18" x14ac:dyDescent="0.25">
      <c r="A298" s="50">
        <v>44621</v>
      </c>
      <c r="B298" s="4" t="s">
        <v>456</v>
      </c>
      <c r="C298" s="87">
        <v>1245895</v>
      </c>
      <c r="D298" s="42">
        <v>44634</v>
      </c>
      <c r="E298" s="43">
        <v>1135</v>
      </c>
      <c r="F298" s="44" t="s">
        <v>539</v>
      </c>
      <c r="G298" s="45">
        <v>219037000</v>
      </c>
      <c r="H298" s="46">
        <v>44630</v>
      </c>
      <c r="I298" s="46">
        <v>44642</v>
      </c>
      <c r="J298" s="47">
        <v>79330</v>
      </c>
      <c r="K298" s="40">
        <v>615405</v>
      </c>
      <c r="L298" s="40" t="s">
        <v>18</v>
      </c>
      <c r="M298" s="40" t="s">
        <v>55</v>
      </c>
      <c r="N298" s="40" t="s">
        <v>42</v>
      </c>
      <c r="O298" s="40" t="s">
        <v>917</v>
      </c>
      <c r="P298" s="42">
        <v>44635</v>
      </c>
      <c r="Q298" s="4" t="s">
        <v>842</v>
      </c>
      <c r="R298" s="4" t="s">
        <v>841</v>
      </c>
    </row>
    <row r="299" spans="1:18" x14ac:dyDescent="0.25">
      <c r="A299" s="50">
        <v>44621</v>
      </c>
      <c r="B299" s="40" t="s">
        <v>457</v>
      </c>
      <c r="C299" s="87">
        <v>1257090</v>
      </c>
      <c r="D299" s="42">
        <v>44642</v>
      </c>
      <c r="E299" s="43">
        <v>1135</v>
      </c>
      <c r="F299" s="44" t="s">
        <v>539</v>
      </c>
      <c r="G299" s="45">
        <v>193429511</v>
      </c>
      <c r="H299" s="46">
        <v>44635</v>
      </c>
      <c r="I299" s="46">
        <v>44651</v>
      </c>
      <c r="J299" s="47">
        <v>68838</v>
      </c>
      <c r="K299" s="40">
        <v>986598</v>
      </c>
      <c r="L299" s="40" t="s">
        <v>18</v>
      </c>
      <c r="M299" s="40" t="s">
        <v>55</v>
      </c>
      <c r="N299" s="40" t="s">
        <v>42</v>
      </c>
      <c r="O299" s="40" t="s">
        <v>917</v>
      </c>
      <c r="P299" s="42">
        <v>44642</v>
      </c>
      <c r="Q299" s="4" t="s">
        <v>844</v>
      </c>
      <c r="R299" s="4" t="s">
        <v>844</v>
      </c>
    </row>
    <row r="300" spans="1:18" x14ac:dyDescent="0.25">
      <c r="A300" s="50">
        <v>44621</v>
      </c>
      <c r="B300" s="4" t="s">
        <v>456</v>
      </c>
      <c r="C300" s="87">
        <v>1257108</v>
      </c>
      <c r="D300" s="42">
        <v>44642</v>
      </c>
      <c r="E300" s="43">
        <v>1135</v>
      </c>
      <c r="F300" s="44" t="s">
        <v>539</v>
      </c>
      <c r="G300" s="45">
        <v>75974466</v>
      </c>
      <c r="H300" s="46">
        <v>44635</v>
      </c>
      <c r="I300" s="46">
        <v>44651</v>
      </c>
      <c r="J300" s="47">
        <v>58803</v>
      </c>
      <c r="K300" s="40">
        <v>891815</v>
      </c>
      <c r="L300" s="40" t="s">
        <v>18</v>
      </c>
      <c r="M300" s="40" t="s">
        <v>55</v>
      </c>
      <c r="N300" s="40" t="s">
        <v>42</v>
      </c>
      <c r="O300" s="40" t="s">
        <v>917</v>
      </c>
      <c r="P300" s="42">
        <v>44642</v>
      </c>
      <c r="Q300" s="4" t="s">
        <v>844</v>
      </c>
      <c r="R300" s="4" t="s">
        <v>844</v>
      </c>
    </row>
    <row r="301" spans="1:18" x14ac:dyDescent="0.25">
      <c r="A301" s="50">
        <v>44621</v>
      </c>
      <c r="B301" s="4" t="s">
        <v>456</v>
      </c>
      <c r="C301" s="87">
        <v>1252349</v>
      </c>
      <c r="D301" s="42">
        <v>44636</v>
      </c>
      <c r="E301" s="43">
        <v>362682</v>
      </c>
      <c r="F301" s="44" t="s">
        <v>540</v>
      </c>
      <c r="G301" s="45">
        <v>895822364</v>
      </c>
      <c r="H301" s="46">
        <v>44637</v>
      </c>
      <c r="I301" s="46">
        <v>44666</v>
      </c>
      <c r="J301" s="47">
        <v>35648</v>
      </c>
      <c r="K301" s="40">
        <v>677369</v>
      </c>
      <c r="L301" s="40" t="s">
        <v>18</v>
      </c>
      <c r="M301" s="40" t="s">
        <v>138</v>
      </c>
      <c r="N301" s="40" t="s">
        <v>36</v>
      </c>
      <c r="O301" s="40" t="s">
        <v>849</v>
      </c>
      <c r="P301" s="42">
        <v>44638</v>
      </c>
      <c r="Q301" s="4" t="s">
        <v>841</v>
      </c>
      <c r="R301" s="4" t="s">
        <v>842</v>
      </c>
    </row>
    <row r="302" spans="1:18" x14ac:dyDescent="0.25">
      <c r="A302" s="50">
        <v>44621</v>
      </c>
      <c r="B302" s="4" t="s">
        <v>456</v>
      </c>
      <c r="C302" s="87">
        <v>1252784</v>
      </c>
      <c r="D302" s="42">
        <v>44637</v>
      </c>
      <c r="E302" s="43">
        <v>362682</v>
      </c>
      <c r="F302" s="44" t="s">
        <v>540</v>
      </c>
      <c r="G302" s="45">
        <v>61678934</v>
      </c>
      <c r="H302" s="46">
        <v>44637</v>
      </c>
      <c r="I302" s="46">
        <v>44666</v>
      </c>
      <c r="J302" s="47">
        <v>80114</v>
      </c>
      <c r="K302" s="40">
        <v>562818</v>
      </c>
      <c r="L302" s="40" t="s">
        <v>18</v>
      </c>
      <c r="M302" s="40" t="s">
        <v>138</v>
      </c>
      <c r="N302" s="40" t="s">
        <v>36</v>
      </c>
      <c r="O302" s="40" t="s">
        <v>849</v>
      </c>
      <c r="P302" s="42">
        <v>44638</v>
      </c>
      <c r="Q302" s="4" t="s">
        <v>841</v>
      </c>
      <c r="R302" s="4" t="s">
        <v>842</v>
      </c>
    </row>
    <row r="303" spans="1:18" x14ac:dyDescent="0.25">
      <c r="A303" s="50">
        <v>44621</v>
      </c>
      <c r="B303" s="4" t="s">
        <v>456</v>
      </c>
      <c r="C303" s="87">
        <v>1187851</v>
      </c>
      <c r="D303" s="42">
        <v>44634</v>
      </c>
      <c r="E303" s="43">
        <v>1385</v>
      </c>
      <c r="F303" s="44" t="s">
        <v>548</v>
      </c>
      <c r="G303" s="45">
        <v>935107802</v>
      </c>
      <c r="H303" s="46">
        <v>44634</v>
      </c>
      <c r="I303" s="46">
        <v>44664</v>
      </c>
      <c r="J303" s="47">
        <v>31572</v>
      </c>
      <c r="K303" s="40">
        <v>367633</v>
      </c>
      <c r="L303" s="40" t="s">
        <v>38</v>
      </c>
      <c r="M303" s="40" t="s">
        <v>180</v>
      </c>
      <c r="N303" s="40" t="s">
        <v>28</v>
      </c>
      <c r="O303" s="40" t="s">
        <v>908</v>
      </c>
      <c r="P303" s="42">
        <v>44635</v>
      </c>
      <c r="Q303" s="4" t="s">
        <v>841</v>
      </c>
      <c r="R303" s="4" t="s">
        <v>841</v>
      </c>
    </row>
    <row r="304" spans="1:18" x14ac:dyDescent="0.25">
      <c r="A304" s="50">
        <v>44621</v>
      </c>
      <c r="B304" s="4" t="s">
        <v>456</v>
      </c>
      <c r="C304" s="87">
        <v>1248859</v>
      </c>
      <c r="D304" s="42">
        <v>44636</v>
      </c>
      <c r="E304" s="43">
        <v>6442</v>
      </c>
      <c r="F304" s="44" t="s">
        <v>553</v>
      </c>
      <c r="G304" s="45">
        <v>500173673</v>
      </c>
      <c r="H304" s="46">
        <v>44638</v>
      </c>
      <c r="I304" s="46">
        <v>44651</v>
      </c>
      <c r="J304" s="47">
        <v>47362</v>
      </c>
      <c r="K304" s="40">
        <v>989267</v>
      </c>
      <c r="L304" s="40" t="s">
        <v>18</v>
      </c>
      <c r="M304" s="40" t="s">
        <v>144</v>
      </c>
      <c r="N304" s="40" t="s">
        <v>28</v>
      </c>
      <c r="O304" s="40" t="s">
        <v>905</v>
      </c>
      <c r="P304" s="42">
        <v>44638</v>
      </c>
      <c r="Q304" s="4" t="s">
        <v>842</v>
      </c>
      <c r="R304" s="4" t="s">
        <v>841</v>
      </c>
    </row>
    <row r="305" spans="1:18" x14ac:dyDescent="0.25">
      <c r="A305" s="50">
        <v>44621</v>
      </c>
      <c r="B305" s="4" t="s">
        <v>456</v>
      </c>
      <c r="C305" s="87">
        <v>12410064</v>
      </c>
      <c r="D305" s="42">
        <v>44629</v>
      </c>
      <c r="E305" s="43">
        <v>1990</v>
      </c>
      <c r="F305" s="44" t="s">
        <v>558</v>
      </c>
      <c r="G305" s="45">
        <v>293553357</v>
      </c>
      <c r="H305" s="46">
        <v>44628</v>
      </c>
      <c r="I305" s="46">
        <v>44641</v>
      </c>
      <c r="J305" s="47">
        <v>38216</v>
      </c>
      <c r="K305" s="40">
        <v>698215</v>
      </c>
      <c r="L305" s="40" t="s">
        <v>38</v>
      </c>
      <c r="M305" s="40" t="s">
        <v>145</v>
      </c>
      <c r="N305" s="4" t="s">
        <v>63</v>
      </c>
      <c r="O305" s="40" t="s">
        <v>873</v>
      </c>
      <c r="P305" s="42">
        <v>44629</v>
      </c>
      <c r="Q305" s="4" t="s">
        <v>841</v>
      </c>
      <c r="R305" s="4" t="s">
        <v>841</v>
      </c>
    </row>
    <row r="306" spans="1:18" x14ac:dyDescent="0.25">
      <c r="A306" s="50">
        <v>44621</v>
      </c>
      <c r="B306" s="4" t="s">
        <v>456</v>
      </c>
      <c r="C306" s="87">
        <v>1244113</v>
      </c>
      <c r="D306" s="42">
        <v>44637</v>
      </c>
      <c r="E306" s="43">
        <v>8445</v>
      </c>
      <c r="F306" s="44" t="s">
        <v>564</v>
      </c>
      <c r="G306" s="45">
        <v>508391552</v>
      </c>
      <c r="H306" s="46">
        <v>44630</v>
      </c>
      <c r="I306" s="46">
        <v>44652</v>
      </c>
      <c r="J306" s="47">
        <v>1716</v>
      </c>
      <c r="K306" s="40">
        <v>182779</v>
      </c>
      <c r="L306" s="40" t="s">
        <v>38</v>
      </c>
      <c r="M306" s="40" t="s">
        <v>182</v>
      </c>
      <c r="N306" s="40" t="s">
        <v>63</v>
      </c>
      <c r="O306" s="40" t="s">
        <v>873</v>
      </c>
      <c r="P306" s="42">
        <v>44637</v>
      </c>
      <c r="Q306" s="4" t="s">
        <v>842</v>
      </c>
      <c r="R306" s="4" t="s">
        <v>841</v>
      </c>
    </row>
    <row r="307" spans="1:18" x14ac:dyDescent="0.25">
      <c r="A307" s="50">
        <v>44621</v>
      </c>
      <c r="B307" s="4" t="s">
        <v>456</v>
      </c>
      <c r="C307" s="87">
        <v>1216135</v>
      </c>
      <c r="D307" s="42">
        <v>44623</v>
      </c>
      <c r="E307" s="8">
        <v>13794</v>
      </c>
      <c r="F307" s="44" t="s">
        <v>566</v>
      </c>
      <c r="G307" s="45">
        <v>434176281</v>
      </c>
      <c r="H307" s="46">
        <v>44629</v>
      </c>
      <c r="I307" s="46">
        <v>44659</v>
      </c>
      <c r="J307" s="47">
        <v>81559</v>
      </c>
      <c r="K307" s="4">
        <v>973721</v>
      </c>
      <c r="L307" s="4" t="s">
        <v>18</v>
      </c>
      <c r="M307" s="4" t="s">
        <v>65</v>
      </c>
      <c r="N307" s="4" t="s">
        <v>28</v>
      </c>
      <c r="O307" s="4" t="s">
        <v>934</v>
      </c>
      <c r="P307" s="42">
        <v>44629</v>
      </c>
      <c r="Q307" s="4" t="s">
        <v>841</v>
      </c>
      <c r="R307" s="4" t="s">
        <v>841</v>
      </c>
    </row>
    <row r="308" spans="1:18" x14ac:dyDescent="0.25">
      <c r="A308" s="50">
        <v>44621</v>
      </c>
      <c r="B308" s="40" t="s">
        <v>457</v>
      </c>
      <c r="C308" s="87">
        <v>1178718</v>
      </c>
      <c r="D308" s="42">
        <v>44637</v>
      </c>
      <c r="E308" s="8">
        <v>13794</v>
      </c>
      <c r="F308" s="44" t="s">
        <v>566</v>
      </c>
      <c r="G308" s="45">
        <v>147700610</v>
      </c>
      <c r="H308" s="46">
        <v>44637</v>
      </c>
      <c r="I308" s="46">
        <v>44657</v>
      </c>
      <c r="J308" s="47">
        <v>18750</v>
      </c>
      <c r="K308" s="40">
        <v>656011</v>
      </c>
      <c r="L308" s="40" t="s">
        <v>18</v>
      </c>
      <c r="M308" s="4" t="s">
        <v>65</v>
      </c>
      <c r="N308" s="4" t="s">
        <v>28</v>
      </c>
      <c r="O308" s="40" t="s">
        <v>908</v>
      </c>
      <c r="P308" s="42">
        <v>44637</v>
      </c>
      <c r="Q308" s="4" t="s">
        <v>841</v>
      </c>
      <c r="R308" s="4" t="s">
        <v>844</v>
      </c>
    </row>
    <row r="309" spans="1:18" x14ac:dyDescent="0.25">
      <c r="A309" s="50">
        <v>44621</v>
      </c>
      <c r="B309" s="40" t="s">
        <v>457</v>
      </c>
      <c r="C309" s="87">
        <v>1178718</v>
      </c>
      <c r="D309" s="42">
        <v>44637</v>
      </c>
      <c r="E309" s="43">
        <v>13794</v>
      </c>
      <c r="F309" s="44" t="s">
        <v>566</v>
      </c>
      <c r="G309" s="45">
        <v>271309182</v>
      </c>
      <c r="H309" s="46">
        <v>44637</v>
      </c>
      <c r="I309" s="46">
        <v>44657</v>
      </c>
      <c r="J309" s="47">
        <v>52890</v>
      </c>
      <c r="K309" s="40">
        <v>674843</v>
      </c>
      <c r="L309" s="40" t="s">
        <v>18</v>
      </c>
      <c r="M309" s="40" t="s">
        <v>65</v>
      </c>
      <c r="N309" s="40" t="s">
        <v>28</v>
      </c>
      <c r="O309" s="40" t="s">
        <v>908</v>
      </c>
      <c r="P309" s="42">
        <v>44637</v>
      </c>
      <c r="Q309" s="4" t="s">
        <v>841</v>
      </c>
      <c r="R309" s="4" t="s">
        <v>844</v>
      </c>
    </row>
    <row r="310" spans="1:18" x14ac:dyDescent="0.25">
      <c r="A310" s="50">
        <v>44621</v>
      </c>
      <c r="B310" s="40" t="s">
        <v>457</v>
      </c>
      <c r="C310" s="87">
        <v>1178718</v>
      </c>
      <c r="D310" s="42">
        <v>44637</v>
      </c>
      <c r="E310" s="43">
        <v>13794</v>
      </c>
      <c r="F310" s="44" t="s">
        <v>566</v>
      </c>
      <c r="G310" s="45">
        <v>330066165</v>
      </c>
      <c r="H310" s="46">
        <v>44637</v>
      </c>
      <c r="I310" s="46">
        <v>44657</v>
      </c>
      <c r="J310" s="47">
        <v>85639</v>
      </c>
      <c r="K310" s="40">
        <v>710121</v>
      </c>
      <c r="L310" s="40" t="s">
        <v>18</v>
      </c>
      <c r="M310" s="40" t="s">
        <v>65</v>
      </c>
      <c r="N310" s="40" t="s">
        <v>28</v>
      </c>
      <c r="O310" s="40" t="s">
        <v>908</v>
      </c>
      <c r="P310" s="42">
        <v>44637</v>
      </c>
      <c r="Q310" s="4" t="s">
        <v>841</v>
      </c>
      <c r="R310" s="4" t="s">
        <v>844</v>
      </c>
    </row>
    <row r="311" spans="1:18" x14ac:dyDescent="0.25">
      <c r="A311" s="50">
        <v>44621</v>
      </c>
      <c r="B311" s="4" t="s">
        <v>456</v>
      </c>
      <c r="C311" s="87">
        <v>1235406</v>
      </c>
      <c r="D311" s="42">
        <v>44627</v>
      </c>
      <c r="E311" s="43">
        <v>360290</v>
      </c>
      <c r="F311" s="44" t="s">
        <v>568</v>
      </c>
      <c r="G311" s="9">
        <v>406441673</v>
      </c>
      <c r="H311" s="10">
        <v>44627</v>
      </c>
      <c r="I311" s="10">
        <v>44637</v>
      </c>
      <c r="J311" s="11">
        <v>8013</v>
      </c>
      <c r="K311" s="4">
        <v>548211</v>
      </c>
      <c r="L311" s="4" t="s">
        <v>18</v>
      </c>
      <c r="M311" s="4" t="s">
        <v>183</v>
      </c>
      <c r="N311" s="4" t="s">
        <v>71</v>
      </c>
      <c r="O311" s="4" t="s">
        <v>919</v>
      </c>
      <c r="P311" s="6">
        <v>44627</v>
      </c>
      <c r="Q311" s="4" t="s">
        <v>844</v>
      </c>
      <c r="R311" s="4" t="s">
        <v>844</v>
      </c>
    </row>
    <row r="312" spans="1:18" x14ac:dyDescent="0.25">
      <c r="A312" s="50">
        <v>44621</v>
      </c>
      <c r="B312" s="4" t="s">
        <v>456</v>
      </c>
      <c r="C312" s="87">
        <v>1231787</v>
      </c>
      <c r="D312" s="42">
        <v>44624</v>
      </c>
      <c r="E312" s="43">
        <v>365388</v>
      </c>
      <c r="F312" s="44" t="s">
        <v>570</v>
      </c>
      <c r="G312" s="45">
        <v>32472758</v>
      </c>
      <c r="H312" s="46">
        <v>44629</v>
      </c>
      <c r="I312" s="46">
        <v>44637</v>
      </c>
      <c r="J312" s="47">
        <v>63481</v>
      </c>
      <c r="K312" s="40">
        <v>225122</v>
      </c>
      <c r="L312" s="40" t="s">
        <v>18</v>
      </c>
      <c r="M312" s="40" t="s">
        <v>184</v>
      </c>
      <c r="N312" s="40" t="s">
        <v>99</v>
      </c>
      <c r="O312" s="40" t="s">
        <v>917</v>
      </c>
      <c r="P312" s="42">
        <v>44630</v>
      </c>
      <c r="Q312" s="4" t="s">
        <v>842</v>
      </c>
      <c r="R312" s="4" t="s">
        <v>841</v>
      </c>
    </row>
    <row r="313" spans="1:18" x14ac:dyDescent="0.25">
      <c r="A313" s="50">
        <v>44621</v>
      </c>
      <c r="B313" s="4" t="s">
        <v>456</v>
      </c>
      <c r="C313" s="87">
        <v>1239645</v>
      </c>
      <c r="D313" s="42">
        <v>44630</v>
      </c>
      <c r="E313" s="43">
        <v>1641</v>
      </c>
      <c r="F313" s="44" t="s">
        <v>573</v>
      </c>
      <c r="G313" s="45">
        <v>378841379</v>
      </c>
      <c r="H313" s="46">
        <v>44630</v>
      </c>
      <c r="I313" s="46">
        <v>44640</v>
      </c>
      <c r="J313" s="47">
        <v>3072</v>
      </c>
      <c r="K313" s="40">
        <v>372281</v>
      </c>
      <c r="L313" s="40" t="s">
        <v>18</v>
      </c>
      <c r="M313" s="40" t="s">
        <v>185</v>
      </c>
      <c r="N313" s="40" t="s">
        <v>63</v>
      </c>
      <c r="O313" s="40" t="s">
        <v>907</v>
      </c>
      <c r="P313" s="42">
        <v>44634</v>
      </c>
      <c r="Q313" s="4" t="s">
        <v>842</v>
      </c>
      <c r="R313" s="4" t="s">
        <v>841</v>
      </c>
    </row>
    <row r="314" spans="1:18" x14ac:dyDescent="0.25">
      <c r="A314" s="50">
        <v>44621</v>
      </c>
      <c r="B314" s="4" t="s">
        <v>456</v>
      </c>
      <c r="C314" s="87">
        <v>1227918</v>
      </c>
      <c r="D314" s="42">
        <v>44628</v>
      </c>
      <c r="E314" s="43">
        <v>1641</v>
      </c>
      <c r="F314" s="44" t="s">
        <v>573</v>
      </c>
      <c r="G314" s="45">
        <v>638686004</v>
      </c>
      <c r="H314" s="46">
        <v>44630</v>
      </c>
      <c r="I314" s="46">
        <v>44640</v>
      </c>
      <c r="J314" s="47">
        <v>37762</v>
      </c>
      <c r="K314" s="40">
        <v>732453</v>
      </c>
      <c r="L314" s="40" t="s">
        <v>18</v>
      </c>
      <c r="M314" s="40" t="s">
        <v>185</v>
      </c>
      <c r="N314" s="40" t="s">
        <v>63</v>
      </c>
      <c r="O314" s="40" t="s">
        <v>907</v>
      </c>
      <c r="P314" s="42">
        <v>44630</v>
      </c>
      <c r="Q314" s="4" t="s">
        <v>844</v>
      </c>
      <c r="R314" s="4" t="s">
        <v>844</v>
      </c>
    </row>
    <row r="315" spans="1:18" x14ac:dyDescent="0.25">
      <c r="A315" s="50">
        <v>44621</v>
      </c>
      <c r="B315" s="4" t="s">
        <v>458</v>
      </c>
      <c r="C315" s="87">
        <v>1239501</v>
      </c>
      <c r="D315" s="42">
        <v>44628</v>
      </c>
      <c r="E315" s="43">
        <v>1641</v>
      </c>
      <c r="F315" s="44" t="s">
        <v>573</v>
      </c>
      <c r="G315" s="45">
        <v>998396909</v>
      </c>
      <c r="H315" s="46">
        <v>44630</v>
      </c>
      <c r="I315" s="46">
        <v>44640</v>
      </c>
      <c r="J315" s="47">
        <v>71808</v>
      </c>
      <c r="K315" s="40">
        <v>903386</v>
      </c>
      <c r="L315" s="40" t="s">
        <v>186</v>
      </c>
      <c r="M315" s="40" t="s">
        <v>185</v>
      </c>
      <c r="N315" s="40" t="s">
        <v>63</v>
      </c>
      <c r="O315" s="40" t="s">
        <v>907</v>
      </c>
      <c r="P315" s="42">
        <v>44630</v>
      </c>
      <c r="Q315" s="4" t="s">
        <v>844</v>
      </c>
      <c r="R315" s="4" t="s">
        <v>844</v>
      </c>
    </row>
    <row r="316" spans="1:18" x14ac:dyDescent="0.25">
      <c r="A316" s="50">
        <v>44621</v>
      </c>
      <c r="B316" s="40" t="s">
        <v>457</v>
      </c>
      <c r="C316" s="87">
        <v>1239477</v>
      </c>
      <c r="D316" s="42">
        <v>44628</v>
      </c>
      <c r="E316" s="43">
        <v>1641</v>
      </c>
      <c r="F316" s="44" t="s">
        <v>573</v>
      </c>
      <c r="G316" s="45">
        <v>635072245</v>
      </c>
      <c r="H316" s="46">
        <v>44630</v>
      </c>
      <c r="I316" s="46">
        <v>44640</v>
      </c>
      <c r="J316" s="47">
        <v>44459</v>
      </c>
      <c r="K316" s="40">
        <v>884277</v>
      </c>
      <c r="L316" s="40" t="s">
        <v>186</v>
      </c>
      <c r="M316" s="40" t="s">
        <v>185</v>
      </c>
      <c r="N316" s="40" t="s">
        <v>63</v>
      </c>
      <c r="O316" s="40" t="s">
        <v>907</v>
      </c>
      <c r="P316" s="42">
        <v>44630</v>
      </c>
      <c r="Q316" s="4" t="s">
        <v>844</v>
      </c>
      <c r="R316" s="4" t="s">
        <v>844</v>
      </c>
    </row>
    <row r="317" spans="1:18" x14ac:dyDescent="0.25">
      <c r="A317" s="50">
        <v>44621</v>
      </c>
      <c r="B317" s="4" t="s">
        <v>456</v>
      </c>
      <c r="C317" s="87">
        <v>1235437</v>
      </c>
      <c r="D317" s="42">
        <v>44627</v>
      </c>
      <c r="E317" s="43">
        <v>6663</v>
      </c>
      <c r="F317" s="44" t="s">
        <v>589</v>
      </c>
      <c r="G317" s="45">
        <v>569949603</v>
      </c>
      <c r="H317" s="46">
        <v>44627</v>
      </c>
      <c r="I317" s="46">
        <v>44641</v>
      </c>
      <c r="J317" s="47">
        <v>63847</v>
      </c>
      <c r="K317" s="40">
        <v>339629</v>
      </c>
      <c r="L317" s="40" t="s">
        <v>18</v>
      </c>
      <c r="M317" s="40" t="s">
        <v>146</v>
      </c>
      <c r="N317" s="40" t="s">
        <v>71</v>
      </c>
      <c r="O317" s="40" t="s">
        <v>919</v>
      </c>
      <c r="P317" s="42">
        <v>44628</v>
      </c>
      <c r="Q317" s="4" t="s">
        <v>844</v>
      </c>
      <c r="R317" s="4" t="s">
        <v>844</v>
      </c>
    </row>
    <row r="318" spans="1:18" x14ac:dyDescent="0.25">
      <c r="A318" s="50">
        <v>44621</v>
      </c>
      <c r="B318" s="4" t="s">
        <v>456</v>
      </c>
      <c r="C318" s="87">
        <v>1247282</v>
      </c>
      <c r="D318" s="42">
        <v>44634</v>
      </c>
      <c r="E318" s="43">
        <v>2019</v>
      </c>
      <c r="F318" s="44" t="s">
        <v>591</v>
      </c>
      <c r="G318" s="45">
        <v>665898457</v>
      </c>
      <c r="H318" s="46">
        <v>44628</v>
      </c>
      <c r="I318" s="46">
        <v>44658</v>
      </c>
      <c r="J318" s="47">
        <v>35242</v>
      </c>
      <c r="K318" s="40">
        <v>806331</v>
      </c>
      <c r="L318" s="40" t="s">
        <v>18</v>
      </c>
      <c r="M318" s="40" t="s">
        <v>151</v>
      </c>
      <c r="N318" s="4" t="s">
        <v>20</v>
      </c>
      <c r="O318" s="4" t="s">
        <v>912</v>
      </c>
      <c r="P318" s="42">
        <v>44635</v>
      </c>
      <c r="Q318" s="4" t="s">
        <v>841</v>
      </c>
      <c r="R318" s="4" t="s">
        <v>841</v>
      </c>
    </row>
    <row r="319" spans="1:18" x14ac:dyDescent="0.25">
      <c r="A319" s="50">
        <v>44621</v>
      </c>
      <c r="B319" s="40" t="s">
        <v>457</v>
      </c>
      <c r="C319" s="87">
        <v>1247268</v>
      </c>
      <c r="D319" s="42">
        <v>44634</v>
      </c>
      <c r="E319" s="43">
        <v>2019</v>
      </c>
      <c r="F319" s="44" t="s">
        <v>591</v>
      </c>
      <c r="G319" s="45">
        <v>718866958</v>
      </c>
      <c r="H319" s="46">
        <v>44628</v>
      </c>
      <c r="I319" s="46">
        <v>44658</v>
      </c>
      <c r="J319" s="47">
        <v>91682</v>
      </c>
      <c r="K319" s="40">
        <v>946236</v>
      </c>
      <c r="L319" s="40" t="s">
        <v>18</v>
      </c>
      <c r="M319" s="40" t="s">
        <v>151</v>
      </c>
      <c r="N319" s="4" t="s">
        <v>20</v>
      </c>
      <c r="O319" s="4" t="s">
        <v>912</v>
      </c>
      <c r="P319" s="42">
        <v>44635</v>
      </c>
      <c r="Q319" s="4" t="s">
        <v>841</v>
      </c>
      <c r="R319" s="4" t="s">
        <v>841</v>
      </c>
    </row>
    <row r="320" spans="1:18" x14ac:dyDescent="0.25">
      <c r="A320" s="50">
        <v>44621</v>
      </c>
      <c r="B320" s="4" t="s">
        <v>456</v>
      </c>
      <c r="C320" s="87">
        <v>1248618</v>
      </c>
      <c r="D320" s="42">
        <v>44637</v>
      </c>
      <c r="E320" s="43">
        <v>14953</v>
      </c>
      <c r="F320" s="44" t="s">
        <v>595</v>
      </c>
      <c r="G320" s="9">
        <v>255283117</v>
      </c>
      <c r="H320" s="10">
        <v>44638</v>
      </c>
      <c r="I320" s="10">
        <v>44658</v>
      </c>
      <c r="J320" s="11">
        <v>87705</v>
      </c>
      <c r="K320" s="4">
        <v>249290</v>
      </c>
      <c r="L320" s="4" t="s">
        <v>18</v>
      </c>
      <c r="M320" s="4" t="s">
        <v>74</v>
      </c>
      <c r="N320" s="4" t="s">
        <v>28</v>
      </c>
      <c r="O320" s="4" t="s">
        <v>907</v>
      </c>
      <c r="P320" s="6">
        <v>44641</v>
      </c>
      <c r="Q320" s="4" t="s">
        <v>844</v>
      </c>
      <c r="R320" s="4" t="s">
        <v>844</v>
      </c>
    </row>
    <row r="321" spans="1:18" x14ac:dyDescent="0.25">
      <c r="A321" s="50">
        <v>44621</v>
      </c>
      <c r="B321" s="40" t="s">
        <v>457</v>
      </c>
      <c r="C321" s="87">
        <v>1250611</v>
      </c>
      <c r="D321" s="42">
        <v>44637</v>
      </c>
      <c r="E321" s="43">
        <v>14953</v>
      </c>
      <c r="F321" s="44" t="s">
        <v>595</v>
      </c>
      <c r="G321" s="9">
        <v>293890953</v>
      </c>
      <c r="H321" s="10">
        <v>44638</v>
      </c>
      <c r="I321" s="10">
        <v>44658</v>
      </c>
      <c r="J321" s="11">
        <v>28314</v>
      </c>
      <c r="K321" s="4">
        <v>314139</v>
      </c>
      <c r="L321" s="4" t="s">
        <v>18</v>
      </c>
      <c r="M321" s="4" t="s">
        <v>74</v>
      </c>
      <c r="N321" s="4" t="s">
        <v>28</v>
      </c>
      <c r="O321" s="4" t="s">
        <v>907</v>
      </c>
      <c r="P321" s="6">
        <v>44641</v>
      </c>
      <c r="Q321" s="4" t="s">
        <v>844</v>
      </c>
      <c r="R321" s="4" t="s">
        <v>844</v>
      </c>
    </row>
    <row r="322" spans="1:18" x14ac:dyDescent="0.25">
      <c r="A322" s="50">
        <v>44621</v>
      </c>
      <c r="B322" s="4" t="s">
        <v>456</v>
      </c>
      <c r="C322" s="87">
        <v>1258747</v>
      </c>
      <c r="D322" s="42">
        <v>44641</v>
      </c>
      <c r="E322" s="43">
        <v>14702</v>
      </c>
      <c r="F322" s="44" t="s">
        <v>606</v>
      </c>
      <c r="G322" s="45">
        <v>696699608</v>
      </c>
      <c r="H322" s="46">
        <v>44641</v>
      </c>
      <c r="I322" s="46">
        <v>44651</v>
      </c>
      <c r="J322" s="47">
        <v>94353</v>
      </c>
      <c r="K322" s="40">
        <v>500061</v>
      </c>
      <c r="L322" s="40" t="s">
        <v>38</v>
      </c>
      <c r="M322" s="40" t="s">
        <v>187</v>
      </c>
      <c r="N322" s="40" t="s">
        <v>28</v>
      </c>
      <c r="O322" s="40" t="s">
        <v>914</v>
      </c>
      <c r="P322" s="42">
        <v>44641</v>
      </c>
      <c r="Q322" s="4" t="s">
        <v>842</v>
      </c>
      <c r="R322" s="4" t="s">
        <v>841</v>
      </c>
    </row>
    <row r="323" spans="1:18" x14ac:dyDescent="0.25">
      <c r="A323" s="50">
        <v>44621</v>
      </c>
      <c r="B323" s="4" t="s">
        <v>456</v>
      </c>
      <c r="C323" s="87">
        <v>1258750</v>
      </c>
      <c r="D323" s="42">
        <v>44641</v>
      </c>
      <c r="E323" s="43">
        <v>14702</v>
      </c>
      <c r="F323" s="44" t="s">
        <v>606</v>
      </c>
      <c r="G323" s="45">
        <v>790092092</v>
      </c>
      <c r="H323" s="46">
        <v>44641</v>
      </c>
      <c r="I323" s="46">
        <v>44651</v>
      </c>
      <c r="J323" s="47">
        <v>38623</v>
      </c>
      <c r="K323" s="40">
        <v>403922</v>
      </c>
      <c r="L323" s="40" t="s">
        <v>38</v>
      </c>
      <c r="M323" s="40" t="s">
        <v>188</v>
      </c>
      <c r="N323" s="40" t="s">
        <v>28</v>
      </c>
      <c r="O323" s="40" t="s">
        <v>914</v>
      </c>
      <c r="P323" s="42">
        <v>44641</v>
      </c>
      <c r="Q323" s="4" t="s">
        <v>842</v>
      </c>
      <c r="R323" s="4" t="s">
        <v>841</v>
      </c>
    </row>
    <row r="324" spans="1:18" x14ac:dyDescent="0.25">
      <c r="A324" s="50">
        <v>44621</v>
      </c>
      <c r="B324" s="4" t="s">
        <v>456</v>
      </c>
      <c r="C324" s="87">
        <v>1236537</v>
      </c>
      <c r="D324" s="42">
        <v>44628</v>
      </c>
      <c r="E324" s="8">
        <v>361621</v>
      </c>
      <c r="F324" s="44" t="s">
        <v>609</v>
      </c>
      <c r="G324" s="45">
        <v>393768780</v>
      </c>
      <c r="H324" s="46">
        <v>44622</v>
      </c>
      <c r="I324" s="46">
        <v>44636</v>
      </c>
      <c r="J324" s="47">
        <v>93120</v>
      </c>
      <c r="K324" s="4">
        <v>924540</v>
      </c>
      <c r="L324" s="4" t="s">
        <v>18</v>
      </c>
      <c r="M324" s="4" t="s">
        <v>75</v>
      </c>
      <c r="N324" s="4" t="s">
        <v>42</v>
      </c>
      <c r="O324" s="40" t="s">
        <v>884</v>
      </c>
      <c r="P324" s="42">
        <v>44628</v>
      </c>
      <c r="Q324" s="4" t="s">
        <v>841</v>
      </c>
      <c r="R324" s="4" t="s">
        <v>841</v>
      </c>
    </row>
    <row r="325" spans="1:18" x14ac:dyDescent="0.25">
      <c r="A325" s="50">
        <v>44621</v>
      </c>
      <c r="B325" s="4" t="s">
        <v>456</v>
      </c>
      <c r="C325" s="87">
        <v>1267947</v>
      </c>
      <c r="D325" s="42">
        <v>44648</v>
      </c>
      <c r="E325" s="8">
        <v>361621</v>
      </c>
      <c r="F325" s="44" t="s">
        <v>609</v>
      </c>
      <c r="G325" s="45">
        <v>257106037</v>
      </c>
      <c r="H325" s="46">
        <v>44636</v>
      </c>
      <c r="I325" s="46">
        <v>44655</v>
      </c>
      <c r="J325" s="47">
        <v>55957</v>
      </c>
      <c r="K325" s="4">
        <v>303375</v>
      </c>
      <c r="L325" s="4" t="s">
        <v>18</v>
      </c>
      <c r="M325" s="40" t="s">
        <v>148</v>
      </c>
      <c r="N325" s="4" t="s">
        <v>42</v>
      </c>
      <c r="O325" s="40" t="s">
        <v>884</v>
      </c>
      <c r="P325" s="42">
        <v>44648</v>
      </c>
      <c r="Q325" s="4" t="s">
        <v>841</v>
      </c>
      <c r="R325" s="4" t="s">
        <v>844</v>
      </c>
    </row>
    <row r="326" spans="1:18" x14ac:dyDescent="0.25">
      <c r="A326" s="50">
        <v>44621</v>
      </c>
      <c r="B326" s="4" t="s">
        <v>456</v>
      </c>
      <c r="C326" s="87">
        <v>1242051</v>
      </c>
      <c r="D326" s="42">
        <v>44629</v>
      </c>
      <c r="E326" s="43">
        <v>9927</v>
      </c>
      <c r="F326" s="44" t="s">
        <v>612</v>
      </c>
      <c r="G326" s="45">
        <v>675066557</v>
      </c>
      <c r="H326" s="46">
        <v>44629</v>
      </c>
      <c r="I326" s="46">
        <v>44650</v>
      </c>
      <c r="J326" s="47">
        <v>81239</v>
      </c>
      <c r="K326" s="40">
        <v>341765</v>
      </c>
      <c r="L326" s="40" t="s">
        <v>38</v>
      </c>
      <c r="M326" s="40" t="s">
        <v>189</v>
      </c>
      <c r="N326" s="40" t="s">
        <v>153</v>
      </c>
      <c r="O326" s="40" t="s">
        <v>914</v>
      </c>
      <c r="P326" s="42">
        <v>44629</v>
      </c>
      <c r="Q326" s="4" t="s">
        <v>842</v>
      </c>
      <c r="R326" s="4" t="s">
        <v>842</v>
      </c>
    </row>
    <row r="327" spans="1:18" x14ac:dyDescent="0.25">
      <c r="A327" s="50">
        <v>44621</v>
      </c>
      <c r="B327" s="4" t="s">
        <v>456</v>
      </c>
      <c r="C327" s="87">
        <v>1232038</v>
      </c>
      <c r="D327" s="42">
        <v>44623</v>
      </c>
      <c r="E327" s="43">
        <v>1544</v>
      </c>
      <c r="F327" s="44" t="s">
        <v>613</v>
      </c>
      <c r="G327" s="45">
        <v>439535802</v>
      </c>
      <c r="H327" s="46">
        <v>44623</v>
      </c>
      <c r="I327" s="46">
        <v>44637</v>
      </c>
      <c r="J327" s="47">
        <v>48020</v>
      </c>
      <c r="K327" s="40">
        <v>974660</v>
      </c>
      <c r="L327" s="40" t="s">
        <v>38</v>
      </c>
      <c r="M327" s="40" t="s">
        <v>190</v>
      </c>
      <c r="N327" s="40" t="s">
        <v>153</v>
      </c>
      <c r="O327" s="40" t="s">
        <v>914</v>
      </c>
      <c r="P327" s="42">
        <v>44623</v>
      </c>
      <c r="Q327" s="4" t="s">
        <v>842</v>
      </c>
      <c r="R327" s="4" t="s">
        <v>842</v>
      </c>
    </row>
    <row r="328" spans="1:18" x14ac:dyDescent="0.25">
      <c r="A328" s="50">
        <v>44621</v>
      </c>
      <c r="B328" s="4" t="s">
        <v>456</v>
      </c>
      <c r="C328" s="87">
        <v>1232061</v>
      </c>
      <c r="D328" s="42">
        <v>44623</v>
      </c>
      <c r="E328" s="43">
        <v>1544</v>
      </c>
      <c r="F328" s="44" t="s">
        <v>613</v>
      </c>
      <c r="G328" s="45">
        <v>759208309</v>
      </c>
      <c r="H328" s="46">
        <v>44623</v>
      </c>
      <c r="I328" s="46">
        <v>44637</v>
      </c>
      <c r="J328" s="47">
        <v>20951</v>
      </c>
      <c r="K328" s="40">
        <v>527274</v>
      </c>
      <c r="L328" s="40" t="s">
        <v>38</v>
      </c>
      <c r="M328" s="40" t="s">
        <v>191</v>
      </c>
      <c r="N328" s="40" t="s">
        <v>153</v>
      </c>
      <c r="O328" s="40" t="s">
        <v>914</v>
      </c>
      <c r="P328" s="42">
        <v>44623</v>
      </c>
      <c r="Q328" s="4" t="s">
        <v>842</v>
      </c>
      <c r="R328" s="4" t="s">
        <v>842</v>
      </c>
    </row>
    <row r="329" spans="1:18" x14ac:dyDescent="0.25">
      <c r="A329" s="50">
        <v>44621</v>
      </c>
      <c r="B329" s="4" t="s">
        <v>456</v>
      </c>
      <c r="C329" s="87">
        <v>1232069</v>
      </c>
      <c r="D329" s="42">
        <v>44623</v>
      </c>
      <c r="E329" s="43">
        <v>1544</v>
      </c>
      <c r="F329" s="44" t="s">
        <v>613</v>
      </c>
      <c r="G329" s="45">
        <v>894103557</v>
      </c>
      <c r="H329" s="46">
        <v>44623</v>
      </c>
      <c r="I329" s="46">
        <v>44637</v>
      </c>
      <c r="J329" s="47">
        <v>60568</v>
      </c>
      <c r="K329" s="40">
        <v>846060</v>
      </c>
      <c r="L329" s="40" t="s">
        <v>38</v>
      </c>
      <c r="M329" s="40" t="s">
        <v>192</v>
      </c>
      <c r="N329" s="40" t="s">
        <v>153</v>
      </c>
      <c r="O329" s="40" t="s">
        <v>914</v>
      </c>
      <c r="P329" s="42">
        <v>44623</v>
      </c>
      <c r="Q329" s="4" t="s">
        <v>842</v>
      </c>
      <c r="R329" s="4" t="s">
        <v>842</v>
      </c>
    </row>
    <row r="330" spans="1:18" x14ac:dyDescent="0.25">
      <c r="A330" s="50">
        <v>44621</v>
      </c>
      <c r="B330" s="40" t="s">
        <v>457</v>
      </c>
      <c r="C330" s="87">
        <v>1253187</v>
      </c>
      <c r="D330" s="42">
        <v>44637</v>
      </c>
      <c r="E330" s="43">
        <v>10687</v>
      </c>
      <c r="F330" s="44" t="s">
        <v>616</v>
      </c>
      <c r="G330" s="45">
        <v>632965313</v>
      </c>
      <c r="H330" s="46">
        <v>44635</v>
      </c>
      <c r="I330" s="46">
        <v>44676</v>
      </c>
      <c r="J330" s="47">
        <v>16857</v>
      </c>
      <c r="K330" s="40">
        <v>961258</v>
      </c>
      <c r="L330" s="4" t="s">
        <v>18</v>
      </c>
      <c r="M330" s="4" t="s">
        <v>77</v>
      </c>
      <c r="N330" s="4" t="s">
        <v>63</v>
      </c>
      <c r="O330" s="40" t="s">
        <v>873</v>
      </c>
      <c r="P330" s="42">
        <v>44637</v>
      </c>
      <c r="Q330" s="4" t="s">
        <v>841</v>
      </c>
      <c r="R330" s="4" t="s">
        <v>844</v>
      </c>
    </row>
    <row r="331" spans="1:18" x14ac:dyDescent="0.25">
      <c r="A331" s="50">
        <v>44621</v>
      </c>
      <c r="B331" s="4" t="s">
        <v>456</v>
      </c>
      <c r="C331" s="87">
        <v>1252784</v>
      </c>
      <c r="D331" s="42">
        <v>44641</v>
      </c>
      <c r="E331" s="43">
        <v>10687</v>
      </c>
      <c r="F331" s="44" t="s">
        <v>616</v>
      </c>
      <c r="G331" s="45">
        <v>835182775</v>
      </c>
      <c r="H331" s="46">
        <v>44635</v>
      </c>
      <c r="I331" s="46">
        <v>44676</v>
      </c>
      <c r="J331" s="11">
        <v>79704</v>
      </c>
      <c r="K331" s="4">
        <v>419090</v>
      </c>
      <c r="L331" s="4" t="s">
        <v>18</v>
      </c>
      <c r="M331" s="4" t="s">
        <v>77</v>
      </c>
      <c r="N331" s="4" t="s">
        <v>63</v>
      </c>
      <c r="O331" s="40" t="s">
        <v>873</v>
      </c>
      <c r="P331" s="42">
        <v>44641</v>
      </c>
      <c r="Q331" s="4" t="s">
        <v>841</v>
      </c>
      <c r="R331" s="4" t="s">
        <v>842</v>
      </c>
    </row>
    <row r="332" spans="1:18" x14ac:dyDescent="0.25">
      <c r="A332" s="50">
        <v>44621</v>
      </c>
      <c r="B332" s="4" t="s">
        <v>456</v>
      </c>
      <c r="C332" s="87">
        <v>1252167</v>
      </c>
      <c r="D332" s="42">
        <v>44641</v>
      </c>
      <c r="E332" s="43">
        <v>10687</v>
      </c>
      <c r="F332" s="44" t="s">
        <v>616</v>
      </c>
      <c r="G332" s="45">
        <v>789925922</v>
      </c>
      <c r="H332" s="46">
        <v>44635</v>
      </c>
      <c r="I332" s="46">
        <v>44676</v>
      </c>
      <c r="J332" s="11">
        <v>96167</v>
      </c>
      <c r="K332" s="4">
        <v>523429</v>
      </c>
      <c r="L332" s="4" t="s">
        <v>18</v>
      </c>
      <c r="M332" s="4" t="s">
        <v>77</v>
      </c>
      <c r="N332" s="4" t="s">
        <v>63</v>
      </c>
      <c r="O332" s="40" t="s">
        <v>873</v>
      </c>
      <c r="P332" s="42">
        <v>44641</v>
      </c>
      <c r="Q332" s="4" t="s">
        <v>841</v>
      </c>
      <c r="R332" s="4" t="s">
        <v>842</v>
      </c>
    </row>
    <row r="333" spans="1:18" x14ac:dyDescent="0.25">
      <c r="A333" s="50">
        <v>44621</v>
      </c>
      <c r="B333" s="4" t="s">
        <v>456</v>
      </c>
      <c r="C333" s="87">
        <v>1252140</v>
      </c>
      <c r="D333" s="42">
        <v>44641</v>
      </c>
      <c r="E333" s="43">
        <v>10687</v>
      </c>
      <c r="F333" s="44" t="s">
        <v>616</v>
      </c>
      <c r="G333" s="45">
        <v>694644247</v>
      </c>
      <c r="H333" s="46">
        <v>44635</v>
      </c>
      <c r="I333" s="46">
        <v>44676</v>
      </c>
      <c r="J333" s="11">
        <v>96922</v>
      </c>
      <c r="K333" s="4">
        <v>524077</v>
      </c>
      <c r="L333" s="4" t="s">
        <v>18</v>
      </c>
      <c r="M333" s="4" t="s">
        <v>77</v>
      </c>
      <c r="N333" s="4" t="s">
        <v>63</v>
      </c>
      <c r="O333" s="40" t="s">
        <v>873</v>
      </c>
      <c r="P333" s="42">
        <v>44641</v>
      </c>
      <c r="Q333" s="4" t="s">
        <v>841</v>
      </c>
      <c r="R333" s="4" t="s">
        <v>842</v>
      </c>
    </row>
    <row r="334" spans="1:18" x14ac:dyDescent="0.25">
      <c r="A334" s="50">
        <v>44621</v>
      </c>
      <c r="B334" s="4" t="s">
        <v>456</v>
      </c>
      <c r="C334" s="87">
        <v>1253103</v>
      </c>
      <c r="D334" s="42">
        <v>44641</v>
      </c>
      <c r="E334" s="43">
        <v>10687</v>
      </c>
      <c r="F334" s="44" t="s">
        <v>616</v>
      </c>
      <c r="G334" s="45">
        <v>770290578</v>
      </c>
      <c r="H334" s="46">
        <v>44635</v>
      </c>
      <c r="I334" s="46">
        <v>44676</v>
      </c>
      <c r="J334" s="47">
        <v>11276</v>
      </c>
      <c r="K334" s="40">
        <v>675613</v>
      </c>
      <c r="L334" s="4" t="s">
        <v>18</v>
      </c>
      <c r="M334" s="4" t="s">
        <v>77</v>
      </c>
      <c r="N334" s="4" t="s">
        <v>63</v>
      </c>
      <c r="O334" s="40" t="s">
        <v>873</v>
      </c>
      <c r="P334" s="42">
        <v>44641</v>
      </c>
      <c r="Q334" s="4" t="s">
        <v>841</v>
      </c>
      <c r="R334" s="4" t="s">
        <v>844</v>
      </c>
    </row>
    <row r="335" spans="1:18" x14ac:dyDescent="0.25">
      <c r="A335" s="50">
        <v>44621</v>
      </c>
      <c r="B335" s="4" t="s">
        <v>456</v>
      </c>
      <c r="C335" s="87">
        <v>1236423</v>
      </c>
      <c r="D335" s="42">
        <v>44627</v>
      </c>
      <c r="E335" s="43">
        <v>358166</v>
      </c>
      <c r="F335" s="44" t="s">
        <v>626</v>
      </c>
      <c r="G335" s="9">
        <v>290099596</v>
      </c>
      <c r="H335" s="10">
        <v>44623</v>
      </c>
      <c r="I335" s="10">
        <v>44634</v>
      </c>
      <c r="J335" s="11">
        <v>43528</v>
      </c>
      <c r="K335" s="4">
        <v>512697</v>
      </c>
      <c r="L335" s="4" t="s">
        <v>18</v>
      </c>
      <c r="M335" s="4" t="s">
        <v>78</v>
      </c>
      <c r="N335" s="4" t="s">
        <v>42</v>
      </c>
      <c r="O335" s="4" t="s">
        <v>884</v>
      </c>
      <c r="P335" s="6">
        <v>44627</v>
      </c>
      <c r="Q335" s="4" t="s">
        <v>844</v>
      </c>
      <c r="R335" s="4" t="s">
        <v>842</v>
      </c>
    </row>
    <row r="336" spans="1:18" x14ac:dyDescent="0.25">
      <c r="A336" s="50">
        <v>44621</v>
      </c>
      <c r="B336" s="4" t="s">
        <v>456</v>
      </c>
      <c r="C336" s="87">
        <v>1260490</v>
      </c>
      <c r="D336" s="42">
        <v>44642</v>
      </c>
      <c r="E336" s="8">
        <v>13818</v>
      </c>
      <c r="F336" s="44" t="s">
        <v>636</v>
      </c>
      <c r="G336" s="45">
        <v>988197603</v>
      </c>
      <c r="H336" s="46">
        <v>44643</v>
      </c>
      <c r="I336" s="46">
        <v>44670</v>
      </c>
      <c r="J336" s="11">
        <v>35137</v>
      </c>
      <c r="K336" s="4">
        <v>222293</v>
      </c>
      <c r="L336" s="4" t="s">
        <v>18</v>
      </c>
      <c r="M336" s="4" t="s">
        <v>81</v>
      </c>
      <c r="N336" s="4" t="s">
        <v>28</v>
      </c>
      <c r="O336" s="4" t="s">
        <v>908</v>
      </c>
      <c r="P336" s="42">
        <v>44643</v>
      </c>
      <c r="Q336" s="4" t="s">
        <v>841</v>
      </c>
      <c r="R336" s="4" t="s">
        <v>844</v>
      </c>
    </row>
    <row r="337" spans="1:18" x14ac:dyDescent="0.25">
      <c r="A337" s="50">
        <v>44621</v>
      </c>
      <c r="B337" s="4" t="s">
        <v>456</v>
      </c>
      <c r="C337" s="87">
        <v>1213384</v>
      </c>
      <c r="D337" s="42">
        <v>44628</v>
      </c>
      <c r="E337" s="43">
        <v>359116</v>
      </c>
      <c r="F337" s="44" t="s">
        <v>638</v>
      </c>
      <c r="G337" s="45">
        <v>278682131</v>
      </c>
      <c r="H337" s="46">
        <v>44628</v>
      </c>
      <c r="I337" s="46">
        <v>44635</v>
      </c>
      <c r="J337" s="47">
        <v>12943</v>
      </c>
      <c r="K337" s="40">
        <v>747281</v>
      </c>
      <c r="L337" s="40" t="s">
        <v>18</v>
      </c>
      <c r="M337" s="40" t="s">
        <v>193</v>
      </c>
      <c r="N337" s="40" t="s">
        <v>63</v>
      </c>
      <c r="O337" s="40" t="s">
        <v>934</v>
      </c>
      <c r="P337" s="42">
        <v>44628</v>
      </c>
      <c r="Q337" s="4" t="s">
        <v>844</v>
      </c>
      <c r="R337" s="4" t="s">
        <v>842</v>
      </c>
    </row>
    <row r="338" spans="1:18" x14ac:dyDescent="0.25">
      <c r="A338" s="50">
        <v>44621</v>
      </c>
      <c r="B338" s="4" t="s">
        <v>456</v>
      </c>
      <c r="C338" s="87">
        <v>1225692</v>
      </c>
      <c r="D338" s="42">
        <v>44628</v>
      </c>
      <c r="E338" s="43">
        <v>359116</v>
      </c>
      <c r="F338" s="44" t="s">
        <v>638</v>
      </c>
      <c r="G338" s="45">
        <v>724275877</v>
      </c>
      <c r="H338" s="46">
        <v>44628</v>
      </c>
      <c r="I338" s="46">
        <v>44635</v>
      </c>
      <c r="J338" s="47">
        <v>25087</v>
      </c>
      <c r="K338" s="40">
        <v>486418</v>
      </c>
      <c r="L338" s="40" t="s">
        <v>18</v>
      </c>
      <c r="M338" s="40" t="s">
        <v>193</v>
      </c>
      <c r="N338" s="40" t="s">
        <v>63</v>
      </c>
      <c r="O338" s="40" t="s">
        <v>907</v>
      </c>
      <c r="P338" s="42">
        <v>44628</v>
      </c>
      <c r="Q338" s="4" t="s">
        <v>844</v>
      </c>
      <c r="R338" s="4" t="s">
        <v>842</v>
      </c>
    </row>
    <row r="339" spans="1:18" x14ac:dyDescent="0.25">
      <c r="A339" s="50">
        <v>44621</v>
      </c>
      <c r="B339" s="4" t="s">
        <v>456</v>
      </c>
      <c r="C339" s="87">
        <v>1267525</v>
      </c>
      <c r="D339" s="42"/>
      <c r="E339" s="43">
        <v>2972</v>
      </c>
      <c r="F339" s="44" t="s">
        <v>642</v>
      </c>
      <c r="G339" s="45">
        <v>135898213</v>
      </c>
      <c r="H339" s="46">
        <v>44593</v>
      </c>
      <c r="I339" s="46">
        <v>44658</v>
      </c>
      <c r="J339" s="47">
        <v>53837</v>
      </c>
      <c r="K339" s="40">
        <v>767193</v>
      </c>
      <c r="L339" s="40" t="s">
        <v>38</v>
      </c>
      <c r="M339" s="40" t="s">
        <v>194</v>
      </c>
      <c r="N339" s="40" t="s">
        <v>69</v>
      </c>
      <c r="O339" s="40" t="s">
        <v>887</v>
      </c>
      <c r="P339" s="42">
        <v>44648</v>
      </c>
      <c r="Q339" s="4" t="s">
        <v>841</v>
      </c>
      <c r="R339" s="4" t="s">
        <v>844</v>
      </c>
    </row>
    <row r="340" spans="1:18" x14ac:dyDescent="0.25">
      <c r="A340" s="50">
        <v>44621</v>
      </c>
      <c r="B340" s="4" t="s">
        <v>458</v>
      </c>
      <c r="C340" s="87">
        <v>1267530</v>
      </c>
      <c r="D340" s="42"/>
      <c r="E340" s="43">
        <v>2972</v>
      </c>
      <c r="F340" s="44" t="s">
        <v>642</v>
      </c>
      <c r="G340" s="45">
        <v>549991312</v>
      </c>
      <c r="H340" s="46">
        <v>44593</v>
      </c>
      <c r="I340" s="46">
        <v>44658</v>
      </c>
      <c r="J340" s="47">
        <v>65783</v>
      </c>
      <c r="K340" s="40">
        <v>422125</v>
      </c>
      <c r="L340" s="40" t="s">
        <v>38</v>
      </c>
      <c r="M340" s="40" t="s">
        <v>196</v>
      </c>
      <c r="N340" s="40" t="s">
        <v>69</v>
      </c>
      <c r="O340" s="40" t="s">
        <v>887</v>
      </c>
      <c r="P340" s="42">
        <v>44648</v>
      </c>
      <c r="Q340" s="4" t="s">
        <v>841</v>
      </c>
      <c r="R340" s="4" t="s">
        <v>844</v>
      </c>
    </row>
    <row r="341" spans="1:18" x14ac:dyDescent="0.25">
      <c r="A341" s="50">
        <v>44621</v>
      </c>
      <c r="B341" s="40" t="s">
        <v>457</v>
      </c>
      <c r="C341" s="87">
        <v>1267537</v>
      </c>
      <c r="D341" s="42"/>
      <c r="E341" s="43">
        <v>2972</v>
      </c>
      <c r="F341" s="44" t="s">
        <v>642</v>
      </c>
      <c r="G341" s="45">
        <v>54342043</v>
      </c>
      <c r="H341" s="46">
        <v>44593</v>
      </c>
      <c r="I341" s="46">
        <v>44658</v>
      </c>
      <c r="J341" s="47">
        <v>10725</v>
      </c>
      <c r="K341" s="40">
        <v>196540</v>
      </c>
      <c r="L341" s="40" t="s">
        <v>38</v>
      </c>
      <c r="M341" s="40" t="s">
        <v>197</v>
      </c>
      <c r="N341" s="40" t="s">
        <v>69</v>
      </c>
      <c r="O341" s="40" t="s">
        <v>887</v>
      </c>
      <c r="P341" s="42">
        <v>44648</v>
      </c>
      <c r="Q341" s="4" t="s">
        <v>841</v>
      </c>
      <c r="R341" s="4" t="s">
        <v>844</v>
      </c>
    </row>
    <row r="342" spans="1:18" x14ac:dyDescent="0.25">
      <c r="A342" s="50">
        <v>44621</v>
      </c>
      <c r="B342" s="4" t="s">
        <v>456</v>
      </c>
      <c r="C342" s="87">
        <v>1261877</v>
      </c>
      <c r="D342" s="42">
        <v>44648</v>
      </c>
      <c r="E342" s="43">
        <v>14784</v>
      </c>
      <c r="F342" s="44" t="s">
        <v>652</v>
      </c>
      <c r="G342" s="45">
        <v>542339886</v>
      </c>
      <c r="H342" s="46">
        <v>44638</v>
      </c>
      <c r="I342" s="46">
        <v>44655</v>
      </c>
      <c r="J342" s="47">
        <v>61801</v>
      </c>
      <c r="K342" s="40">
        <v>315405</v>
      </c>
      <c r="L342" s="40" t="s">
        <v>18</v>
      </c>
      <c r="M342" s="40" t="s">
        <v>83</v>
      </c>
      <c r="N342" s="40" t="s">
        <v>84</v>
      </c>
      <c r="O342" s="40" t="s">
        <v>854</v>
      </c>
      <c r="P342" s="42">
        <v>44648</v>
      </c>
      <c r="Q342" s="4" t="s">
        <v>844</v>
      </c>
      <c r="R342" s="4" t="s">
        <v>844</v>
      </c>
    </row>
    <row r="343" spans="1:18" x14ac:dyDescent="0.25">
      <c r="A343" s="50">
        <v>44621</v>
      </c>
      <c r="B343" s="4" t="s">
        <v>456</v>
      </c>
      <c r="C343" s="87">
        <v>1261876</v>
      </c>
      <c r="D343" s="42">
        <v>44648</v>
      </c>
      <c r="E343" s="43">
        <v>14784</v>
      </c>
      <c r="F343" s="44" t="s">
        <v>652</v>
      </c>
      <c r="G343" s="45">
        <v>582464070</v>
      </c>
      <c r="H343" s="46">
        <v>44640</v>
      </c>
      <c r="I343" s="46">
        <v>44655</v>
      </c>
      <c r="J343" s="47">
        <v>29263</v>
      </c>
      <c r="K343" s="40">
        <v>536136</v>
      </c>
      <c r="L343" s="40" t="s">
        <v>18</v>
      </c>
      <c r="M343" s="40" t="s">
        <v>83</v>
      </c>
      <c r="N343" s="40" t="s">
        <v>84</v>
      </c>
      <c r="O343" s="40" t="s">
        <v>854</v>
      </c>
      <c r="P343" s="42">
        <v>44648</v>
      </c>
      <c r="Q343" s="4" t="s">
        <v>844</v>
      </c>
      <c r="R343" s="4" t="s">
        <v>844</v>
      </c>
    </row>
    <row r="344" spans="1:18" x14ac:dyDescent="0.25">
      <c r="A344" s="50">
        <v>44621</v>
      </c>
      <c r="B344" s="4" t="s">
        <v>456</v>
      </c>
      <c r="C344" s="87">
        <v>1239971</v>
      </c>
      <c r="D344" s="42">
        <v>44631</v>
      </c>
      <c r="E344" s="43">
        <v>17854</v>
      </c>
      <c r="F344" s="44" t="s">
        <v>656</v>
      </c>
      <c r="G344" s="45">
        <v>433183421</v>
      </c>
      <c r="H344" s="46">
        <v>44631</v>
      </c>
      <c r="I344" s="46">
        <v>44651</v>
      </c>
      <c r="J344" s="47">
        <v>13748</v>
      </c>
      <c r="K344" s="40">
        <v>457710</v>
      </c>
      <c r="L344" s="40" t="s">
        <v>18</v>
      </c>
      <c r="M344" s="40" t="s">
        <v>158</v>
      </c>
      <c r="N344" s="40" t="s">
        <v>28</v>
      </c>
      <c r="O344" s="40" t="s">
        <v>905</v>
      </c>
      <c r="P344" s="42">
        <v>44634</v>
      </c>
      <c r="Q344" s="4" t="s">
        <v>841</v>
      </c>
      <c r="R344" s="4" t="s">
        <v>841</v>
      </c>
    </row>
    <row r="345" spans="1:18" x14ac:dyDescent="0.25">
      <c r="A345" s="50">
        <v>44621</v>
      </c>
      <c r="B345" s="4" t="s">
        <v>456</v>
      </c>
      <c r="C345" s="87">
        <v>1245114</v>
      </c>
      <c r="D345" s="42">
        <v>44635</v>
      </c>
      <c r="E345" s="43">
        <v>17854</v>
      </c>
      <c r="F345" s="44" t="s">
        <v>656</v>
      </c>
      <c r="G345" s="45">
        <v>181025890</v>
      </c>
      <c r="H345" s="46">
        <v>44635</v>
      </c>
      <c r="I345" s="46">
        <v>44651</v>
      </c>
      <c r="J345" s="47">
        <v>99513</v>
      </c>
      <c r="K345" s="40">
        <v>936748</v>
      </c>
      <c r="L345" s="40" t="s">
        <v>18</v>
      </c>
      <c r="M345" s="40" t="s">
        <v>158</v>
      </c>
      <c r="N345" s="40" t="s">
        <v>28</v>
      </c>
      <c r="O345" s="40" t="s">
        <v>908</v>
      </c>
      <c r="P345" s="42">
        <v>44635</v>
      </c>
      <c r="Q345" s="4" t="s">
        <v>841</v>
      </c>
      <c r="R345" s="4" t="s">
        <v>841</v>
      </c>
    </row>
    <row r="346" spans="1:18" x14ac:dyDescent="0.25">
      <c r="A346" s="50">
        <v>44621</v>
      </c>
      <c r="B346" s="40" t="s">
        <v>457</v>
      </c>
      <c r="C346" s="87">
        <v>1239958</v>
      </c>
      <c r="D346" s="42">
        <v>44629</v>
      </c>
      <c r="E346" s="43">
        <v>15745</v>
      </c>
      <c r="F346" s="44" t="s">
        <v>665</v>
      </c>
      <c r="G346" s="9">
        <v>580860980</v>
      </c>
      <c r="H346" s="10">
        <v>44629</v>
      </c>
      <c r="I346" s="10">
        <v>44650</v>
      </c>
      <c r="J346" s="11">
        <v>1071</v>
      </c>
      <c r="K346" s="4">
        <v>439523</v>
      </c>
      <c r="L346" s="4" t="s">
        <v>18</v>
      </c>
      <c r="M346" s="4" t="s">
        <v>86</v>
      </c>
      <c r="N346" s="4" t="s">
        <v>20</v>
      </c>
      <c r="O346" s="4" t="s">
        <v>912</v>
      </c>
      <c r="P346" s="6">
        <v>44629</v>
      </c>
      <c r="Q346" s="4" t="s">
        <v>844</v>
      </c>
      <c r="R346" s="4" t="s">
        <v>844</v>
      </c>
    </row>
    <row r="347" spans="1:18" x14ac:dyDescent="0.25">
      <c r="A347" s="50">
        <v>44621</v>
      </c>
      <c r="B347" s="40" t="s">
        <v>457</v>
      </c>
      <c r="C347" s="87">
        <v>1239972</v>
      </c>
      <c r="D347" s="42">
        <v>44629</v>
      </c>
      <c r="E347" s="43">
        <v>15745</v>
      </c>
      <c r="F347" s="44" t="s">
        <v>665</v>
      </c>
      <c r="G347" s="9">
        <v>68255668</v>
      </c>
      <c r="H347" s="10">
        <v>44629</v>
      </c>
      <c r="I347" s="10">
        <v>44650</v>
      </c>
      <c r="J347" s="11">
        <v>58158</v>
      </c>
      <c r="K347" s="4">
        <v>341988</v>
      </c>
      <c r="L347" s="4" t="s">
        <v>18</v>
      </c>
      <c r="M347" s="4" t="s">
        <v>86</v>
      </c>
      <c r="N347" s="4" t="s">
        <v>20</v>
      </c>
      <c r="O347" s="4" t="s">
        <v>912</v>
      </c>
      <c r="P347" s="6">
        <v>44629</v>
      </c>
      <c r="Q347" s="4" t="s">
        <v>844</v>
      </c>
      <c r="R347" s="4" t="s">
        <v>844</v>
      </c>
    </row>
    <row r="348" spans="1:18" x14ac:dyDescent="0.25">
      <c r="A348" s="50">
        <v>44621</v>
      </c>
      <c r="B348" s="40" t="s">
        <v>457</v>
      </c>
      <c r="C348" s="87">
        <v>1241718</v>
      </c>
      <c r="D348" s="42">
        <v>44629</v>
      </c>
      <c r="E348" s="43">
        <v>15745</v>
      </c>
      <c r="F348" s="44" t="s">
        <v>665</v>
      </c>
      <c r="G348" s="9">
        <v>750975493</v>
      </c>
      <c r="H348" s="10">
        <v>44629</v>
      </c>
      <c r="I348" s="10">
        <v>44641</v>
      </c>
      <c r="J348" s="11">
        <v>63360</v>
      </c>
      <c r="K348" s="4">
        <v>276377</v>
      </c>
      <c r="L348" s="4" t="s">
        <v>18</v>
      </c>
      <c r="M348" s="4" t="s">
        <v>86</v>
      </c>
      <c r="N348" s="4" t="s">
        <v>20</v>
      </c>
      <c r="O348" s="4" t="s">
        <v>912</v>
      </c>
      <c r="P348" s="6">
        <v>44631</v>
      </c>
      <c r="Q348" s="4" t="s">
        <v>844</v>
      </c>
      <c r="R348" s="4" t="s">
        <v>844</v>
      </c>
    </row>
    <row r="349" spans="1:18" x14ac:dyDescent="0.25">
      <c r="A349" s="50">
        <v>44621</v>
      </c>
      <c r="B349" s="40" t="s">
        <v>457</v>
      </c>
      <c r="C349" s="87">
        <v>1248661</v>
      </c>
      <c r="D349" s="42">
        <v>44635</v>
      </c>
      <c r="E349" s="43">
        <v>17890</v>
      </c>
      <c r="F349" s="44" t="s">
        <v>667</v>
      </c>
      <c r="G349" s="45">
        <v>246759437</v>
      </c>
      <c r="H349" s="46">
        <v>44637</v>
      </c>
      <c r="I349" s="46">
        <v>44651</v>
      </c>
      <c r="J349" s="47">
        <v>36263</v>
      </c>
      <c r="K349" s="4">
        <v>245854</v>
      </c>
      <c r="L349" s="4" t="s">
        <v>18</v>
      </c>
      <c r="M349" s="4" t="s">
        <v>87</v>
      </c>
      <c r="N349" s="40" t="s">
        <v>20</v>
      </c>
      <c r="O349" s="40" t="s">
        <v>912</v>
      </c>
      <c r="P349" s="42">
        <v>44637</v>
      </c>
      <c r="Q349" s="4" t="s">
        <v>841</v>
      </c>
      <c r="R349" s="4" t="s">
        <v>841</v>
      </c>
    </row>
    <row r="350" spans="1:18" x14ac:dyDescent="0.25">
      <c r="A350" s="50">
        <v>44621</v>
      </c>
      <c r="B350" s="4" t="s">
        <v>456</v>
      </c>
      <c r="C350" s="87">
        <v>1248727</v>
      </c>
      <c r="D350" s="42">
        <v>44635</v>
      </c>
      <c r="E350" s="43">
        <v>17890</v>
      </c>
      <c r="F350" s="44" t="s">
        <v>667</v>
      </c>
      <c r="G350" s="45">
        <v>787122625</v>
      </c>
      <c r="H350" s="46">
        <v>44637</v>
      </c>
      <c r="I350" s="46">
        <v>44651</v>
      </c>
      <c r="J350" s="47">
        <v>49839</v>
      </c>
      <c r="K350" s="4">
        <v>288225</v>
      </c>
      <c r="L350" s="4" t="s">
        <v>18</v>
      </c>
      <c r="M350" s="4" t="s">
        <v>87</v>
      </c>
      <c r="N350" s="40" t="s">
        <v>20</v>
      </c>
      <c r="O350" s="40" t="s">
        <v>912</v>
      </c>
      <c r="P350" s="42">
        <v>44637</v>
      </c>
      <c r="Q350" s="4" t="s">
        <v>841</v>
      </c>
      <c r="R350" s="4" t="s">
        <v>841</v>
      </c>
    </row>
    <row r="351" spans="1:18" x14ac:dyDescent="0.25">
      <c r="A351" s="50">
        <v>44621</v>
      </c>
      <c r="B351" s="4" t="s">
        <v>456</v>
      </c>
      <c r="C351" s="87">
        <v>1235367</v>
      </c>
      <c r="D351" s="42">
        <v>44627</v>
      </c>
      <c r="E351" s="43">
        <v>14118</v>
      </c>
      <c r="F351" s="44" t="s">
        <v>672</v>
      </c>
      <c r="G351" s="45">
        <v>6258611</v>
      </c>
      <c r="H351" s="46">
        <v>44627</v>
      </c>
      <c r="I351" s="46">
        <v>44637</v>
      </c>
      <c r="J351" s="47">
        <v>51064</v>
      </c>
      <c r="K351" s="40">
        <v>414557</v>
      </c>
      <c r="L351" s="40" t="s">
        <v>18</v>
      </c>
      <c r="M351" s="40" t="s">
        <v>146</v>
      </c>
      <c r="N351" s="40" t="s">
        <v>71</v>
      </c>
      <c r="O351" s="40" t="s">
        <v>919</v>
      </c>
      <c r="P351" s="42">
        <v>44628</v>
      </c>
      <c r="Q351" s="4" t="s">
        <v>844</v>
      </c>
      <c r="R351" s="4" t="s">
        <v>844</v>
      </c>
    </row>
    <row r="352" spans="1:18" x14ac:dyDescent="0.25">
      <c r="A352" s="50">
        <v>44621</v>
      </c>
      <c r="B352" s="4" t="s">
        <v>456</v>
      </c>
      <c r="C352" s="87">
        <v>1237399</v>
      </c>
      <c r="D352" s="42">
        <v>44628</v>
      </c>
      <c r="E352" s="43">
        <v>11290</v>
      </c>
      <c r="F352" s="44" t="s">
        <v>681</v>
      </c>
      <c r="G352" s="45">
        <v>540650390</v>
      </c>
      <c r="H352" s="46">
        <v>44630</v>
      </c>
      <c r="I352" s="46">
        <v>44637</v>
      </c>
      <c r="J352" s="47">
        <v>64527</v>
      </c>
      <c r="K352" s="40">
        <v>448883</v>
      </c>
      <c r="L352" s="40" t="s">
        <v>18</v>
      </c>
      <c r="M352" s="40" t="s">
        <v>159</v>
      </c>
      <c r="N352" s="40" t="s">
        <v>71</v>
      </c>
      <c r="O352" s="40" t="s">
        <v>919</v>
      </c>
      <c r="P352" s="42">
        <v>44630</v>
      </c>
      <c r="Q352" s="4" t="s">
        <v>844</v>
      </c>
      <c r="R352" s="4" t="s">
        <v>844</v>
      </c>
    </row>
    <row r="353" spans="1:18" x14ac:dyDescent="0.25">
      <c r="A353" s="50">
        <v>44621</v>
      </c>
      <c r="B353" s="4" t="s">
        <v>456</v>
      </c>
      <c r="C353" s="87">
        <v>1250689</v>
      </c>
      <c r="D353" s="42">
        <v>44635</v>
      </c>
      <c r="E353" s="43">
        <v>14126</v>
      </c>
      <c r="F353" s="44" t="s">
        <v>696</v>
      </c>
      <c r="G353" s="45">
        <v>483822234</v>
      </c>
      <c r="H353" s="46">
        <v>44637</v>
      </c>
      <c r="I353" s="46">
        <v>44645</v>
      </c>
      <c r="J353" s="47">
        <v>44192</v>
      </c>
      <c r="K353" s="40">
        <v>677176</v>
      </c>
      <c r="L353" s="40" t="s">
        <v>18</v>
      </c>
      <c r="M353" s="40" t="s">
        <v>160</v>
      </c>
      <c r="N353" s="40" t="s">
        <v>28</v>
      </c>
      <c r="O353" s="40" t="s">
        <v>908</v>
      </c>
      <c r="P353" s="42">
        <v>44637</v>
      </c>
      <c r="Q353" s="4" t="s">
        <v>841</v>
      </c>
      <c r="R353" s="4" t="s">
        <v>841</v>
      </c>
    </row>
    <row r="354" spans="1:18" x14ac:dyDescent="0.25">
      <c r="A354" s="50">
        <v>44621</v>
      </c>
      <c r="B354" s="4" t="s">
        <v>456</v>
      </c>
      <c r="C354" s="87">
        <v>1250012</v>
      </c>
      <c r="D354" s="42">
        <v>44637</v>
      </c>
      <c r="E354" s="43">
        <v>14126</v>
      </c>
      <c r="F354" s="44" t="s">
        <v>696</v>
      </c>
      <c r="G354" s="45">
        <v>796350702</v>
      </c>
      <c r="H354" s="46">
        <v>44638</v>
      </c>
      <c r="I354" s="46">
        <v>44651</v>
      </c>
      <c r="J354" s="47">
        <v>89638</v>
      </c>
      <c r="K354" s="40">
        <v>707368</v>
      </c>
      <c r="L354" s="40" t="s">
        <v>18</v>
      </c>
      <c r="M354" s="40" t="s">
        <v>160</v>
      </c>
      <c r="N354" s="40" t="s">
        <v>28</v>
      </c>
      <c r="O354" s="40" t="s">
        <v>908</v>
      </c>
      <c r="P354" s="42">
        <v>44638</v>
      </c>
      <c r="Q354" s="4" t="s">
        <v>841</v>
      </c>
      <c r="R354" s="4" t="s">
        <v>841</v>
      </c>
    </row>
    <row r="355" spans="1:18" x14ac:dyDescent="0.25">
      <c r="A355" s="50">
        <v>44621</v>
      </c>
      <c r="B355" s="40" t="s">
        <v>457</v>
      </c>
      <c r="C355" s="87" t="s">
        <v>198</v>
      </c>
      <c r="D355" s="42">
        <v>44638</v>
      </c>
      <c r="E355" s="43">
        <v>14126</v>
      </c>
      <c r="F355" s="44" t="s">
        <v>696</v>
      </c>
      <c r="G355" s="45">
        <v>934419169</v>
      </c>
      <c r="H355" s="46">
        <v>44641</v>
      </c>
      <c r="I355" s="46">
        <v>44651</v>
      </c>
      <c r="J355" s="47">
        <v>57646</v>
      </c>
      <c r="K355" s="40">
        <v>373424</v>
      </c>
      <c r="L355" s="40" t="s">
        <v>18</v>
      </c>
      <c r="M355" s="40" t="s">
        <v>160</v>
      </c>
      <c r="N355" s="40" t="s">
        <v>28</v>
      </c>
      <c r="O355" s="40" t="s">
        <v>908</v>
      </c>
      <c r="P355" s="42">
        <v>44641</v>
      </c>
      <c r="Q355" s="4" t="s">
        <v>841</v>
      </c>
      <c r="R355" s="4" t="s">
        <v>844</v>
      </c>
    </row>
    <row r="356" spans="1:18" x14ac:dyDescent="0.25">
      <c r="A356" s="50">
        <v>44621</v>
      </c>
      <c r="B356" s="4" t="s">
        <v>456</v>
      </c>
      <c r="C356" s="87">
        <v>1230710</v>
      </c>
      <c r="D356" s="42">
        <v>44624</v>
      </c>
      <c r="E356" s="43">
        <v>10257</v>
      </c>
      <c r="F356" s="44" t="s">
        <v>700</v>
      </c>
      <c r="G356" s="45">
        <v>740928271</v>
      </c>
      <c r="H356" s="46">
        <v>44616</v>
      </c>
      <c r="I356" s="46">
        <v>44645</v>
      </c>
      <c r="J356" s="47">
        <v>148</v>
      </c>
      <c r="K356" s="40">
        <v>869440</v>
      </c>
      <c r="L356" s="40" t="s">
        <v>38</v>
      </c>
      <c r="M356" s="4" t="s">
        <v>92</v>
      </c>
      <c r="N356" s="4" t="s">
        <v>42</v>
      </c>
      <c r="O356" s="4" t="s">
        <v>847</v>
      </c>
      <c r="P356" s="42">
        <v>44624</v>
      </c>
      <c r="Q356" s="4" t="s">
        <v>841</v>
      </c>
      <c r="R356" s="4" t="s">
        <v>841</v>
      </c>
    </row>
    <row r="357" spans="1:18" x14ac:dyDescent="0.25">
      <c r="A357" s="50">
        <v>44621</v>
      </c>
      <c r="B357" s="4" t="s">
        <v>456</v>
      </c>
      <c r="C357" s="87">
        <v>1232250</v>
      </c>
      <c r="D357" s="42">
        <v>44624</v>
      </c>
      <c r="E357" s="43">
        <v>8291</v>
      </c>
      <c r="F357" s="44" t="s">
        <v>703</v>
      </c>
      <c r="G357" s="45">
        <v>471417259</v>
      </c>
      <c r="H357" s="46">
        <v>44622</v>
      </c>
      <c r="I357" s="46">
        <v>44652</v>
      </c>
      <c r="J357" s="47">
        <v>70876</v>
      </c>
      <c r="K357" s="40">
        <v>938023</v>
      </c>
      <c r="L357" s="40" t="s">
        <v>38</v>
      </c>
      <c r="M357" s="40" t="s">
        <v>161</v>
      </c>
      <c r="N357" s="40" t="s">
        <v>20</v>
      </c>
      <c r="O357" s="40" t="s">
        <v>912</v>
      </c>
      <c r="P357" s="42">
        <v>44627</v>
      </c>
      <c r="Q357" s="4" t="s">
        <v>841</v>
      </c>
      <c r="R357" s="4" t="s">
        <v>841</v>
      </c>
    </row>
    <row r="358" spans="1:18" x14ac:dyDescent="0.25">
      <c r="A358" s="50">
        <v>44621</v>
      </c>
      <c r="B358" s="40" t="s">
        <v>457</v>
      </c>
      <c r="C358" s="87">
        <v>1232025</v>
      </c>
      <c r="D358" s="42">
        <v>44623</v>
      </c>
      <c r="E358" s="43">
        <v>11411</v>
      </c>
      <c r="F358" s="44" t="s">
        <v>704</v>
      </c>
      <c r="G358" s="45">
        <v>373954971</v>
      </c>
      <c r="H358" s="46">
        <v>44581</v>
      </c>
      <c r="I358" s="46">
        <v>44630</v>
      </c>
      <c r="J358" s="47">
        <v>5665</v>
      </c>
      <c r="K358" s="40">
        <v>348084</v>
      </c>
      <c r="L358" s="40" t="s">
        <v>139</v>
      </c>
      <c r="M358" s="40" t="s">
        <v>199</v>
      </c>
      <c r="N358" s="40" t="s">
        <v>63</v>
      </c>
      <c r="O358" s="40" t="s">
        <v>907</v>
      </c>
      <c r="P358" s="42">
        <v>44623</v>
      </c>
      <c r="Q358" s="4" t="s">
        <v>841</v>
      </c>
      <c r="R358" s="4" t="s">
        <v>841</v>
      </c>
    </row>
    <row r="359" spans="1:18" x14ac:dyDescent="0.25">
      <c r="A359" s="50">
        <v>44621</v>
      </c>
      <c r="B359" s="40" t="s">
        <v>457</v>
      </c>
      <c r="C359" s="87">
        <v>1232049</v>
      </c>
      <c r="D359" s="42">
        <v>44623</v>
      </c>
      <c r="E359" s="43">
        <v>11411</v>
      </c>
      <c r="F359" s="44" t="s">
        <v>704</v>
      </c>
      <c r="G359" s="45">
        <v>500136581</v>
      </c>
      <c r="H359" s="46">
        <v>44613</v>
      </c>
      <c r="I359" s="46">
        <v>44640</v>
      </c>
      <c r="J359" s="47">
        <v>21050</v>
      </c>
      <c r="K359" s="40">
        <v>396715</v>
      </c>
      <c r="L359" s="40" t="s">
        <v>38</v>
      </c>
      <c r="M359" s="40" t="s">
        <v>199</v>
      </c>
      <c r="N359" s="40" t="s">
        <v>63</v>
      </c>
      <c r="O359" s="40" t="s">
        <v>907</v>
      </c>
      <c r="P359" s="42">
        <v>44623</v>
      </c>
      <c r="Q359" s="4" t="s">
        <v>841</v>
      </c>
      <c r="R359" s="4" t="s">
        <v>841</v>
      </c>
    </row>
    <row r="360" spans="1:18" x14ac:dyDescent="0.25">
      <c r="A360" s="50">
        <v>44621</v>
      </c>
      <c r="B360" s="40" t="s">
        <v>457</v>
      </c>
      <c r="C360" s="87">
        <v>1248057</v>
      </c>
      <c r="D360" s="42">
        <v>44635</v>
      </c>
      <c r="E360" s="43">
        <v>11411</v>
      </c>
      <c r="F360" s="44" t="s">
        <v>704</v>
      </c>
      <c r="G360" s="45">
        <v>365520816</v>
      </c>
      <c r="H360" s="46">
        <v>44638</v>
      </c>
      <c r="I360" s="46">
        <v>44671</v>
      </c>
      <c r="J360" s="47">
        <v>31444</v>
      </c>
      <c r="K360" s="40">
        <v>784084</v>
      </c>
      <c r="L360" s="40" t="s">
        <v>38</v>
      </c>
      <c r="M360" s="40" t="s">
        <v>199</v>
      </c>
      <c r="N360" s="40" t="s">
        <v>63</v>
      </c>
      <c r="O360" s="40" t="s">
        <v>873</v>
      </c>
      <c r="P360" s="42">
        <v>44638</v>
      </c>
      <c r="Q360" s="4" t="s">
        <v>841</v>
      </c>
      <c r="R360" s="4" t="s">
        <v>841</v>
      </c>
    </row>
    <row r="361" spans="1:18" x14ac:dyDescent="0.25">
      <c r="A361" s="50">
        <v>44621</v>
      </c>
      <c r="B361" s="4" t="s">
        <v>456</v>
      </c>
      <c r="C361" s="87">
        <v>1241149</v>
      </c>
      <c r="D361" s="42">
        <v>44630</v>
      </c>
      <c r="E361" s="43">
        <v>6711</v>
      </c>
      <c r="F361" s="44" t="s">
        <v>707</v>
      </c>
      <c r="G361" s="45">
        <v>6920285</v>
      </c>
      <c r="H361" s="46">
        <v>44634</v>
      </c>
      <c r="I361" s="46">
        <v>44648</v>
      </c>
      <c r="J361" s="47">
        <v>22473</v>
      </c>
      <c r="K361" s="40">
        <v>309343</v>
      </c>
      <c r="L361" s="40" t="s">
        <v>18</v>
      </c>
      <c r="M361" s="4" t="s">
        <v>93</v>
      </c>
      <c r="N361" s="40" t="s">
        <v>25</v>
      </c>
      <c r="O361" s="40" t="s">
        <v>906</v>
      </c>
      <c r="P361" s="42">
        <v>44634</v>
      </c>
      <c r="Q361" s="4" t="s">
        <v>842</v>
      </c>
      <c r="R361" s="4" t="s">
        <v>841</v>
      </c>
    </row>
    <row r="362" spans="1:18" x14ac:dyDescent="0.25">
      <c r="A362" s="50">
        <v>44621</v>
      </c>
      <c r="B362" s="4" t="s">
        <v>456</v>
      </c>
      <c r="C362" s="87">
        <v>1240810</v>
      </c>
      <c r="D362" s="42">
        <v>44630</v>
      </c>
      <c r="E362" s="43">
        <v>6711</v>
      </c>
      <c r="F362" s="44" t="s">
        <v>707</v>
      </c>
      <c r="G362" s="45">
        <v>335319356</v>
      </c>
      <c r="H362" s="46">
        <v>44634</v>
      </c>
      <c r="I362" s="46">
        <v>44648</v>
      </c>
      <c r="J362" s="47">
        <v>754</v>
      </c>
      <c r="K362" s="40">
        <v>704694</v>
      </c>
      <c r="L362" s="40" t="s">
        <v>18</v>
      </c>
      <c r="M362" s="4" t="s">
        <v>93</v>
      </c>
      <c r="N362" s="40" t="s">
        <v>25</v>
      </c>
      <c r="O362" s="40" t="s">
        <v>906</v>
      </c>
      <c r="P362" s="42">
        <v>44634</v>
      </c>
      <c r="Q362" s="4" t="s">
        <v>842</v>
      </c>
      <c r="R362" s="4" t="s">
        <v>841</v>
      </c>
    </row>
    <row r="363" spans="1:18" x14ac:dyDescent="0.25">
      <c r="A363" s="50">
        <v>44621</v>
      </c>
      <c r="B363" s="4" t="s">
        <v>456</v>
      </c>
      <c r="C363" s="87">
        <v>1248705</v>
      </c>
      <c r="D363" s="42">
        <v>44608</v>
      </c>
      <c r="E363" s="43">
        <v>356742</v>
      </c>
      <c r="F363" s="44" t="s">
        <v>712</v>
      </c>
      <c r="G363" s="45">
        <v>155446739</v>
      </c>
      <c r="H363" s="46">
        <v>44641</v>
      </c>
      <c r="I363" s="46">
        <v>44651</v>
      </c>
      <c r="J363" s="47">
        <v>27610</v>
      </c>
      <c r="K363" s="40">
        <v>307513</v>
      </c>
      <c r="L363" s="40" t="s">
        <v>162</v>
      </c>
      <c r="M363" s="40" t="s">
        <v>94</v>
      </c>
      <c r="N363" s="40" t="s">
        <v>50</v>
      </c>
      <c r="O363" s="40" t="s">
        <v>869</v>
      </c>
      <c r="P363" s="42">
        <v>44642</v>
      </c>
      <c r="Q363" s="4" t="s">
        <v>844</v>
      </c>
      <c r="R363" s="4" t="s">
        <v>844</v>
      </c>
    </row>
    <row r="364" spans="1:18" x14ac:dyDescent="0.25">
      <c r="A364" s="50">
        <v>44621</v>
      </c>
      <c r="B364" s="4" t="s">
        <v>456</v>
      </c>
      <c r="C364" s="87">
        <v>1234205</v>
      </c>
      <c r="D364" s="42">
        <v>44628</v>
      </c>
      <c r="E364" s="8">
        <v>360193</v>
      </c>
      <c r="F364" s="44" t="s">
        <v>716</v>
      </c>
      <c r="G364" s="45">
        <v>701564531</v>
      </c>
      <c r="H364" s="46">
        <v>44622</v>
      </c>
      <c r="I364" s="46">
        <v>44635</v>
      </c>
      <c r="J364" s="47">
        <v>19394</v>
      </c>
      <c r="K364" s="4">
        <v>722309</v>
      </c>
      <c r="L364" s="4" t="s">
        <v>38</v>
      </c>
      <c r="M364" s="4" t="s">
        <v>96</v>
      </c>
      <c r="N364" s="4" t="s">
        <v>42</v>
      </c>
      <c r="O364" s="4" t="s">
        <v>917</v>
      </c>
      <c r="P364" s="42">
        <v>44628</v>
      </c>
      <c r="Q364" s="4" t="s">
        <v>841</v>
      </c>
      <c r="R364" s="4" t="s">
        <v>841</v>
      </c>
    </row>
    <row r="365" spans="1:18" x14ac:dyDescent="0.25">
      <c r="A365" s="50">
        <v>44621</v>
      </c>
      <c r="B365" s="4" t="s">
        <v>456</v>
      </c>
      <c r="C365" s="87">
        <v>1250033</v>
      </c>
      <c r="D365" s="42">
        <v>44636</v>
      </c>
      <c r="E365" s="43">
        <v>13491</v>
      </c>
      <c r="F365" s="44" t="s">
        <v>717</v>
      </c>
      <c r="G365" s="45">
        <v>105609935</v>
      </c>
      <c r="H365" s="46">
        <v>44631</v>
      </c>
      <c r="I365" s="46">
        <v>44652</v>
      </c>
      <c r="J365" s="47">
        <v>11980</v>
      </c>
      <c r="K365" s="40">
        <v>380308</v>
      </c>
      <c r="L365" s="40" t="s">
        <v>38</v>
      </c>
      <c r="M365" s="40" t="s">
        <v>164</v>
      </c>
      <c r="N365" s="40" t="s">
        <v>42</v>
      </c>
      <c r="O365" s="40" t="s">
        <v>847</v>
      </c>
      <c r="P365" s="42">
        <v>44636</v>
      </c>
      <c r="Q365" s="4" t="s">
        <v>841</v>
      </c>
      <c r="R365" s="4" t="s">
        <v>841</v>
      </c>
    </row>
    <row r="366" spans="1:18" x14ac:dyDescent="0.25">
      <c r="A366" s="50">
        <v>44621</v>
      </c>
      <c r="B366" s="4" t="s">
        <v>456</v>
      </c>
      <c r="C366" s="87">
        <v>1233006</v>
      </c>
      <c r="D366" s="42">
        <v>44624</v>
      </c>
      <c r="E366" s="43">
        <v>14511</v>
      </c>
      <c r="F366" s="44" t="s">
        <v>718</v>
      </c>
      <c r="G366" s="45">
        <v>445546335</v>
      </c>
      <c r="H366" s="46">
        <v>44629</v>
      </c>
      <c r="I366" s="46">
        <v>44636</v>
      </c>
      <c r="J366" s="47">
        <v>71089</v>
      </c>
      <c r="K366" s="40">
        <v>709099</v>
      </c>
      <c r="L366" s="40" t="s">
        <v>18</v>
      </c>
      <c r="M366" s="40" t="s">
        <v>165</v>
      </c>
      <c r="N366" s="40" t="s">
        <v>99</v>
      </c>
      <c r="O366" s="40" t="s">
        <v>918</v>
      </c>
      <c r="P366" s="42">
        <v>44629</v>
      </c>
      <c r="Q366" s="4" t="s">
        <v>841</v>
      </c>
      <c r="R366" s="4" t="s">
        <v>841</v>
      </c>
    </row>
    <row r="367" spans="1:18" x14ac:dyDescent="0.25">
      <c r="A367" s="50">
        <v>44621</v>
      </c>
      <c r="B367" s="40" t="s">
        <v>457</v>
      </c>
      <c r="C367" s="87">
        <v>1232147</v>
      </c>
      <c r="D367" s="42">
        <v>44629</v>
      </c>
      <c r="E367" s="43">
        <v>356012</v>
      </c>
      <c r="F367" s="44" t="s">
        <v>719</v>
      </c>
      <c r="G367" s="45">
        <v>689762135</v>
      </c>
      <c r="H367" s="46">
        <v>44631</v>
      </c>
      <c r="I367" s="46">
        <v>44651</v>
      </c>
      <c r="J367" s="47">
        <v>54482</v>
      </c>
      <c r="K367" s="40">
        <v>833491</v>
      </c>
      <c r="L367" s="40" t="s">
        <v>18</v>
      </c>
      <c r="M367" s="4" t="s">
        <v>100</v>
      </c>
      <c r="N367" s="4" t="s">
        <v>25</v>
      </c>
      <c r="O367" s="40" t="s">
        <v>939</v>
      </c>
      <c r="P367" s="42">
        <v>44631</v>
      </c>
      <c r="Q367" s="4" t="s">
        <v>841</v>
      </c>
      <c r="R367" s="4" t="s">
        <v>841</v>
      </c>
    </row>
    <row r="368" spans="1:18" x14ac:dyDescent="0.25">
      <c r="A368" s="50">
        <v>44621</v>
      </c>
      <c r="B368" s="4" t="s">
        <v>458</v>
      </c>
      <c r="C368" s="87">
        <v>1232182</v>
      </c>
      <c r="D368" s="42">
        <v>44629</v>
      </c>
      <c r="E368" s="43">
        <v>356012</v>
      </c>
      <c r="F368" s="44" t="s">
        <v>719</v>
      </c>
      <c r="G368" s="45">
        <v>384292065</v>
      </c>
      <c r="H368" s="46">
        <v>44631</v>
      </c>
      <c r="I368" s="46">
        <v>44651</v>
      </c>
      <c r="J368" s="47">
        <v>24874</v>
      </c>
      <c r="K368" s="4">
        <v>127589</v>
      </c>
      <c r="L368" s="4" t="s">
        <v>18</v>
      </c>
      <c r="M368" s="4" t="s">
        <v>100</v>
      </c>
      <c r="N368" s="4" t="s">
        <v>25</v>
      </c>
      <c r="O368" s="40" t="s">
        <v>939</v>
      </c>
      <c r="P368" s="42">
        <v>44631</v>
      </c>
      <c r="Q368" s="4" t="s">
        <v>841</v>
      </c>
      <c r="R368" s="4" t="s">
        <v>841</v>
      </c>
    </row>
    <row r="369" spans="1:18" x14ac:dyDescent="0.25">
      <c r="A369" s="50">
        <v>44621</v>
      </c>
      <c r="B369" s="4" t="s">
        <v>456</v>
      </c>
      <c r="C369" s="87">
        <v>1255215</v>
      </c>
      <c r="D369" s="42">
        <v>44638</v>
      </c>
      <c r="E369" s="43">
        <v>17449</v>
      </c>
      <c r="F369" s="44" t="s">
        <v>722</v>
      </c>
      <c r="G369" s="45">
        <v>169822213</v>
      </c>
      <c r="H369" s="46">
        <v>44638</v>
      </c>
      <c r="I369" s="46">
        <v>44650</v>
      </c>
      <c r="J369" s="47">
        <v>96126</v>
      </c>
      <c r="K369" s="40">
        <v>195518</v>
      </c>
      <c r="L369" s="40" t="s">
        <v>18</v>
      </c>
      <c r="M369" s="40" t="s">
        <v>86</v>
      </c>
      <c r="N369" s="40" t="s">
        <v>28</v>
      </c>
      <c r="O369" s="40" t="s">
        <v>908</v>
      </c>
      <c r="P369" s="6">
        <v>44638</v>
      </c>
      <c r="Q369" s="4" t="s">
        <v>844</v>
      </c>
      <c r="R369" s="4" t="s">
        <v>844</v>
      </c>
    </row>
    <row r="370" spans="1:18" x14ac:dyDescent="0.25">
      <c r="A370" s="50">
        <v>44621</v>
      </c>
      <c r="B370" s="4" t="s">
        <v>456</v>
      </c>
      <c r="C370" s="87">
        <v>1255234</v>
      </c>
      <c r="D370" s="42">
        <v>44638</v>
      </c>
      <c r="E370" s="43">
        <v>17449</v>
      </c>
      <c r="F370" s="44" t="s">
        <v>722</v>
      </c>
      <c r="G370" s="45">
        <v>825660348</v>
      </c>
      <c r="H370" s="46">
        <v>44638</v>
      </c>
      <c r="I370" s="46">
        <v>44645</v>
      </c>
      <c r="J370" s="47">
        <v>8319</v>
      </c>
      <c r="K370" s="40">
        <v>600685</v>
      </c>
      <c r="L370" s="40" t="s">
        <v>18</v>
      </c>
      <c r="M370" s="40" t="s">
        <v>86</v>
      </c>
      <c r="N370" s="40" t="s">
        <v>28</v>
      </c>
      <c r="O370" s="40" t="s">
        <v>908</v>
      </c>
      <c r="P370" s="6">
        <v>44638</v>
      </c>
      <c r="Q370" s="4" t="s">
        <v>844</v>
      </c>
      <c r="R370" s="4" t="s">
        <v>844</v>
      </c>
    </row>
    <row r="371" spans="1:18" x14ac:dyDescent="0.25">
      <c r="A371" s="50">
        <v>44621</v>
      </c>
      <c r="B371" s="40" t="s">
        <v>457</v>
      </c>
      <c r="C371" s="87">
        <v>1256209</v>
      </c>
      <c r="D371" s="42">
        <v>44638</v>
      </c>
      <c r="E371" s="43">
        <v>17449</v>
      </c>
      <c r="F371" s="44" t="s">
        <v>722</v>
      </c>
      <c r="G371" s="45">
        <v>934283377</v>
      </c>
      <c r="H371" s="46">
        <v>44638</v>
      </c>
      <c r="I371" s="46">
        <v>44648</v>
      </c>
      <c r="J371" s="47">
        <v>90607</v>
      </c>
      <c r="K371" s="40">
        <v>438604</v>
      </c>
      <c r="L371" s="40" t="s">
        <v>18</v>
      </c>
      <c r="M371" s="40" t="s">
        <v>86</v>
      </c>
      <c r="N371" s="40" t="s">
        <v>28</v>
      </c>
      <c r="O371" s="40" t="s">
        <v>908</v>
      </c>
      <c r="P371" s="6">
        <v>44641</v>
      </c>
      <c r="Q371" s="4" t="s">
        <v>844</v>
      </c>
      <c r="R371" s="4" t="s">
        <v>844</v>
      </c>
    </row>
    <row r="372" spans="1:18" x14ac:dyDescent="0.25">
      <c r="A372" s="50">
        <v>44621</v>
      </c>
      <c r="B372" s="4" t="s">
        <v>456</v>
      </c>
      <c r="C372" s="87">
        <v>1252228</v>
      </c>
      <c r="D372" s="42">
        <v>44641</v>
      </c>
      <c r="E372" s="43">
        <v>17449</v>
      </c>
      <c r="F372" s="44" t="s">
        <v>722</v>
      </c>
      <c r="G372" s="45">
        <v>224164255</v>
      </c>
      <c r="H372" s="46">
        <v>44641</v>
      </c>
      <c r="I372" s="46">
        <v>44649</v>
      </c>
      <c r="J372" s="47">
        <v>6851</v>
      </c>
      <c r="K372" s="40">
        <v>280948</v>
      </c>
      <c r="L372" s="40" t="s">
        <v>18</v>
      </c>
      <c r="M372" s="40" t="s">
        <v>86</v>
      </c>
      <c r="N372" s="40" t="s">
        <v>28</v>
      </c>
      <c r="O372" s="40" t="s">
        <v>912</v>
      </c>
      <c r="P372" s="6">
        <v>44641</v>
      </c>
      <c r="Q372" s="4" t="s">
        <v>844</v>
      </c>
      <c r="R372" s="4" t="s">
        <v>844</v>
      </c>
    </row>
    <row r="373" spans="1:18" x14ac:dyDescent="0.25">
      <c r="A373" s="50">
        <v>44621</v>
      </c>
      <c r="B373" s="4" t="s">
        <v>456</v>
      </c>
      <c r="C373" s="87">
        <v>1252243</v>
      </c>
      <c r="D373" s="42">
        <v>44641</v>
      </c>
      <c r="E373" s="43">
        <v>17449</v>
      </c>
      <c r="F373" s="44" t="s">
        <v>722</v>
      </c>
      <c r="G373" s="45">
        <v>368000234</v>
      </c>
      <c r="H373" s="46">
        <v>44641</v>
      </c>
      <c r="I373" s="46">
        <v>44656</v>
      </c>
      <c r="J373" s="47">
        <v>70070</v>
      </c>
      <c r="K373" s="40">
        <v>804980</v>
      </c>
      <c r="L373" s="40" t="s">
        <v>18</v>
      </c>
      <c r="M373" s="40" t="s">
        <v>86</v>
      </c>
      <c r="N373" s="40" t="s">
        <v>28</v>
      </c>
      <c r="O373" s="40" t="s">
        <v>912</v>
      </c>
      <c r="P373" s="6">
        <v>44641</v>
      </c>
      <c r="Q373" s="4" t="s">
        <v>844</v>
      </c>
      <c r="R373" s="4" t="s">
        <v>844</v>
      </c>
    </row>
    <row r="374" spans="1:18" x14ac:dyDescent="0.25">
      <c r="A374" s="50">
        <v>44621</v>
      </c>
      <c r="B374" s="40" t="s">
        <v>457</v>
      </c>
      <c r="C374" s="87">
        <v>1252203</v>
      </c>
      <c r="D374" s="42">
        <v>44641</v>
      </c>
      <c r="E374" s="43">
        <v>17449</v>
      </c>
      <c r="F374" s="44" t="s">
        <v>722</v>
      </c>
      <c r="G374" s="45">
        <v>516747448</v>
      </c>
      <c r="H374" s="46">
        <v>44641</v>
      </c>
      <c r="I374" s="46">
        <v>44651</v>
      </c>
      <c r="J374" s="47">
        <v>19869</v>
      </c>
      <c r="K374" s="40">
        <v>863629</v>
      </c>
      <c r="L374" s="40" t="s">
        <v>18</v>
      </c>
      <c r="M374" s="40" t="s">
        <v>86</v>
      </c>
      <c r="N374" s="40" t="s">
        <v>20</v>
      </c>
      <c r="O374" s="40" t="s">
        <v>912</v>
      </c>
      <c r="P374" s="6">
        <v>44641</v>
      </c>
      <c r="Q374" s="4" t="s">
        <v>844</v>
      </c>
      <c r="R374" s="4" t="s">
        <v>844</v>
      </c>
    </row>
    <row r="375" spans="1:18" x14ac:dyDescent="0.25">
      <c r="A375" s="50">
        <v>44621</v>
      </c>
      <c r="B375" s="4" t="s">
        <v>456</v>
      </c>
      <c r="C375" s="87">
        <v>1227317</v>
      </c>
      <c r="D375" s="42">
        <v>44623</v>
      </c>
      <c r="E375" s="43">
        <v>638</v>
      </c>
      <c r="F375" s="44" t="s">
        <v>732</v>
      </c>
      <c r="G375" s="45">
        <v>657347676</v>
      </c>
      <c r="H375" s="46">
        <v>44623</v>
      </c>
      <c r="I375" s="46">
        <v>44652</v>
      </c>
      <c r="J375" s="47">
        <v>20550</v>
      </c>
      <c r="K375" s="40">
        <v>627548</v>
      </c>
      <c r="L375" s="40" t="s">
        <v>139</v>
      </c>
      <c r="M375" s="40" t="s">
        <v>101</v>
      </c>
      <c r="N375" s="40" t="s">
        <v>32</v>
      </c>
      <c r="O375" s="40" t="s">
        <v>885</v>
      </c>
      <c r="P375" s="42">
        <v>44623</v>
      </c>
      <c r="Q375" s="4" t="s">
        <v>841</v>
      </c>
      <c r="R375" s="4" t="s">
        <v>841</v>
      </c>
    </row>
    <row r="376" spans="1:18" x14ac:dyDescent="0.25">
      <c r="A376" s="50">
        <v>44621</v>
      </c>
      <c r="B376" s="4" t="s">
        <v>456</v>
      </c>
      <c r="C376" s="87">
        <v>1240723</v>
      </c>
      <c r="D376" s="42">
        <v>44631</v>
      </c>
      <c r="E376" s="43">
        <v>13771</v>
      </c>
      <c r="F376" s="44" t="s">
        <v>733</v>
      </c>
      <c r="G376" s="45">
        <v>549026124</v>
      </c>
      <c r="H376" s="46">
        <v>44634</v>
      </c>
      <c r="I376" s="46">
        <v>44641</v>
      </c>
      <c r="J376" s="47">
        <v>69583</v>
      </c>
      <c r="K376" s="40">
        <v>741728</v>
      </c>
      <c r="L376" s="40" t="s">
        <v>18</v>
      </c>
      <c r="M376" s="4" t="s">
        <v>103</v>
      </c>
      <c r="N376" s="40" t="s">
        <v>25</v>
      </c>
      <c r="O376" s="40" t="s">
        <v>939</v>
      </c>
      <c r="P376" s="42">
        <v>44634</v>
      </c>
      <c r="Q376" s="4" t="s">
        <v>842</v>
      </c>
      <c r="R376" s="4" t="s">
        <v>841</v>
      </c>
    </row>
    <row r="377" spans="1:18" x14ac:dyDescent="0.25">
      <c r="A377" s="50">
        <v>44621</v>
      </c>
      <c r="B377" s="4" t="s">
        <v>456</v>
      </c>
      <c r="C377" s="87">
        <v>1233819</v>
      </c>
      <c r="D377" s="42">
        <v>44628</v>
      </c>
      <c r="E377" s="43">
        <v>4756</v>
      </c>
      <c r="F377" s="44" t="s">
        <v>741</v>
      </c>
      <c r="G377" s="45">
        <v>97608429</v>
      </c>
      <c r="H377" s="46">
        <v>44622</v>
      </c>
      <c r="I377" s="46">
        <v>44641</v>
      </c>
      <c r="J377" s="47">
        <v>20890</v>
      </c>
      <c r="K377" s="4">
        <v>303153</v>
      </c>
      <c r="L377" s="4" t="s">
        <v>18</v>
      </c>
      <c r="M377" s="4" t="s">
        <v>166</v>
      </c>
      <c r="N377" s="4" t="s">
        <v>25</v>
      </c>
      <c r="O377" s="4" t="s">
        <v>886</v>
      </c>
      <c r="P377" s="42">
        <v>44628</v>
      </c>
      <c r="Q377" s="4" t="s">
        <v>841</v>
      </c>
      <c r="R377" s="4" t="s">
        <v>841</v>
      </c>
    </row>
    <row r="378" spans="1:18" x14ac:dyDescent="0.25">
      <c r="A378" s="50">
        <v>44621</v>
      </c>
      <c r="B378" s="4" t="s">
        <v>456</v>
      </c>
      <c r="C378" s="87">
        <v>1238299</v>
      </c>
      <c r="D378" s="42">
        <v>44629</v>
      </c>
      <c r="E378" s="43">
        <v>4756</v>
      </c>
      <c r="F378" s="44" t="s">
        <v>741</v>
      </c>
      <c r="G378" s="45">
        <v>725603343</v>
      </c>
      <c r="H378" s="46">
        <v>44596</v>
      </c>
      <c r="I378" s="46">
        <v>44641</v>
      </c>
      <c r="J378" s="47">
        <v>78658</v>
      </c>
      <c r="K378" s="4">
        <v>858425</v>
      </c>
      <c r="L378" s="4" t="s">
        <v>18</v>
      </c>
      <c r="M378" s="4" t="s">
        <v>166</v>
      </c>
      <c r="N378" s="4" t="s">
        <v>25</v>
      </c>
      <c r="O378" s="4" t="s">
        <v>886</v>
      </c>
      <c r="P378" s="42">
        <v>44629</v>
      </c>
      <c r="Q378" s="4" t="s">
        <v>841</v>
      </c>
      <c r="R378" s="4" t="s">
        <v>841</v>
      </c>
    </row>
    <row r="379" spans="1:18" x14ac:dyDescent="0.25">
      <c r="A379" s="50">
        <v>44621</v>
      </c>
      <c r="B379" s="4" t="s">
        <v>456</v>
      </c>
      <c r="C379" s="87">
        <v>1242244</v>
      </c>
      <c r="D379" s="42">
        <v>44630</v>
      </c>
      <c r="E379" s="43">
        <v>4756</v>
      </c>
      <c r="F379" s="44" t="s">
        <v>741</v>
      </c>
      <c r="G379" s="45">
        <v>300001617</v>
      </c>
      <c r="H379" s="46">
        <v>44621</v>
      </c>
      <c r="I379" s="46">
        <v>44641</v>
      </c>
      <c r="J379" s="47">
        <v>32943</v>
      </c>
      <c r="K379" s="4">
        <v>906995</v>
      </c>
      <c r="L379" s="4" t="s">
        <v>18</v>
      </c>
      <c r="M379" s="4" t="s">
        <v>166</v>
      </c>
      <c r="N379" s="4" t="s">
        <v>25</v>
      </c>
      <c r="O379" s="4" t="s">
        <v>886</v>
      </c>
      <c r="P379" s="42">
        <v>44630</v>
      </c>
      <c r="Q379" s="4" t="s">
        <v>841</v>
      </c>
      <c r="R379" s="4" t="s">
        <v>841</v>
      </c>
    </row>
    <row r="380" spans="1:18" x14ac:dyDescent="0.25">
      <c r="A380" s="50">
        <v>44621</v>
      </c>
      <c r="B380" s="4" t="s">
        <v>456</v>
      </c>
      <c r="C380" s="87">
        <v>1242231</v>
      </c>
      <c r="D380" s="42">
        <v>44631</v>
      </c>
      <c r="E380" s="43">
        <v>4756</v>
      </c>
      <c r="F380" s="44" t="s">
        <v>741</v>
      </c>
      <c r="G380" s="45">
        <v>344367866</v>
      </c>
      <c r="H380" s="46">
        <v>44621</v>
      </c>
      <c r="I380" s="46">
        <v>44641</v>
      </c>
      <c r="J380" s="47">
        <v>57104</v>
      </c>
      <c r="K380" s="4">
        <v>437897</v>
      </c>
      <c r="L380" s="4" t="s">
        <v>18</v>
      </c>
      <c r="M380" s="4" t="s">
        <v>166</v>
      </c>
      <c r="N380" s="4" t="s">
        <v>25</v>
      </c>
      <c r="O380" s="4" t="s">
        <v>886</v>
      </c>
      <c r="P380" s="42">
        <v>44631</v>
      </c>
      <c r="Q380" s="4" t="s">
        <v>841</v>
      </c>
      <c r="R380" s="4" t="s">
        <v>841</v>
      </c>
    </row>
    <row r="381" spans="1:18" x14ac:dyDescent="0.25">
      <c r="A381" s="50">
        <v>44621</v>
      </c>
      <c r="B381" s="4" t="s">
        <v>456</v>
      </c>
      <c r="C381" s="87">
        <v>1250332</v>
      </c>
      <c r="D381" s="42">
        <v>44637</v>
      </c>
      <c r="E381" s="43">
        <v>4756</v>
      </c>
      <c r="F381" s="44" t="s">
        <v>741</v>
      </c>
      <c r="G381" s="45">
        <v>512725969</v>
      </c>
      <c r="H381" s="46">
        <v>44634</v>
      </c>
      <c r="I381" s="46">
        <v>44644</v>
      </c>
      <c r="J381" s="47">
        <v>28497</v>
      </c>
      <c r="K381" s="4">
        <v>146651</v>
      </c>
      <c r="L381" s="4" t="s">
        <v>18</v>
      </c>
      <c r="M381" s="4" t="s">
        <v>166</v>
      </c>
      <c r="N381" s="4" t="s">
        <v>25</v>
      </c>
      <c r="O381" s="4" t="s">
        <v>886</v>
      </c>
      <c r="P381" s="42">
        <v>44637</v>
      </c>
      <c r="Q381" s="4" t="s">
        <v>841</v>
      </c>
      <c r="R381" s="4" t="s">
        <v>844</v>
      </c>
    </row>
    <row r="382" spans="1:18" x14ac:dyDescent="0.25">
      <c r="A382" s="50">
        <v>44621</v>
      </c>
      <c r="B382" s="40" t="s">
        <v>457</v>
      </c>
      <c r="C382" s="87">
        <v>1236043</v>
      </c>
      <c r="D382" s="42">
        <v>44635</v>
      </c>
      <c r="E382" s="43">
        <v>360399</v>
      </c>
      <c r="F382" s="44" t="s">
        <v>742</v>
      </c>
      <c r="G382" s="45">
        <v>306260227</v>
      </c>
      <c r="H382" s="46">
        <v>44639</v>
      </c>
      <c r="I382" s="46">
        <v>44676</v>
      </c>
      <c r="J382" s="47">
        <v>83958</v>
      </c>
      <c r="K382" s="40">
        <v>321552</v>
      </c>
      <c r="L382" s="40" t="s">
        <v>38</v>
      </c>
      <c r="M382" s="40" t="s">
        <v>167</v>
      </c>
      <c r="N382" s="4" t="s">
        <v>63</v>
      </c>
      <c r="O382" s="4" t="s">
        <v>907</v>
      </c>
      <c r="P382" s="42">
        <v>44648</v>
      </c>
      <c r="Q382" s="4" t="s">
        <v>841</v>
      </c>
      <c r="R382" s="4" t="s">
        <v>841</v>
      </c>
    </row>
    <row r="383" spans="1:18" x14ac:dyDescent="0.25">
      <c r="A383" s="50">
        <v>44621</v>
      </c>
      <c r="B383" s="4" t="s">
        <v>458</v>
      </c>
      <c r="C383" s="87">
        <v>1235912</v>
      </c>
      <c r="D383" s="42">
        <v>44635</v>
      </c>
      <c r="E383" s="43">
        <v>360399</v>
      </c>
      <c r="F383" s="44" t="s">
        <v>742</v>
      </c>
      <c r="G383" s="45">
        <v>885018255</v>
      </c>
      <c r="H383" s="46">
        <v>44639</v>
      </c>
      <c r="I383" s="46">
        <v>44671</v>
      </c>
      <c r="J383" s="47">
        <v>21630</v>
      </c>
      <c r="K383" s="40">
        <v>775669</v>
      </c>
      <c r="L383" s="40" t="s">
        <v>38</v>
      </c>
      <c r="M383" s="40" t="s">
        <v>167</v>
      </c>
      <c r="N383" s="4" t="s">
        <v>63</v>
      </c>
      <c r="O383" s="4" t="s">
        <v>907</v>
      </c>
      <c r="P383" s="42">
        <v>44648</v>
      </c>
      <c r="Q383" s="4" t="s">
        <v>841</v>
      </c>
      <c r="R383" s="4" t="s">
        <v>841</v>
      </c>
    </row>
    <row r="384" spans="1:18" x14ac:dyDescent="0.25">
      <c r="A384" s="50">
        <v>44621</v>
      </c>
      <c r="B384" s="4" t="s">
        <v>456</v>
      </c>
      <c r="C384" s="87">
        <v>1235852</v>
      </c>
      <c r="D384" s="42">
        <v>44635</v>
      </c>
      <c r="E384" s="43">
        <v>360399</v>
      </c>
      <c r="F384" s="44" t="s">
        <v>742</v>
      </c>
      <c r="G384" s="45">
        <v>996548202</v>
      </c>
      <c r="H384" s="46">
        <v>44639</v>
      </c>
      <c r="I384" s="46">
        <v>44671</v>
      </c>
      <c r="J384" s="47">
        <v>72639</v>
      </c>
      <c r="K384" s="40">
        <v>712716</v>
      </c>
      <c r="L384" s="40" t="s">
        <v>38</v>
      </c>
      <c r="M384" s="40" t="s">
        <v>167</v>
      </c>
      <c r="N384" s="4" t="s">
        <v>63</v>
      </c>
      <c r="O384" s="4" t="s">
        <v>907</v>
      </c>
      <c r="P384" s="42">
        <v>44648</v>
      </c>
      <c r="Q384" s="4" t="s">
        <v>841</v>
      </c>
      <c r="R384" s="4" t="s">
        <v>841</v>
      </c>
    </row>
    <row r="385" spans="1:18" x14ac:dyDescent="0.25">
      <c r="A385" s="50">
        <v>44621</v>
      </c>
      <c r="B385" s="4" t="s">
        <v>456</v>
      </c>
      <c r="C385" s="87">
        <v>1233792</v>
      </c>
      <c r="D385" s="42">
        <v>44624</v>
      </c>
      <c r="E385" s="43">
        <v>11113</v>
      </c>
      <c r="F385" s="44" t="s">
        <v>745</v>
      </c>
      <c r="G385" s="45">
        <v>102610930</v>
      </c>
      <c r="H385" s="46">
        <v>44628</v>
      </c>
      <c r="I385" s="46">
        <v>44641</v>
      </c>
      <c r="J385" s="47">
        <v>73595</v>
      </c>
      <c r="K385" s="40">
        <v>917810</v>
      </c>
      <c r="L385" s="40" t="s">
        <v>139</v>
      </c>
      <c r="M385" s="4" t="s">
        <v>111</v>
      </c>
      <c r="N385" s="40" t="s">
        <v>36</v>
      </c>
      <c r="O385" s="40" t="s">
        <v>930</v>
      </c>
      <c r="P385" s="42">
        <v>44628</v>
      </c>
      <c r="Q385" s="4" t="s">
        <v>841</v>
      </c>
      <c r="R385" s="4" t="s">
        <v>841</v>
      </c>
    </row>
    <row r="386" spans="1:18" x14ac:dyDescent="0.25">
      <c r="A386" s="50">
        <v>44621</v>
      </c>
      <c r="B386" s="4" t="s">
        <v>456</v>
      </c>
      <c r="C386" s="87">
        <v>1227722</v>
      </c>
      <c r="D386" s="42">
        <v>44629</v>
      </c>
      <c r="E386" s="8">
        <v>364046</v>
      </c>
      <c r="F386" s="44" t="s">
        <v>756</v>
      </c>
      <c r="G386" s="45">
        <v>819437425</v>
      </c>
      <c r="H386" s="46">
        <v>44629</v>
      </c>
      <c r="I386" s="46">
        <v>44652</v>
      </c>
      <c r="J386" s="47">
        <v>79227</v>
      </c>
      <c r="K386" s="4">
        <v>149093</v>
      </c>
      <c r="L386" s="40" t="s">
        <v>38</v>
      </c>
      <c r="M386" s="4" t="s">
        <v>114</v>
      </c>
      <c r="N386" s="4" t="s">
        <v>63</v>
      </c>
      <c r="O386" s="4" t="s">
        <v>907</v>
      </c>
      <c r="P386" s="42">
        <v>44629</v>
      </c>
      <c r="Q386" s="4" t="s">
        <v>841</v>
      </c>
      <c r="R386" s="4" t="s">
        <v>841</v>
      </c>
    </row>
    <row r="387" spans="1:18" x14ac:dyDescent="0.25">
      <c r="A387" s="50">
        <v>44621</v>
      </c>
      <c r="B387" s="40" t="s">
        <v>457</v>
      </c>
      <c r="C387" s="87">
        <v>1235337</v>
      </c>
      <c r="D387" s="42">
        <v>44629</v>
      </c>
      <c r="E387" s="8">
        <v>364046</v>
      </c>
      <c r="F387" s="44" t="s">
        <v>756</v>
      </c>
      <c r="G387" s="45">
        <v>737476473</v>
      </c>
      <c r="H387" s="46">
        <v>44629</v>
      </c>
      <c r="I387" s="46">
        <v>44652</v>
      </c>
      <c r="J387" s="47">
        <v>72738</v>
      </c>
      <c r="K387" s="4">
        <v>582156</v>
      </c>
      <c r="L387" s="40" t="s">
        <v>38</v>
      </c>
      <c r="M387" s="4" t="s">
        <v>114</v>
      </c>
      <c r="N387" s="4" t="s">
        <v>63</v>
      </c>
      <c r="O387" s="4" t="s">
        <v>907</v>
      </c>
      <c r="P387" s="42">
        <v>44629</v>
      </c>
      <c r="Q387" s="4" t="s">
        <v>841</v>
      </c>
      <c r="R387" s="4" t="s">
        <v>841</v>
      </c>
    </row>
    <row r="388" spans="1:18" x14ac:dyDescent="0.25">
      <c r="A388" s="50">
        <v>44621</v>
      </c>
      <c r="B388" s="4" t="s">
        <v>458</v>
      </c>
      <c r="C388" s="87">
        <v>1235499</v>
      </c>
      <c r="D388" s="42">
        <v>44629</v>
      </c>
      <c r="E388" s="8">
        <v>364046</v>
      </c>
      <c r="F388" s="44" t="s">
        <v>756</v>
      </c>
      <c r="G388" s="45">
        <v>574028189</v>
      </c>
      <c r="H388" s="46">
        <v>44629</v>
      </c>
      <c r="I388" s="46">
        <v>44652</v>
      </c>
      <c r="J388" s="47">
        <v>44471</v>
      </c>
      <c r="K388" s="4">
        <v>855834</v>
      </c>
      <c r="L388" s="40" t="s">
        <v>38</v>
      </c>
      <c r="M388" s="4" t="s">
        <v>114</v>
      </c>
      <c r="N388" s="4" t="s">
        <v>63</v>
      </c>
      <c r="O388" s="4" t="s">
        <v>907</v>
      </c>
      <c r="P388" s="42">
        <v>44629</v>
      </c>
      <c r="Q388" s="4" t="s">
        <v>841</v>
      </c>
      <c r="R388" s="4" t="s">
        <v>841</v>
      </c>
    </row>
    <row r="389" spans="1:18" x14ac:dyDescent="0.25">
      <c r="A389" s="50">
        <v>44621</v>
      </c>
      <c r="B389" s="4" t="s">
        <v>456</v>
      </c>
      <c r="C389" s="87">
        <v>1245141</v>
      </c>
      <c r="D389" s="42">
        <v>44635</v>
      </c>
      <c r="E389" s="43">
        <v>357218</v>
      </c>
      <c r="F389" s="44" t="s">
        <v>758</v>
      </c>
      <c r="G389" s="45">
        <v>193392397</v>
      </c>
      <c r="H389" s="46">
        <v>44635</v>
      </c>
      <c r="I389" s="46">
        <v>44666</v>
      </c>
      <c r="J389" s="47">
        <v>84842</v>
      </c>
      <c r="K389" s="40">
        <v>386066</v>
      </c>
      <c r="L389" s="4" t="s">
        <v>18</v>
      </c>
      <c r="M389" s="40" t="s">
        <v>169</v>
      </c>
      <c r="N389" s="40" t="s">
        <v>28</v>
      </c>
      <c r="O389" s="40" t="s">
        <v>905</v>
      </c>
      <c r="P389" s="42">
        <v>44636</v>
      </c>
      <c r="Q389" s="4" t="s">
        <v>841</v>
      </c>
      <c r="R389" s="4" t="s">
        <v>841</v>
      </c>
    </row>
    <row r="390" spans="1:18" x14ac:dyDescent="0.25">
      <c r="A390" s="50">
        <v>44621</v>
      </c>
      <c r="B390" s="4" t="s">
        <v>456</v>
      </c>
      <c r="C390" s="87">
        <v>1235564</v>
      </c>
      <c r="D390" s="42">
        <v>44627</v>
      </c>
      <c r="E390" s="43">
        <v>6497</v>
      </c>
      <c r="F390" s="44" t="s">
        <v>763</v>
      </c>
      <c r="G390" s="45">
        <v>237613055</v>
      </c>
      <c r="H390" s="46">
        <v>44627</v>
      </c>
      <c r="I390" s="46">
        <v>44650</v>
      </c>
      <c r="J390" s="47">
        <v>93738</v>
      </c>
      <c r="K390" s="40">
        <v>867760</v>
      </c>
      <c r="L390" s="40" t="s">
        <v>18</v>
      </c>
      <c r="M390" s="40" t="s">
        <v>146</v>
      </c>
      <c r="N390" s="40" t="s">
        <v>71</v>
      </c>
      <c r="O390" s="40" t="s">
        <v>919</v>
      </c>
      <c r="P390" s="42">
        <v>44628</v>
      </c>
      <c r="Q390" s="4" t="s">
        <v>844</v>
      </c>
      <c r="R390" s="4" t="s">
        <v>844</v>
      </c>
    </row>
    <row r="391" spans="1:18" x14ac:dyDescent="0.25">
      <c r="A391" s="50">
        <v>44621</v>
      </c>
      <c r="B391" s="4" t="s">
        <v>456</v>
      </c>
      <c r="C391" s="87">
        <v>1241049</v>
      </c>
      <c r="D391" s="42">
        <v>44630</v>
      </c>
      <c r="E391" s="43">
        <v>360192</v>
      </c>
      <c r="F391" s="44" t="s">
        <v>772</v>
      </c>
      <c r="G391" s="45">
        <v>939549005</v>
      </c>
      <c r="H391" s="46">
        <v>44631</v>
      </c>
      <c r="I391" s="46">
        <v>44641</v>
      </c>
      <c r="J391" s="47">
        <v>75865</v>
      </c>
      <c r="K391" s="40">
        <v>639918</v>
      </c>
      <c r="L391" s="40" t="s">
        <v>38</v>
      </c>
      <c r="M391" s="40" t="s">
        <v>201</v>
      </c>
      <c r="N391" s="40" t="s">
        <v>202</v>
      </c>
      <c r="O391" s="40" t="s">
        <v>923</v>
      </c>
      <c r="P391" s="42">
        <v>44631</v>
      </c>
      <c r="Q391" s="4" t="s">
        <v>842</v>
      </c>
      <c r="R391" s="4" t="s">
        <v>841</v>
      </c>
    </row>
    <row r="392" spans="1:18" x14ac:dyDescent="0.25">
      <c r="A392" s="50">
        <v>44621</v>
      </c>
      <c r="B392" s="4" t="s">
        <v>456</v>
      </c>
      <c r="C392" s="87">
        <v>1242295</v>
      </c>
      <c r="D392" s="42">
        <v>44629</v>
      </c>
      <c r="E392" s="43">
        <v>6718</v>
      </c>
      <c r="F392" s="44" t="s">
        <v>789</v>
      </c>
      <c r="G392" s="45">
        <v>200312681</v>
      </c>
      <c r="H392" s="46">
        <v>44629</v>
      </c>
      <c r="I392" s="46">
        <v>44651</v>
      </c>
      <c r="J392" s="47">
        <v>7315</v>
      </c>
      <c r="K392" s="40">
        <v>584299</v>
      </c>
      <c r="L392" s="40" t="s">
        <v>18</v>
      </c>
      <c r="M392" s="40" t="s">
        <v>204</v>
      </c>
      <c r="N392" s="40" t="s">
        <v>153</v>
      </c>
      <c r="O392" s="40" t="s">
        <v>914</v>
      </c>
      <c r="P392" s="42">
        <v>44629</v>
      </c>
      <c r="Q392" s="4" t="s">
        <v>842</v>
      </c>
      <c r="R392" s="4" t="s">
        <v>842</v>
      </c>
    </row>
    <row r="393" spans="1:18" x14ac:dyDescent="0.25">
      <c r="A393" s="50">
        <v>44621</v>
      </c>
      <c r="B393" s="4" t="s">
        <v>456</v>
      </c>
      <c r="C393" s="87">
        <v>1249939</v>
      </c>
      <c r="D393" s="42">
        <v>44637</v>
      </c>
      <c r="E393" s="8">
        <v>6859</v>
      </c>
      <c r="F393" s="44" t="s">
        <v>795</v>
      </c>
      <c r="G393" s="45">
        <v>572932411</v>
      </c>
      <c r="H393" s="46">
        <v>44633</v>
      </c>
      <c r="I393" s="46">
        <v>44644</v>
      </c>
      <c r="J393" s="47">
        <v>94443</v>
      </c>
      <c r="K393" s="4">
        <v>572455</v>
      </c>
      <c r="L393" s="4" t="s">
        <v>18</v>
      </c>
      <c r="M393" s="4" t="s">
        <v>117</v>
      </c>
      <c r="N393" s="4" t="s">
        <v>25</v>
      </c>
      <c r="O393" s="40" t="s">
        <v>939</v>
      </c>
      <c r="P393" s="42">
        <v>44637</v>
      </c>
      <c r="Q393" s="4" t="s">
        <v>841</v>
      </c>
      <c r="R393" s="4" t="s">
        <v>844</v>
      </c>
    </row>
    <row r="394" spans="1:18" x14ac:dyDescent="0.25">
      <c r="A394" s="50">
        <v>44621</v>
      </c>
      <c r="B394" s="4" t="s">
        <v>456</v>
      </c>
      <c r="C394" s="87">
        <v>1257072</v>
      </c>
      <c r="D394" s="42">
        <v>44641</v>
      </c>
      <c r="E394" s="43">
        <v>15082</v>
      </c>
      <c r="F394" s="44" t="s">
        <v>798</v>
      </c>
      <c r="G394" s="9">
        <v>94995744</v>
      </c>
      <c r="H394" s="10">
        <v>44642</v>
      </c>
      <c r="I394" s="10">
        <v>44650</v>
      </c>
      <c r="J394" s="11">
        <v>3475</v>
      </c>
      <c r="K394" s="4">
        <v>836321</v>
      </c>
      <c r="L394" s="4" t="s">
        <v>38</v>
      </c>
      <c r="M394" s="4" t="s">
        <v>118</v>
      </c>
      <c r="N394" s="4" t="s">
        <v>119</v>
      </c>
      <c r="O394" s="4" t="s">
        <v>883</v>
      </c>
      <c r="P394" s="6">
        <v>44643</v>
      </c>
      <c r="Q394" s="4" t="s">
        <v>844</v>
      </c>
      <c r="R394" s="4" t="s">
        <v>844</v>
      </c>
    </row>
    <row r="395" spans="1:18" x14ac:dyDescent="0.25">
      <c r="A395" s="50">
        <v>44621</v>
      </c>
      <c r="B395" s="4" t="s">
        <v>456</v>
      </c>
      <c r="C395" s="87">
        <v>1257567</v>
      </c>
      <c r="D395" s="42">
        <v>44641</v>
      </c>
      <c r="E395" s="43">
        <v>15082</v>
      </c>
      <c r="F395" s="44" t="s">
        <v>798</v>
      </c>
      <c r="G395" s="9">
        <v>901877212</v>
      </c>
      <c r="H395" s="10">
        <v>44642</v>
      </c>
      <c r="I395" s="10">
        <v>44650</v>
      </c>
      <c r="J395" s="11">
        <v>26660</v>
      </c>
      <c r="K395" s="4">
        <v>306608</v>
      </c>
      <c r="L395" s="4" t="s">
        <v>38</v>
      </c>
      <c r="M395" s="4" t="s">
        <v>118</v>
      </c>
      <c r="N395" s="4" t="s">
        <v>119</v>
      </c>
      <c r="O395" s="4" t="s">
        <v>883</v>
      </c>
      <c r="P395" s="6">
        <v>44643</v>
      </c>
      <c r="Q395" s="4" t="s">
        <v>844</v>
      </c>
      <c r="R395" s="4" t="s">
        <v>844</v>
      </c>
    </row>
    <row r="396" spans="1:18" x14ac:dyDescent="0.25">
      <c r="A396" s="50">
        <v>44621</v>
      </c>
      <c r="B396" s="4" t="s">
        <v>456</v>
      </c>
      <c r="C396" s="87">
        <v>1250078</v>
      </c>
      <c r="D396" s="42">
        <v>44637</v>
      </c>
      <c r="E396" s="43">
        <v>357810</v>
      </c>
      <c r="F396" s="44" t="s">
        <v>800</v>
      </c>
      <c r="G396" s="45">
        <v>678542345</v>
      </c>
      <c r="H396" s="46">
        <v>44637</v>
      </c>
      <c r="I396" s="46">
        <v>44650</v>
      </c>
      <c r="J396" s="47">
        <v>6423</v>
      </c>
      <c r="K396" s="40">
        <v>841653</v>
      </c>
      <c r="L396" s="40" t="s">
        <v>18</v>
      </c>
      <c r="M396" s="40" t="s">
        <v>205</v>
      </c>
      <c r="N396" s="40" t="s">
        <v>42</v>
      </c>
      <c r="O396" s="40" t="s">
        <v>859</v>
      </c>
      <c r="P396" s="42">
        <v>44637</v>
      </c>
      <c r="Q396" s="4" t="s">
        <v>841</v>
      </c>
      <c r="R396" s="4" t="s">
        <v>844</v>
      </c>
    </row>
    <row r="397" spans="1:18" x14ac:dyDescent="0.25">
      <c r="A397" s="50">
        <v>44621</v>
      </c>
      <c r="B397" s="4" t="s">
        <v>456</v>
      </c>
      <c r="C397" s="87">
        <v>1235559</v>
      </c>
      <c r="D397" s="42">
        <v>44629</v>
      </c>
      <c r="E397" s="8">
        <v>5488</v>
      </c>
      <c r="F397" s="44" t="s">
        <v>802</v>
      </c>
      <c r="G397" s="45">
        <v>540542079</v>
      </c>
      <c r="H397" s="46">
        <v>44630</v>
      </c>
      <c r="I397" s="46">
        <v>44638</v>
      </c>
      <c r="J397" s="47">
        <v>74514</v>
      </c>
      <c r="K397" s="4">
        <v>545421</v>
      </c>
      <c r="L397" s="4" t="s">
        <v>18</v>
      </c>
      <c r="M397" s="4" t="s">
        <v>101</v>
      </c>
      <c r="N397" s="4" t="s">
        <v>123</v>
      </c>
      <c r="O397" s="4" t="s">
        <v>885</v>
      </c>
      <c r="P397" s="42">
        <v>44630</v>
      </c>
      <c r="Q397" s="4" t="s">
        <v>841</v>
      </c>
      <c r="R397" s="4" t="s">
        <v>841</v>
      </c>
    </row>
    <row r="398" spans="1:18" x14ac:dyDescent="0.25">
      <c r="A398" s="50">
        <v>44621</v>
      </c>
      <c r="B398" s="4" t="s">
        <v>456</v>
      </c>
      <c r="C398" s="87">
        <v>1236788</v>
      </c>
      <c r="D398" s="42">
        <v>44628</v>
      </c>
      <c r="E398" s="43">
        <v>5539</v>
      </c>
      <c r="F398" s="44" t="s">
        <v>804</v>
      </c>
      <c r="G398" s="45">
        <v>591639347</v>
      </c>
      <c r="H398" s="46">
        <v>44621</v>
      </c>
      <c r="I398" s="46">
        <v>44650</v>
      </c>
      <c r="J398" s="47">
        <v>81092</v>
      </c>
      <c r="K398" s="40">
        <v>140100</v>
      </c>
      <c r="L398" s="40" t="s">
        <v>38</v>
      </c>
      <c r="M398" s="4" t="s">
        <v>124</v>
      </c>
      <c r="N398" s="4" t="s">
        <v>42</v>
      </c>
      <c r="O398" s="4" t="s">
        <v>884</v>
      </c>
      <c r="P398" s="42">
        <v>44628</v>
      </c>
      <c r="Q398" s="4" t="s">
        <v>841</v>
      </c>
      <c r="R398" s="4" t="s">
        <v>841</v>
      </c>
    </row>
    <row r="399" spans="1:18" x14ac:dyDescent="0.25">
      <c r="A399" s="50">
        <v>44621</v>
      </c>
      <c r="B399" s="4" t="s">
        <v>456</v>
      </c>
      <c r="C399" s="87">
        <v>1236833</v>
      </c>
      <c r="D399" s="42">
        <v>44628</v>
      </c>
      <c r="E399" s="43">
        <v>5539</v>
      </c>
      <c r="F399" s="44" t="s">
        <v>804</v>
      </c>
      <c r="G399" s="45">
        <v>62834411</v>
      </c>
      <c r="H399" s="46">
        <v>44621</v>
      </c>
      <c r="I399" s="46">
        <v>44650</v>
      </c>
      <c r="J399" s="47">
        <v>31247</v>
      </c>
      <c r="K399" s="40">
        <v>858131</v>
      </c>
      <c r="L399" s="40" t="s">
        <v>38</v>
      </c>
      <c r="M399" s="4" t="s">
        <v>124</v>
      </c>
      <c r="N399" s="4" t="s">
        <v>42</v>
      </c>
      <c r="O399" s="4" t="s">
        <v>884</v>
      </c>
      <c r="P399" s="42">
        <v>44629</v>
      </c>
      <c r="Q399" s="4" t="s">
        <v>841</v>
      </c>
      <c r="R399" s="4" t="s">
        <v>841</v>
      </c>
    </row>
    <row r="400" spans="1:18" x14ac:dyDescent="0.25">
      <c r="A400" s="50">
        <v>44621</v>
      </c>
      <c r="B400" s="4" t="s">
        <v>456</v>
      </c>
      <c r="C400" s="87">
        <v>1236836</v>
      </c>
      <c r="D400" s="42">
        <v>44628</v>
      </c>
      <c r="E400" s="43">
        <v>5539</v>
      </c>
      <c r="F400" s="44" t="s">
        <v>804</v>
      </c>
      <c r="G400" s="45">
        <v>710364292</v>
      </c>
      <c r="H400" s="46">
        <v>44621</v>
      </c>
      <c r="I400" s="46">
        <v>44650</v>
      </c>
      <c r="J400" s="47">
        <v>70640</v>
      </c>
      <c r="K400" s="40">
        <v>629829</v>
      </c>
      <c r="L400" s="40" t="s">
        <v>38</v>
      </c>
      <c r="M400" s="4" t="s">
        <v>124</v>
      </c>
      <c r="N400" s="4" t="s">
        <v>42</v>
      </c>
      <c r="O400" s="4" t="s">
        <v>884</v>
      </c>
      <c r="P400" s="42">
        <v>44629</v>
      </c>
      <c r="Q400" s="4" t="s">
        <v>841</v>
      </c>
      <c r="R400" s="4" t="s">
        <v>841</v>
      </c>
    </row>
    <row r="401" spans="1:18" x14ac:dyDescent="0.25">
      <c r="A401" s="50">
        <v>44621</v>
      </c>
      <c r="B401" s="4" t="s">
        <v>456</v>
      </c>
      <c r="C401" s="87">
        <v>1243307</v>
      </c>
      <c r="D401" s="42">
        <v>44631</v>
      </c>
      <c r="E401" s="43">
        <v>5539</v>
      </c>
      <c r="F401" s="44" t="s">
        <v>804</v>
      </c>
      <c r="G401" s="45">
        <v>417299695</v>
      </c>
      <c r="H401" s="46">
        <v>44630</v>
      </c>
      <c r="I401" s="46">
        <v>44659</v>
      </c>
      <c r="J401" s="47">
        <v>89362</v>
      </c>
      <c r="K401" s="40">
        <v>629674</v>
      </c>
      <c r="L401" s="40" t="s">
        <v>38</v>
      </c>
      <c r="M401" s="4" t="s">
        <v>124</v>
      </c>
      <c r="N401" s="4" t="s">
        <v>42</v>
      </c>
      <c r="O401" s="4" t="s">
        <v>884</v>
      </c>
      <c r="P401" s="42">
        <v>44631</v>
      </c>
      <c r="Q401" s="4" t="s">
        <v>841</v>
      </c>
      <c r="R401" s="4" t="s">
        <v>841</v>
      </c>
    </row>
    <row r="402" spans="1:18" x14ac:dyDescent="0.25">
      <c r="A402" s="50">
        <v>44621</v>
      </c>
      <c r="B402" s="4" t="s">
        <v>456</v>
      </c>
      <c r="C402" s="87">
        <v>1243412</v>
      </c>
      <c r="D402" s="42">
        <v>44631</v>
      </c>
      <c r="E402" s="43">
        <v>5539</v>
      </c>
      <c r="F402" s="44" t="s">
        <v>804</v>
      </c>
      <c r="G402" s="45">
        <v>997117788</v>
      </c>
      <c r="H402" s="46">
        <v>44630</v>
      </c>
      <c r="I402" s="46">
        <v>44659</v>
      </c>
      <c r="J402" s="47">
        <v>21853</v>
      </c>
      <c r="K402" s="40">
        <v>296736</v>
      </c>
      <c r="L402" s="40" t="s">
        <v>38</v>
      </c>
      <c r="M402" s="4" t="s">
        <v>124</v>
      </c>
      <c r="N402" s="4" t="s">
        <v>42</v>
      </c>
      <c r="O402" s="4" t="s">
        <v>884</v>
      </c>
      <c r="P402" s="42">
        <v>44631</v>
      </c>
      <c r="Q402" s="4" t="s">
        <v>841</v>
      </c>
      <c r="R402" s="4" t="s">
        <v>841</v>
      </c>
    </row>
    <row r="403" spans="1:18" x14ac:dyDescent="0.25">
      <c r="A403" s="50">
        <v>44621</v>
      </c>
      <c r="B403" s="4" t="s">
        <v>456</v>
      </c>
      <c r="C403" s="87">
        <v>1260832</v>
      </c>
      <c r="D403" s="42">
        <v>44643</v>
      </c>
      <c r="E403" s="43">
        <v>5539</v>
      </c>
      <c r="F403" s="44" t="s">
        <v>804</v>
      </c>
      <c r="G403" s="45">
        <v>934528546</v>
      </c>
      <c r="H403" s="46">
        <v>44635</v>
      </c>
      <c r="I403" s="46">
        <v>44664</v>
      </c>
      <c r="J403" s="47">
        <v>77441</v>
      </c>
      <c r="K403" s="40">
        <v>799666</v>
      </c>
      <c r="L403" s="40" t="s">
        <v>38</v>
      </c>
      <c r="M403" s="4" t="s">
        <v>124</v>
      </c>
      <c r="N403" s="4" t="s">
        <v>42</v>
      </c>
      <c r="O403" s="4" t="s">
        <v>884</v>
      </c>
      <c r="P403" s="42">
        <v>44643</v>
      </c>
      <c r="Q403" s="4" t="s">
        <v>841</v>
      </c>
      <c r="R403" s="4" t="s">
        <v>844</v>
      </c>
    </row>
    <row r="404" spans="1:18" x14ac:dyDescent="0.25">
      <c r="A404" s="50">
        <v>44621</v>
      </c>
      <c r="B404" s="4" t="s">
        <v>456</v>
      </c>
      <c r="C404" s="87">
        <v>1260845</v>
      </c>
      <c r="D404" s="42">
        <v>44643</v>
      </c>
      <c r="E404" s="43">
        <v>5539</v>
      </c>
      <c r="F404" s="44" t="s">
        <v>804</v>
      </c>
      <c r="G404" s="45">
        <v>785299929</v>
      </c>
      <c r="H404" s="46">
        <v>44635</v>
      </c>
      <c r="I404" s="46">
        <v>44664</v>
      </c>
      <c r="J404" s="47">
        <v>59431</v>
      </c>
      <c r="K404" s="40">
        <v>434655</v>
      </c>
      <c r="L404" s="40" t="s">
        <v>38</v>
      </c>
      <c r="M404" s="4" t="s">
        <v>124</v>
      </c>
      <c r="N404" s="4" t="s">
        <v>42</v>
      </c>
      <c r="O404" s="4" t="s">
        <v>884</v>
      </c>
      <c r="P404" s="42">
        <v>44643</v>
      </c>
      <c r="Q404" s="4" t="s">
        <v>841</v>
      </c>
      <c r="R404" s="4" t="s">
        <v>844</v>
      </c>
    </row>
    <row r="405" spans="1:18" x14ac:dyDescent="0.25">
      <c r="A405" s="50">
        <v>44621</v>
      </c>
      <c r="B405" s="4" t="s">
        <v>456</v>
      </c>
      <c r="C405" s="87">
        <v>1260837</v>
      </c>
      <c r="D405" s="42">
        <v>44643</v>
      </c>
      <c r="E405" s="43">
        <v>5539</v>
      </c>
      <c r="F405" s="44" t="s">
        <v>804</v>
      </c>
      <c r="G405" s="45">
        <v>513865236</v>
      </c>
      <c r="H405" s="46">
        <v>44635</v>
      </c>
      <c r="I405" s="46">
        <v>44664</v>
      </c>
      <c r="J405" s="47">
        <v>41673</v>
      </c>
      <c r="K405" s="40">
        <v>160366</v>
      </c>
      <c r="L405" s="40" t="s">
        <v>38</v>
      </c>
      <c r="M405" s="4" t="s">
        <v>124</v>
      </c>
      <c r="N405" s="4" t="s">
        <v>42</v>
      </c>
      <c r="O405" s="4" t="s">
        <v>884</v>
      </c>
      <c r="P405" s="42">
        <v>44643</v>
      </c>
      <c r="Q405" s="4" t="s">
        <v>841</v>
      </c>
      <c r="R405" s="4" t="s">
        <v>844</v>
      </c>
    </row>
    <row r="406" spans="1:18" x14ac:dyDescent="0.25">
      <c r="A406" s="50">
        <v>44621</v>
      </c>
      <c r="B406" s="4" t="s">
        <v>458</v>
      </c>
      <c r="C406" s="87">
        <v>1227635</v>
      </c>
      <c r="D406" s="42">
        <v>44629</v>
      </c>
      <c r="E406" s="8">
        <v>363954</v>
      </c>
      <c r="F406" s="44" t="s">
        <v>806</v>
      </c>
      <c r="G406" s="45">
        <v>591876223</v>
      </c>
      <c r="H406" s="46">
        <v>44621</v>
      </c>
      <c r="I406" s="46">
        <v>44636</v>
      </c>
      <c r="J406" s="47">
        <v>97941</v>
      </c>
      <c r="K406" s="4">
        <v>427214</v>
      </c>
      <c r="L406" s="4" t="s">
        <v>18</v>
      </c>
      <c r="M406" s="4" t="s">
        <v>64</v>
      </c>
      <c r="N406" s="4" t="s">
        <v>84</v>
      </c>
      <c r="O406" s="4" t="s">
        <v>907</v>
      </c>
      <c r="P406" s="42">
        <v>44629</v>
      </c>
      <c r="Q406" s="4" t="s">
        <v>841</v>
      </c>
      <c r="R406" s="4" t="s">
        <v>841</v>
      </c>
    </row>
    <row r="407" spans="1:18" x14ac:dyDescent="0.25">
      <c r="A407" s="50">
        <v>44621</v>
      </c>
      <c r="B407" s="4" t="s">
        <v>456</v>
      </c>
      <c r="C407" s="87">
        <v>1238824</v>
      </c>
      <c r="D407" s="42">
        <v>44628</v>
      </c>
      <c r="E407" s="43">
        <v>366108</v>
      </c>
      <c r="F407" s="44" t="s">
        <v>808</v>
      </c>
      <c r="G407" s="45">
        <v>334326054</v>
      </c>
      <c r="H407" s="46">
        <v>44629</v>
      </c>
      <c r="I407" s="46">
        <v>44650</v>
      </c>
      <c r="J407" s="47">
        <v>29014</v>
      </c>
      <c r="K407" s="40">
        <v>176383</v>
      </c>
      <c r="L407" s="40" t="s">
        <v>18</v>
      </c>
      <c r="M407" s="40" t="s">
        <v>146</v>
      </c>
      <c r="N407" s="40" t="s">
        <v>71</v>
      </c>
      <c r="O407" s="40" t="s">
        <v>919</v>
      </c>
      <c r="P407" s="42">
        <v>44629</v>
      </c>
      <c r="Q407" s="4" t="s">
        <v>844</v>
      </c>
      <c r="R407" s="4" t="s">
        <v>844</v>
      </c>
    </row>
    <row r="408" spans="1:18" x14ac:dyDescent="0.25">
      <c r="A408" s="50">
        <v>44621</v>
      </c>
      <c r="B408" s="4" t="s">
        <v>456</v>
      </c>
      <c r="C408" s="87">
        <v>1254761</v>
      </c>
      <c r="D408" s="42">
        <v>44636</v>
      </c>
      <c r="E408" s="43">
        <v>356529</v>
      </c>
      <c r="F408" s="44" t="s">
        <v>811</v>
      </c>
      <c r="G408" s="45">
        <v>611473665</v>
      </c>
      <c r="H408" s="46">
        <v>44636</v>
      </c>
      <c r="I408" s="46">
        <v>44642</v>
      </c>
      <c r="J408" s="47">
        <v>62514</v>
      </c>
      <c r="K408" s="40">
        <v>352408</v>
      </c>
      <c r="L408" s="40" t="s">
        <v>38</v>
      </c>
      <c r="M408" s="40" t="s">
        <v>31</v>
      </c>
      <c r="N408" s="40" t="s">
        <v>32</v>
      </c>
      <c r="O408" s="40" t="s">
        <v>895</v>
      </c>
      <c r="P408" s="42">
        <v>44636</v>
      </c>
      <c r="Q408" s="4" t="s">
        <v>842</v>
      </c>
      <c r="R408" s="4" t="s">
        <v>841</v>
      </c>
    </row>
    <row r="409" spans="1:18" x14ac:dyDescent="0.25">
      <c r="A409" s="50">
        <v>44621</v>
      </c>
      <c r="B409" s="40" t="s">
        <v>457</v>
      </c>
      <c r="C409" s="87">
        <v>1232224</v>
      </c>
      <c r="D409" s="42">
        <v>44624</v>
      </c>
      <c r="E409" s="43">
        <v>16232</v>
      </c>
      <c r="F409" s="44" t="s">
        <v>815</v>
      </c>
      <c r="G409" s="45">
        <v>317479566</v>
      </c>
      <c r="H409" s="46">
        <v>44627</v>
      </c>
      <c r="I409" s="46">
        <v>44650</v>
      </c>
      <c r="J409" s="47">
        <v>76599</v>
      </c>
      <c r="K409" s="40">
        <v>285640</v>
      </c>
      <c r="L409" s="40" t="s">
        <v>18</v>
      </c>
      <c r="M409" s="40" t="s">
        <v>173</v>
      </c>
      <c r="N409" s="40" t="s">
        <v>20</v>
      </c>
      <c r="O409" s="40" t="s">
        <v>912</v>
      </c>
      <c r="P409" s="42">
        <v>44627</v>
      </c>
      <c r="Q409" s="4" t="s">
        <v>841</v>
      </c>
      <c r="R409" s="4" t="s">
        <v>841</v>
      </c>
    </row>
    <row r="410" spans="1:18" x14ac:dyDescent="0.25">
      <c r="A410" s="50">
        <v>44621</v>
      </c>
      <c r="B410" s="4" t="s">
        <v>456</v>
      </c>
      <c r="C410" s="87">
        <v>1232281</v>
      </c>
      <c r="D410" s="42">
        <v>44624</v>
      </c>
      <c r="E410" s="43">
        <v>16232</v>
      </c>
      <c r="F410" s="44" t="s">
        <v>815</v>
      </c>
      <c r="G410" s="45">
        <v>634327670</v>
      </c>
      <c r="H410" s="46">
        <v>44627</v>
      </c>
      <c r="I410" s="46">
        <v>44650</v>
      </c>
      <c r="J410" s="47">
        <v>61907</v>
      </c>
      <c r="K410" s="40">
        <v>972267</v>
      </c>
      <c r="L410" s="40" t="s">
        <v>18</v>
      </c>
      <c r="M410" s="40" t="s">
        <v>173</v>
      </c>
      <c r="N410" s="40" t="s">
        <v>20</v>
      </c>
      <c r="O410" s="40" t="s">
        <v>912</v>
      </c>
      <c r="P410" s="42">
        <v>44627</v>
      </c>
      <c r="Q410" s="4" t="s">
        <v>841</v>
      </c>
      <c r="R410" s="4" t="s">
        <v>841</v>
      </c>
    </row>
    <row r="411" spans="1:18" x14ac:dyDescent="0.25">
      <c r="A411" s="50">
        <v>44621</v>
      </c>
      <c r="B411" s="4" t="s">
        <v>456</v>
      </c>
      <c r="C411" s="87">
        <v>1259790</v>
      </c>
      <c r="D411" s="42">
        <v>44644</v>
      </c>
      <c r="E411" s="43">
        <v>5800</v>
      </c>
      <c r="F411" s="44" t="s">
        <v>820</v>
      </c>
      <c r="G411" s="45">
        <v>955841530</v>
      </c>
      <c r="H411" s="46">
        <v>44613</v>
      </c>
      <c r="I411" s="46">
        <v>44651</v>
      </c>
      <c r="J411" s="47">
        <v>19617</v>
      </c>
      <c r="K411" s="40">
        <v>679194</v>
      </c>
      <c r="L411" s="40" t="s">
        <v>38</v>
      </c>
      <c r="M411" s="40" t="s">
        <v>167</v>
      </c>
      <c r="N411" s="40" t="s">
        <v>84</v>
      </c>
      <c r="O411" s="40" t="s">
        <v>854</v>
      </c>
      <c r="P411" s="42">
        <v>44644</v>
      </c>
      <c r="Q411" s="4" t="s">
        <v>841</v>
      </c>
      <c r="R411" s="4" t="s">
        <v>844</v>
      </c>
    </row>
    <row r="412" spans="1:18" x14ac:dyDescent="0.25">
      <c r="A412" s="50">
        <v>44621</v>
      </c>
      <c r="B412" s="4" t="s">
        <v>456</v>
      </c>
      <c r="C412" s="87">
        <v>1232540</v>
      </c>
      <c r="D412" s="42">
        <v>44630</v>
      </c>
      <c r="E412" s="43">
        <v>1984</v>
      </c>
      <c r="F412" s="44" t="s">
        <v>825</v>
      </c>
      <c r="G412" s="45">
        <v>830205535</v>
      </c>
      <c r="H412" s="46">
        <v>44622</v>
      </c>
      <c r="I412" s="46">
        <v>44650</v>
      </c>
      <c r="J412" s="47">
        <v>5095</v>
      </c>
      <c r="K412" s="40">
        <v>321180</v>
      </c>
      <c r="L412" s="40" t="s">
        <v>38</v>
      </c>
      <c r="M412" s="40" t="s">
        <v>174</v>
      </c>
      <c r="N412" s="40" t="s">
        <v>128</v>
      </c>
      <c r="O412" s="40" t="s">
        <v>886</v>
      </c>
      <c r="P412" s="42">
        <v>44630</v>
      </c>
      <c r="Q412" s="4" t="s">
        <v>841</v>
      </c>
      <c r="R412" s="4" t="s">
        <v>841</v>
      </c>
    </row>
    <row r="413" spans="1:18" x14ac:dyDescent="0.25">
      <c r="A413" s="50">
        <v>44621</v>
      </c>
      <c r="B413" s="4" t="s">
        <v>456</v>
      </c>
      <c r="C413" s="87">
        <v>1254767</v>
      </c>
      <c r="D413" s="42">
        <v>44636</v>
      </c>
      <c r="E413" s="43">
        <v>6021</v>
      </c>
      <c r="F413" s="44" t="s">
        <v>828</v>
      </c>
      <c r="G413" s="45">
        <v>940587898</v>
      </c>
      <c r="H413" s="46">
        <v>44636</v>
      </c>
      <c r="I413" s="46">
        <v>44642</v>
      </c>
      <c r="J413" s="47">
        <v>45864</v>
      </c>
      <c r="K413" s="40">
        <v>293820</v>
      </c>
      <c r="L413" s="40" t="s">
        <v>38</v>
      </c>
      <c r="M413" s="40" t="s">
        <v>31</v>
      </c>
      <c r="N413" s="40" t="s">
        <v>32</v>
      </c>
      <c r="O413" s="40" t="s">
        <v>895</v>
      </c>
      <c r="P413" s="42">
        <v>44636</v>
      </c>
      <c r="Q413" s="4" t="s">
        <v>842</v>
      </c>
      <c r="R413" s="4" t="s">
        <v>841</v>
      </c>
    </row>
    <row r="414" spans="1:18" x14ac:dyDescent="0.25">
      <c r="A414" s="50">
        <v>44621</v>
      </c>
      <c r="B414" s="4" t="s">
        <v>456</v>
      </c>
      <c r="C414" s="87">
        <v>1255654</v>
      </c>
      <c r="D414" s="42">
        <v>44637</v>
      </c>
      <c r="E414" s="43">
        <v>6021</v>
      </c>
      <c r="F414" s="44" t="s">
        <v>828</v>
      </c>
      <c r="G414" s="45">
        <v>840859785</v>
      </c>
      <c r="H414" s="46">
        <v>44637</v>
      </c>
      <c r="I414" s="46">
        <v>44649</v>
      </c>
      <c r="J414" s="47">
        <v>41198</v>
      </c>
      <c r="K414" s="40">
        <v>454863</v>
      </c>
      <c r="L414" s="40" t="s">
        <v>38</v>
      </c>
      <c r="M414" s="40" t="s">
        <v>31</v>
      </c>
      <c r="N414" s="40" t="s">
        <v>32</v>
      </c>
      <c r="O414" s="40" t="s">
        <v>895</v>
      </c>
      <c r="P414" s="42">
        <v>44637</v>
      </c>
      <c r="Q414" s="4" t="s">
        <v>842</v>
      </c>
      <c r="R414" s="4" t="s">
        <v>841</v>
      </c>
    </row>
    <row r="415" spans="1:18" x14ac:dyDescent="0.25">
      <c r="A415" s="50">
        <v>44621</v>
      </c>
      <c r="B415" s="4" t="s">
        <v>456</v>
      </c>
      <c r="C415" s="87">
        <v>1261052</v>
      </c>
      <c r="D415" s="42">
        <v>44636</v>
      </c>
      <c r="E415" s="43">
        <v>6021</v>
      </c>
      <c r="F415" s="44" t="s">
        <v>828</v>
      </c>
      <c r="G415" s="45">
        <v>826753738</v>
      </c>
      <c r="H415" s="46">
        <v>44642</v>
      </c>
      <c r="I415" s="46">
        <v>44649</v>
      </c>
      <c r="J415" s="47">
        <v>77685</v>
      </c>
      <c r="K415" s="40">
        <v>922785</v>
      </c>
      <c r="L415" s="40" t="s">
        <v>38</v>
      </c>
      <c r="M415" s="40" t="s">
        <v>31</v>
      </c>
      <c r="N415" s="40" t="s">
        <v>32</v>
      </c>
      <c r="O415" s="40" t="s">
        <v>895</v>
      </c>
      <c r="P415" s="42">
        <v>44642</v>
      </c>
      <c r="Q415" s="4" t="s">
        <v>842</v>
      </c>
      <c r="R415" s="4" t="s">
        <v>841</v>
      </c>
    </row>
    <row r="416" spans="1:18" x14ac:dyDescent="0.25">
      <c r="A416" s="50">
        <v>44621</v>
      </c>
      <c r="B416" s="4" t="s">
        <v>456</v>
      </c>
      <c r="C416" s="87">
        <v>1247841</v>
      </c>
      <c r="D416" s="42">
        <v>44635</v>
      </c>
      <c r="E416" s="43">
        <v>6645</v>
      </c>
      <c r="F416" s="44" t="s">
        <v>831</v>
      </c>
      <c r="G416" s="45">
        <v>43198828</v>
      </c>
      <c r="H416" s="46">
        <v>44636</v>
      </c>
      <c r="I416" s="46">
        <v>44651</v>
      </c>
      <c r="J416" s="47">
        <v>19458</v>
      </c>
      <c r="K416" s="40">
        <v>211630</v>
      </c>
      <c r="L416" s="40" t="s">
        <v>18</v>
      </c>
      <c r="M416" s="4" t="s">
        <v>129</v>
      </c>
      <c r="N416" s="40" t="s">
        <v>28</v>
      </c>
      <c r="O416" s="40" t="s">
        <v>905</v>
      </c>
      <c r="P416" s="42">
        <v>44637</v>
      </c>
      <c r="Q416" s="4" t="s">
        <v>842</v>
      </c>
      <c r="R416" s="4" t="s">
        <v>841</v>
      </c>
    </row>
    <row r="417" spans="1:18" x14ac:dyDescent="0.25">
      <c r="A417" s="50">
        <v>44621</v>
      </c>
      <c r="B417" s="4" t="s">
        <v>456</v>
      </c>
      <c r="C417" s="87">
        <v>1235163</v>
      </c>
      <c r="D417" s="42">
        <v>44628</v>
      </c>
      <c r="E417" s="43">
        <v>357633</v>
      </c>
      <c r="F417" s="44" t="s">
        <v>833</v>
      </c>
      <c r="G417" s="9">
        <v>660297210</v>
      </c>
      <c r="H417" s="10">
        <v>44623</v>
      </c>
      <c r="I417" s="10">
        <v>44631</v>
      </c>
      <c r="J417" s="11">
        <v>20424</v>
      </c>
      <c r="K417" s="4">
        <v>492846</v>
      </c>
      <c r="L417" s="4" t="s">
        <v>48</v>
      </c>
      <c r="M417" s="4" t="s">
        <v>130</v>
      </c>
      <c r="N417" s="4" t="s">
        <v>42</v>
      </c>
      <c r="O417" s="4" t="s">
        <v>884</v>
      </c>
      <c r="P417" s="6">
        <v>44628</v>
      </c>
      <c r="Q417" s="4" t="s">
        <v>844</v>
      </c>
      <c r="R417" s="4" t="s">
        <v>844</v>
      </c>
    </row>
    <row r="418" spans="1:18" x14ac:dyDescent="0.25">
      <c r="A418" s="50">
        <v>44621</v>
      </c>
      <c r="B418" s="4" t="s">
        <v>456</v>
      </c>
      <c r="C418" s="87">
        <v>1235156</v>
      </c>
      <c r="D418" s="42">
        <v>44628</v>
      </c>
      <c r="E418" s="43">
        <v>357633</v>
      </c>
      <c r="F418" s="44" t="s">
        <v>833</v>
      </c>
      <c r="G418" s="9">
        <v>564230212</v>
      </c>
      <c r="H418" s="10">
        <v>44622</v>
      </c>
      <c r="I418" s="10">
        <v>44635</v>
      </c>
      <c r="J418" s="11">
        <v>50422</v>
      </c>
      <c r="K418" s="4">
        <v>504942</v>
      </c>
      <c r="L418" s="4" t="s">
        <v>48</v>
      </c>
      <c r="M418" s="4" t="s">
        <v>130</v>
      </c>
      <c r="N418" s="4" t="s">
        <v>42</v>
      </c>
      <c r="O418" s="4" t="s">
        <v>884</v>
      </c>
      <c r="P418" s="6">
        <v>44628</v>
      </c>
      <c r="Q418" s="4" t="s">
        <v>844</v>
      </c>
      <c r="R418" s="4" t="s">
        <v>844</v>
      </c>
    </row>
    <row r="419" spans="1:18" x14ac:dyDescent="0.25">
      <c r="A419" s="50">
        <v>44621</v>
      </c>
      <c r="B419" s="4" t="s">
        <v>456</v>
      </c>
      <c r="C419" s="87">
        <v>1235951</v>
      </c>
      <c r="D419" s="42">
        <v>44628</v>
      </c>
      <c r="E419" s="43">
        <v>357633</v>
      </c>
      <c r="F419" s="44" t="s">
        <v>833</v>
      </c>
      <c r="G419" s="9">
        <v>617227016</v>
      </c>
      <c r="H419" s="10">
        <v>44624</v>
      </c>
      <c r="I419" s="10">
        <v>44641</v>
      </c>
      <c r="J419" s="11">
        <v>63879</v>
      </c>
      <c r="K419" s="4">
        <v>956354</v>
      </c>
      <c r="L419" s="4" t="s">
        <v>38</v>
      </c>
      <c r="M419" s="4" t="s">
        <v>130</v>
      </c>
      <c r="N419" s="4" t="s">
        <v>42</v>
      </c>
      <c r="O419" s="4" t="s">
        <v>884</v>
      </c>
      <c r="P419" s="6">
        <v>44628</v>
      </c>
      <c r="Q419" s="4" t="s">
        <v>844</v>
      </c>
      <c r="R419" s="4" t="s">
        <v>844</v>
      </c>
    </row>
    <row r="420" spans="1:18" x14ac:dyDescent="0.25">
      <c r="A420" s="50">
        <v>44621</v>
      </c>
      <c r="B420" s="4" t="s">
        <v>456</v>
      </c>
      <c r="C420" s="87">
        <v>1235946</v>
      </c>
      <c r="D420" s="42">
        <v>44628</v>
      </c>
      <c r="E420" s="43">
        <v>357633</v>
      </c>
      <c r="F420" s="44" t="s">
        <v>833</v>
      </c>
      <c r="G420" s="9">
        <v>853689607</v>
      </c>
      <c r="H420" s="10">
        <v>44624</v>
      </c>
      <c r="I420" s="10">
        <v>44641</v>
      </c>
      <c r="J420" s="11">
        <v>5266</v>
      </c>
      <c r="K420" s="4">
        <v>767802</v>
      </c>
      <c r="L420" s="4" t="s">
        <v>38</v>
      </c>
      <c r="M420" s="4" t="s">
        <v>130</v>
      </c>
      <c r="N420" s="4" t="s">
        <v>42</v>
      </c>
      <c r="O420" s="4" t="s">
        <v>884</v>
      </c>
      <c r="P420" s="6">
        <v>44628</v>
      </c>
      <c r="Q420" s="4" t="s">
        <v>844</v>
      </c>
      <c r="R420" s="4" t="s">
        <v>844</v>
      </c>
    </row>
    <row r="421" spans="1:18" x14ac:dyDescent="0.25">
      <c r="A421" s="50">
        <v>44621</v>
      </c>
      <c r="B421" s="4" t="s">
        <v>456</v>
      </c>
      <c r="C421" s="87">
        <v>1232331</v>
      </c>
      <c r="D421" s="42">
        <v>44624</v>
      </c>
      <c r="E421" s="43">
        <v>6858</v>
      </c>
      <c r="F421" s="44" t="s">
        <v>835</v>
      </c>
      <c r="G421" s="45">
        <v>801843266</v>
      </c>
      <c r="H421" s="46">
        <v>44621</v>
      </c>
      <c r="I421" s="46">
        <v>44637</v>
      </c>
      <c r="J421" s="47">
        <v>44160</v>
      </c>
      <c r="K421" s="40">
        <v>372703</v>
      </c>
      <c r="L421" s="40" t="s">
        <v>38</v>
      </c>
      <c r="M421" s="40" t="s">
        <v>133</v>
      </c>
      <c r="N421" s="40" t="s">
        <v>63</v>
      </c>
      <c r="O421" s="40" t="s">
        <v>873</v>
      </c>
      <c r="P421" s="42">
        <v>44624</v>
      </c>
      <c r="Q421" s="4" t="s">
        <v>841</v>
      </c>
      <c r="R421" s="4" t="s">
        <v>841</v>
      </c>
    </row>
    <row r="422" spans="1:18" x14ac:dyDescent="0.25">
      <c r="A422" s="50">
        <v>44621</v>
      </c>
      <c r="B422" s="4" t="s">
        <v>456</v>
      </c>
      <c r="C422" s="87">
        <v>1232416</v>
      </c>
      <c r="D422" s="42">
        <v>44624</v>
      </c>
      <c r="E422" s="43">
        <v>6858</v>
      </c>
      <c r="F422" s="44" t="s">
        <v>835</v>
      </c>
      <c r="G422" s="45">
        <v>556776022</v>
      </c>
      <c r="H422" s="46">
        <v>44621</v>
      </c>
      <c r="I422" s="46">
        <v>44637</v>
      </c>
      <c r="J422" s="47">
        <v>39744</v>
      </c>
      <c r="K422" s="40">
        <v>596272</v>
      </c>
      <c r="L422" s="40" t="s">
        <v>38</v>
      </c>
      <c r="M422" s="40" t="s">
        <v>133</v>
      </c>
      <c r="N422" s="40" t="s">
        <v>63</v>
      </c>
      <c r="O422" s="40" t="s">
        <v>873</v>
      </c>
      <c r="P422" s="42">
        <v>44624</v>
      </c>
      <c r="Q422" s="4" t="s">
        <v>841</v>
      </c>
      <c r="R422" s="4" t="s">
        <v>841</v>
      </c>
    </row>
    <row r="423" spans="1:18" x14ac:dyDescent="0.25">
      <c r="A423" s="50">
        <v>44621</v>
      </c>
      <c r="B423" s="4" t="s">
        <v>456</v>
      </c>
      <c r="C423" s="87">
        <v>1232266</v>
      </c>
      <c r="D423" s="42">
        <v>44624</v>
      </c>
      <c r="E423" s="43">
        <v>6858</v>
      </c>
      <c r="F423" s="44" t="s">
        <v>835</v>
      </c>
      <c r="G423" s="45">
        <v>54002289</v>
      </c>
      <c r="H423" s="46">
        <v>44621</v>
      </c>
      <c r="I423" s="46">
        <v>44637</v>
      </c>
      <c r="J423" s="47">
        <v>12531</v>
      </c>
      <c r="K423" s="40">
        <v>352101</v>
      </c>
      <c r="L423" s="40" t="s">
        <v>38</v>
      </c>
      <c r="M423" s="40" t="s">
        <v>133</v>
      </c>
      <c r="N423" s="40" t="s">
        <v>63</v>
      </c>
      <c r="O423" s="40" t="s">
        <v>873</v>
      </c>
      <c r="P423" s="42">
        <v>44627</v>
      </c>
      <c r="Q423" s="4" t="s">
        <v>841</v>
      </c>
      <c r="R423" s="4" t="s">
        <v>841</v>
      </c>
    </row>
    <row r="424" spans="1:18" x14ac:dyDescent="0.25">
      <c r="A424" s="50">
        <v>44621</v>
      </c>
      <c r="B424" s="4" t="s">
        <v>456</v>
      </c>
      <c r="C424" s="87">
        <v>1236749</v>
      </c>
      <c r="D424" s="42">
        <v>44631</v>
      </c>
      <c r="E424" s="43">
        <v>6858</v>
      </c>
      <c r="F424" s="44" t="s">
        <v>835</v>
      </c>
      <c r="G424" s="45">
        <v>374775678</v>
      </c>
      <c r="H424" s="46">
        <v>44621</v>
      </c>
      <c r="I424" s="46">
        <v>44637</v>
      </c>
      <c r="J424" s="47">
        <v>38603</v>
      </c>
      <c r="K424" s="40">
        <v>834047</v>
      </c>
      <c r="L424" s="40" t="s">
        <v>38</v>
      </c>
      <c r="M424" s="40" t="s">
        <v>133</v>
      </c>
      <c r="N424" s="40" t="s">
        <v>63</v>
      </c>
      <c r="O424" s="40" t="s">
        <v>873</v>
      </c>
      <c r="P424" s="42">
        <v>44636</v>
      </c>
      <c r="Q424" s="4" t="s">
        <v>841</v>
      </c>
      <c r="R424" s="4" t="s">
        <v>841</v>
      </c>
    </row>
    <row r="425" spans="1:18" x14ac:dyDescent="0.25">
      <c r="A425" s="50">
        <v>44621</v>
      </c>
      <c r="B425" s="4" t="s">
        <v>456</v>
      </c>
      <c r="C425" s="87">
        <v>1239971</v>
      </c>
      <c r="D425" s="42">
        <v>44631</v>
      </c>
      <c r="E425" s="43">
        <v>6664</v>
      </c>
      <c r="F425" s="44" t="s">
        <v>472</v>
      </c>
      <c r="G425" s="45">
        <v>651771766</v>
      </c>
      <c r="H425" s="46">
        <v>44635</v>
      </c>
      <c r="I425" s="46">
        <v>44666</v>
      </c>
      <c r="J425" s="47">
        <v>43169</v>
      </c>
      <c r="K425" s="40">
        <v>432594</v>
      </c>
      <c r="L425" s="40" t="s">
        <v>38</v>
      </c>
      <c r="M425" s="40" t="s">
        <v>206</v>
      </c>
      <c r="N425" s="40" t="s">
        <v>63</v>
      </c>
      <c r="O425" s="40" t="s">
        <v>939</v>
      </c>
      <c r="P425" s="42">
        <v>44635</v>
      </c>
      <c r="Q425" s="4" t="s">
        <v>841</v>
      </c>
      <c r="R425" s="4" t="s">
        <v>841</v>
      </c>
    </row>
    <row r="426" spans="1:18" x14ac:dyDescent="0.25">
      <c r="A426" s="50">
        <v>44623</v>
      </c>
      <c r="B426" s="4" t="s">
        <v>456</v>
      </c>
      <c r="C426" s="87">
        <v>1235611</v>
      </c>
      <c r="D426" s="42">
        <v>44627</v>
      </c>
      <c r="E426" s="43">
        <v>7421</v>
      </c>
      <c r="F426" s="44" t="s">
        <v>762</v>
      </c>
      <c r="G426" s="45">
        <v>955879500</v>
      </c>
      <c r="H426" s="46">
        <v>44627</v>
      </c>
      <c r="I426" s="46">
        <v>44650</v>
      </c>
      <c r="J426" s="47">
        <v>39142</v>
      </c>
      <c r="K426" s="40">
        <v>547598</v>
      </c>
      <c r="L426" s="40" t="s">
        <v>18</v>
      </c>
      <c r="M426" s="40" t="s">
        <v>146</v>
      </c>
      <c r="N426" s="40" t="s">
        <v>71</v>
      </c>
      <c r="O426" s="40" t="s">
        <v>919</v>
      </c>
      <c r="P426" s="42">
        <v>44628</v>
      </c>
      <c r="Q426" s="4" t="s">
        <v>844</v>
      </c>
      <c r="R426" s="4" t="s">
        <v>844</v>
      </c>
    </row>
    <row r="427" spans="1:18" x14ac:dyDescent="0.25">
      <c r="A427" s="50">
        <v>44623</v>
      </c>
      <c r="B427" s="4" t="s">
        <v>456</v>
      </c>
      <c r="C427" s="87">
        <v>1237085</v>
      </c>
      <c r="D427" s="42">
        <v>44628</v>
      </c>
      <c r="E427" s="43">
        <v>361253</v>
      </c>
      <c r="F427" s="44" t="s">
        <v>822</v>
      </c>
      <c r="G427" s="45">
        <v>53318024</v>
      </c>
      <c r="H427" s="46">
        <v>44629</v>
      </c>
      <c r="I427" s="46">
        <v>44639</v>
      </c>
      <c r="J427" s="47">
        <v>44976</v>
      </c>
      <c r="K427" s="40">
        <v>675700</v>
      </c>
      <c r="L427" s="40" t="s">
        <v>18</v>
      </c>
      <c r="M427" s="40" t="s">
        <v>146</v>
      </c>
      <c r="N427" s="40" t="s">
        <v>71</v>
      </c>
      <c r="O427" s="40" t="s">
        <v>919</v>
      </c>
      <c r="P427" s="42">
        <v>44629</v>
      </c>
      <c r="Q427" s="4" t="s">
        <v>844</v>
      </c>
      <c r="R427" s="4" t="s">
        <v>844</v>
      </c>
    </row>
    <row r="428" spans="1:18" x14ac:dyDescent="0.25">
      <c r="A428" s="50">
        <v>44652</v>
      </c>
      <c r="B428" s="4" t="s">
        <v>456</v>
      </c>
      <c r="C428" s="87" t="s">
        <v>207</v>
      </c>
      <c r="D428" s="42">
        <v>44670</v>
      </c>
      <c r="E428" s="43">
        <v>15488</v>
      </c>
      <c r="F428" s="44" t="s">
        <v>461</v>
      </c>
      <c r="G428" s="45">
        <v>192313846</v>
      </c>
      <c r="H428" s="46">
        <v>44665</v>
      </c>
      <c r="I428" s="46">
        <v>44686</v>
      </c>
      <c r="J428" s="47">
        <v>17682</v>
      </c>
      <c r="K428" s="40">
        <v>866904</v>
      </c>
      <c r="L428" s="40" t="s">
        <v>38</v>
      </c>
      <c r="M428" s="40" t="s">
        <v>19</v>
      </c>
      <c r="N428" s="40" t="s">
        <v>20</v>
      </c>
      <c r="O428" s="40" t="s">
        <v>912</v>
      </c>
      <c r="P428" s="42">
        <v>44670</v>
      </c>
      <c r="Q428" s="4" t="s">
        <v>841</v>
      </c>
      <c r="R428" s="4" t="s">
        <v>843</v>
      </c>
    </row>
    <row r="429" spans="1:18" x14ac:dyDescent="0.25">
      <c r="A429" s="50">
        <v>44652</v>
      </c>
      <c r="B429" s="4" t="s">
        <v>456</v>
      </c>
      <c r="C429" s="87">
        <v>1290335</v>
      </c>
      <c r="D429" s="42">
        <v>44662</v>
      </c>
      <c r="E429" s="43">
        <v>361756</v>
      </c>
      <c r="F429" s="44" t="s">
        <v>462</v>
      </c>
      <c r="G429" s="45">
        <v>547518848</v>
      </c>
      <c r="H429" s="46">
        <v>44662</v>
      </c>
      <c r="I429" s="46">
        <v>44676</v>
      </c>
      <c r="J429" s="47">
        <v>20233</v>
      </c>
      <c r="K429" s="40">
        <v>576588</v>
      </c>
      <c r="L429" s="40" t="s">
        <v>18</v>
      </c>
      <c r="M429" s="40" t="s">
        <v>175</v>
      </c>
      <c r="N429" s="40" t="s">
        <v>63</v>
      </c>
      <c r="O429" s="40" t="s">
        <v>939</v>
      </c>
      <c r="P429" s="42">
        <v>44662</v>
      </c>
      <c r="Q429" s="4" t="s">
        <v>841</v>
      </c>
      <c r="R429" s="4" t="s">
        <v>841</v>
      </c>
    </row>
    <row r="430" spans="1:18" x14ac:dyDescent="0.25">
      <c r="A430" s="50">
        <v>44652</v>
      </c>
      <c r="B430" s="4" t="s">
        <v>456</v>
      </c>
      <c r="C430" s="87">
        <v>1258365</v>
      </c>
      <c r="D430" s="42">
        <v>44652</v>
      </c>
      <c r="E430" s="43">
        <v>6664</v>
      </c>
      <c r="F430" s="44" t="s">
        <v>472</v>
      </c>
      <c r="G430" s="45">
        <v>116152434</v>
      </c>
      <c r="H430" s="46">
        <v>44656</v>
      </c>
      <c r="I430" s="46">
        <v>44686</v>
      </c>
      <c r="J430" s="47">
        <v>76174</v>
      </c>
      <c r="K430" s="40">
        <v>533832</v>
      </c>
      <c r="L430" s="40" t="s">
        <v>38</v>
      </c>
      <c r="M430" s="40" t="s">
        <v>209</v>
      </c>
      <c r="N430" s="40" t="s">
        <v>25</v>
      </c>
      <c r="O430" s="40" t="s">
        <v>939</v>
      </c>
      <c r="P430" s="42">
        <v>44656</v>
      </c>
      <c r="Q430" s="4" t="s">
        <v>841</v>
      </c>
      <c r="R430" s="4" t="s">
        <v>841</v>
      </c>
    </row>
    <row r="431" spans="1:18" x14ac:dyDescent="0.25">
      <c r="A431" s="50">
        <v>44652</v>
      </c>
      <c r="B431" s="4" t="s">
        <v>456</v>
      </c>
      <c r="C431" s="87" t="s">
        <v>210</v>
      </c>
      <c r="D431" s="42">
        <v>44663</v>
      </c>
      <c r="E431" s="43">
        <v>6664</v>
      </c>
      <c r="F431" s="44" t="s">
        <v>472</v>
      </c>
      <c r="G431" s="45">
        <v>902678137</v>
      </c>
      <c r="H431" s="46">
        <v>44663</v>
      </c>
      <c r="I431" s="46">
        <v>44671</v>
      </c>
      <c r="J431" s="65">
        <v>88272</v>
      </c>
      <c r="K431" s="40">
        <v>496733</v>
      </c>
      <c r="L431" s="40" t="s">
        <v>211</v>
      </c>
      <c r="M431" s="40" t="s">
        <v>209</v>
      </c>
      <c r="N431" s="40" t="s">
        <v>25</v>
      </c>
      <c r="O431" s="40" t="s">
        <v>939</v>
      </c>
      <c r="P431" s="42">
        <v>44664</v>
      </c>
      <c r="Q431" s="4" t="s">
        <v>844</v>
      </c>
      <c r="R431" s="4" t="s">
        <v>843</v>
      </c>
    </row>
    <row r="432" spans="1:18" x14ac:dyDescent="0.25">
      <c r="A432" s="50">
        <v>44652</v>
      </c>
      <c r="B432" s="4" t="s">
        <v>456</v>
      </c>
      <c r="C432" s="87" t="s">
        <v>212</v>
      </c>
      <c r="D432" s="42">
        <v>44665</v>
      </c>
      <c r="E432" s="43">
        <v>363232</v>
      </c>
      <c r="F432" s="44" t="s">
        <v>482</v>
      </c>
      <c r="G432" s="45">
        <v>964818543</v>
      </c>
      <c r="H432" s="46">
        <v>44665</v>
      </c>
      <c r="I432" s="46">
        <v>44680</v>
      </c>
      <c r="J432" s="65">
        <v>9595</v>
      </c>
      <c r="K432" s="40">
        <v>206263</v>
      </c>
      <c r="L432" s="40" t="s">
        <v>18</v>
      </c>
      <c r="M432" s="40" t="s">
        <v>213</v>
      </c>
      <c r="N432" s="40" t="s">
        <v>69</v>
      </c>
      <c r="O432" s="40" t="s">
        <v>935</v>
      </c>
      <c r="P432" s="42">
        <v>44669</v>
      </c>
      <c r="Q432" s="4" t="s">
        <v>841</v>
      </c>
      <c r="R432" s="4" t="s">
        <v>843</v>
      </c>
    </row>
    <row r="433" spans="1:18" x14ac:dyDescent="0.25">
      <c r="A433" s="50">
        <v>44652</v>
      </c>
      <c r="B433" s="4" t="s">
        <v>456</v>
      </c>
      <c r="C433" s="87" t="s">
        <v>214</v>
      </c>
      <c r="D433" s="42">
        <v>44658</v>
      </c>
      <c r="E433" s="43">
        <v>8296</v>
      </c>
      <c r="F433" s="44" t="s">
        <v>484</v>
      </c>
      <c r="G433" s="45">
        <v>113270222</v>
      </c>
      <c r="H433" s="46">
        <v>44648</v>
      </c>
      <c r="I433" s="46">
        <v>44667</v>
      </c>
      <c r="J433" s="47">
        <v>97978</v>
      </c>
      <c r="K433" s="40">
        <v>719458</v>
      </c>
      <c r="L433" s="40" t="s">
        <v>38</v>
      </c>
      <c r="M433" s="40" t="s">
        <v>27</v>
      </c>
      <c r="N433" s="40" t="s">
        <v>63</v>
      </c>
      <c r="O433" s="40" t="s">
        <v>873</v>
      </c>
      <c r="P433" s="42">
        <v>44658</v>
      </c>
      <c r="Q433" s="4" t="s">
        <v>844</v>
      </c>
      <c r="R433" s="4" t="s">
        <v>843</v>
      </c>
    </row>
    <row r="434" spans="1:18" x14ac:dyDescent="0.25">
      <c r="A434" s="50">
        <v>44652</v>
      </c>
      <c r="B434" s="4" t="s">
        <v>456</v>
      </c>
      <c r="C434" s="87">
        <v>130918</v>
      </c>
      <c r="D434" s="42">
        <v>44676</v>
      </c>
      <c r="E434" s="43">
        <v>175</v>
      </c>
      <c r="F434" s="44" t="s">
        <v>489</v>
      </c>
      <c r="G434" s="45">
        <v>837206684</v>
      </c>
      <c r="H434" s="46">
        <v>44676</v>
      </c>
      <c r="I434" s="46">
        <v>44679</v>
      </c>
      <c r="J434" s="47">
        <v>65713</v>
      </c>
      <c r="K434" s="40">
        <v>296399</v>
      </c>
      <c r="L434" s="40" t="s">
        <v>38</v>
      </c>
      <c r="M434" s="40" t="s">
        <v>215</v>
      </c>
      <c r="N434" s="40" t="s">
        <v>28</v>
      </c>
      <c r="O434" s="40" t="s">
        <v>914</v>
      </c>
      <c r="P434" s="42">
        <v>44676</v>
      </c>
      <c r="Q434" s="4" t="s">
        <v>842</v>
      </c>
      <c r="R434" s="4" t="s">
        <v>842</v>
      </c>
    </row>
    <row r="435" spans="1:18" x14ac:dyDescent="0.25">
      <c r="A435" s="50">
        <v>44652</v>
      </c>
      <c r="B435" s="4" t="s">
        <v>458</v>
      </c>
      <c r="C435" s="87">
        <v>1309223</v>
      </c>
      <c r="D435" s="42">
        <v>44676</v>
      </c>
      <c r="E435" s="43">
        <v>175</v>
      </c>
      <c r="F435" s="44" t="s">
        <v>489</v>
      </c>
      <c r="G435" s="45">
        <v>750118473</v>
      </c>
      <c r="H435" s="46">
        <v>44676</v>
      </c>
      <c r="I435" s="46">
        <v>44679</v>
      </c>
      <c r="J435" s="47">
        <v>68976</v>
      </c>
      <c r="K435" s="40">
        <v>529807</v>
      </c>
      <c r="L435" s="40" t="s">
        <v>38</v>
      </c>
      <c r="M435" s="40" t="s">
        <v>215</v>
      </c>
      <c r="N435" s="40" t="s">
        <v>28</v>
      </c>
      <c r="O435" s="40" t="s">
        <v>914</v>
      </c>
      <c r="P435" s="42">
        <v>44676</v>
      </c>
      <c r="Q435" s="4" t="s">
        <v>842</v>
      </c>
      <c r="R435" s="4" t="s">
        <v>842</v>
      </c>
    </row>
    <row r="436" spans="1:18" x14ac:dyDescent="0.25">
      <c r="A436" s="50">
        <v>44652</v>
      </c>
      <c r="B436" s="4" t="s">
        <v>456</v>
      </c>
      <c r="C436" s="87">
        <v>1280262</v>
      </c>
      <c r="D436" s="42">
        <v>44656</v>
      </c>
      <c r="E436" s="43">
        <v>608</v>
      </c>
      <c r="F436" s="44" t="s">
        <v>503</v>
      </c>
      <c r="G436" s="45">
        <v>627135458</v>
      </c>
      <c r="H436" s="42">
        <v>44656</v>
      </c>
      <c r="I436" s="46">
        <v>44663</v>
      </c>
      <c r="J436" s="47">
        <v>39650</v>
      </c>
      <c r="K436" s="40">
        <v>768713</v>
      </c>
      <c r="L436" s="4" t="s">
        <v>38</v>
      </c>
      <c r="M436" s="40" t="s">
        <v>216</v>
      </c>
      <c r="N436" s="40" t="s">
        <v>32</v>
      </c>
      <c r="O436" s="40" t="s">
        <v>895</v>
      </c>
      <c r="P436" s="42">
        <v>44656</v>
      </c>
      <c r="Q436" s="4" t="s">
        <v>842</v>
      </c>
      <c r="R436" s="4" t="s">
        <v>844</v>
      </c>
    </row>
    <row r="437" spans="1:18" x14ac:dyDescent="0.25">
      <c r="A437" s="50">
        <v>44652</v>
      </c>
      <c r="B437" s="4" t="s">
        <v>456</v>
      </c>
      <c r="C437" s="87">
        <v>1308150</v>
      </c>
      <c r="D437" s="42">
        <v>44676</v>
      </c>
      <c r="E437" s="43">
        <v>608</v>
      </c>
      <c r="F437" s="44" t="s">
        <v>503</v>
      </c>
      <c r="G437" s="45">
        <v>429082907</v>
      </c>
      <c r="H437" s="46">
        <v>44676</v>
      </c>
      <c r="I437" s="46">
        <v>44679</v>
      </c>
      <c r="J437" s="47">
        <v>63654</v>
      </c>
      <c r="K437" s="40">
        <v>612503</v>
      </c>
      <c r="L437" s="40" t="s">
        <v>18</v>
      </c>
      <c r="M437" s="40" t="s">
        <v>177</v>
      </c>
      <c r="N437" s="40" t="s">
        <v>32</v>
      </c>
      <c r="O437" s="40" t="s">
        <v>895</v>
      </c>
      <c r="P437" s="42">
        <v>44676</v>
      </c>
      <c r="Q437" s="4" t="s">
        <v>842</v>
      </c>
      <c r="R437" s="4" t="s">
        <v>842</v>
      </c>
    </row>
    <row r="438" spans="1:18" x14ac:dyDescent="0.25">
      <c r="A438" s="50">
        <v>44652</v>
      </c>
      <c r="B438" s="4" t="s">
        <v>456</v>
      </c>
      <c r="C438" s="87" t="s">
        <v>217</v>
      </c>
      <c r="D438" s="42">
        <v>44669</v>
      </c>
      <c r="E438" s="43">
        <v>15784</v>
      </c>
      <c r="F438" s="44" t="s">
        <v>505</v>
      </c>
      <c r="G438" s="45">
        <v>84444527</v>
      </c>
      <c r="H438" s="46">
        <v>44657</v>
      </c>
      <c r="I438" s="46">
        <v>44677</v>
      </c>
      <c r="J438" s="47">
        <v>97940</v>
      </c>
      <c r="K438" s="40">
        <v>595080</v>
      </c>
      <c r="L438" s="40" t="s">
        <v>18</v>
      </c>
      <c r="M438" s="40" t="s">
        <v>35</v>
      </c>
      <c r="N438" s="40" t="s">
        <v>36</v>
      </c>
      <c r="O438" s="40" t="s">
        <v>849</v>
      </c>
      <c r="P438" s="42">
        <v>44669</v>
      </c>
      <c r="Q438" s="4" t="s">
        <v>841</v>
      </c>
      <c r="R438" s="4" t="s">
        <v>843</v>
      </c>
    </row>
    <row r="439" spans="1:18" x14ac:dyDescent="0.25">
      <c r="A439" s="50">
        <v>44652</v>
      </c>
      <c r="B439" s="4" t="s">
        <v>456</v>
      </c>
      <c r="C439" s="87" t="s">
        <v>218</v>
      </c>
      <c r="D439" s="42">
        <v>44656</v>
      </c>
      <c r="E439" s="43">
        <v>363022</v>
      </c>
      <c r="F439" s="44" t="s">
        <v>509</v>
      </c>
      <c r="G439" s="45">
        <v>238609123</v>
      </c>
      <c r="H439" s="46">
        <v>44655</v>
      </c>
      <c r="I439" s="46">
        <v>44671</v>
      </c>
      <c r="J439" s="11">
        <v>2164</v>
      </c>
      <c r="K439" s="40">
        <v>121122</v>
      </c>
      <c r="L439" s="40" t="s">
        <v>38</v>
      </c>
      <c r="M439" s="40" t="s">
        <v>39</v>
      </c>
      <c r="N439" s="40" t="s">
        <v>36</v>
      </c>
      <c r="O439" s="40" t="s">
        <v>849</v>
      </c>
      <c r="P439" s="42">
        <v>44656</v>
      </c>
      <c r="Q439" s="4" t="s">
        <v>844</v>
      </c>
      <c r="R439" s="4" t="s">
        <v>843</v>
      </c>
    </row>
    <row r="440" spans="1:18" x14ac:dyDescent="0.25">
      <c r="A440" s="50">
        <v>44652</v>
      </c>
      <c r="B440" s="40" t="s">
        <v>457</v>
      </c>
      <c r="C440" s="87" t="s">
        <v>219</v>
      </c>
      <c r="D440" s="42">
        <v>44669</v>
      </c>
      <c r="E440" s="43">
        <v>779</v>
      </c>
      <c r="F440" s="44" t="s">
        <v>512</v>
      </c>
      <c r="G440" s="45">
        <v>746562473</v>
      </c>
      <c r="H440" s="46">
        <v>44662</v>
      </c>
      <c r="I440" s="46">
        <v>44683</v>
      </c>
      <c r="J440" s="65">
        <v>40252</v>
      </c>
      <c r="K440" s="40">
        <v>787033</v>
      </c>
      <c r="L440" s="40" t="s">
        <v>38</v>
      </c>
      <c r="M440" s="40" t="s">
        <v>41</v>
      </c>
      <c r="N440" s="40" t="s">
        <v>42</v>
      </c>
      <c r="O440" s="40" t="s">
        <v>847</v>
      </c>
      <c r="P440" s="42">
        <v>44669</v>
      </c>
      <c r="Q440" s="4" t="s">
        <v>841</v>
      </c>
      <c r="R440" s="4" t="s">
        <v>843</v>
      </c>
    </row>
    <row r="441" spans="1:18" x14ac:dyDescent="0.25">
      <c r="A441" s="50">
        <v>44652</v>
      </c>
      <c r="B441" s="4" t="s">
        <v>458</v>
      </c>
      <c r="C441" s="87" t="s">
        <v>220</v>
      </c>
      <c r="D441" s="42">
        <v>44669</v>
      </c>
      <c r="E441" s="43">
        <v>779</v>
      </c>
      <c r="F441" s="44" t="s">
        <v>512</v>
      </c>
      <c r="G441" s="45">
        <v>718772197</v>
      </c>
      <c r="H441" s="46">
        <v>44662</v>
      </c>
      <c r="I441" s="46">
        <v>44683</v>
      </c>
      <c r="J441" s="65">
        <v>59846</v>
      </c>
      <c r="K441" s="40">
        <v>567347</v>
      </c>
      <c r="L441" s="40" t="s">
        <v>38</v>
      </c>
      <c r="M441" s="40" t="s">
        <v>41</v>
      </c>
      <c r="N441" s="40" t="s">
        <v>42</v>
      </c>
      <c r="O441" s="40" t="s">
        <v>847</v>
      </c>
      <c r="P441" s="42">
        <v>44669</v>
      </c>
      <c r="Q441" s="4" t="s">
        <v>841</v>
      </c>
      <c r="R441" s="4" t="s">
        <v>843</v>
      </c>
    </row>
    <row r="442" spans="1:18" x14ac:dyDescent="0.25">
      <c r="A442" s="50">
        <v>44652</v>
      </c>
      <c r="B442" s="4" t="s">
        <v>456</v>
      </c>
      <c r="C442" s="87" t="s">
        <v>221</v>
      </c>
      <c r="D442" s="42">
        <v>44670</v>
      </c>
      <c r="E442" s="43">
        <v>779</v>
      </c>
      <c r="F442" s="44" t="s">
        <v>512</v>
      </c>
      <c r="G442" s="45">
        <v>194450653</v>
      </c>
      <c r="H442" s="46">
        <v>44662</v>
      </c>
      <c r="I442" s="46">
        <v>44683</v>
      </c>
      <c r="J442" s="65">
        <v>21732</v>
      </c>
      <c r="K442" s="40">
        <v>689205</v>
      </c>
      <c r="L442" s="40" t="s">
        <v>18</v>
      </c>
      <c r="M442" s="40" t="s">
        <v>41</v>
      </c>
      <c r="N442" s="40" t="s">
        <v>42</v>
      </c>
      <c r="O442" s="40" t="s">
        <v>847</v>
      </c>
      <c r="P442" s="42">
        <v>44669</v>
      </c>
      <c r="Q442" s="4" t="s">
        <v>841</v>
      </c>
      <c r="R442" s="4" t="s">
        <v>843</v>
      </c>
    </row>
    <row r="443" spans="1:18" x14ac:dyDescent="0.25">
      <c r="A443" s="50">
        <v>44652</v>
      </c>
      <c r="B443" s="4" t="s">
        <v>456</v>
      </c>
      <c r="C443" s="87" t="s">
        <v>222</v>
      </c>
      <c r="D443" s="42">
        <v>44665</v>
      </c>
      <c r="E443" s="43">
        <v>14068</v>
      </c>
      <c r="F443" s="44" t="s">
        <v>513</v>
      </c>
      <c r="G443" s="45">
        <v>576768009</v>
      </c>
      <c r="H443" s="46">
        <v>44665</v>
      </c>
      <c r="I443" s="46">
        <v>44680</v>
      </c>
      <c r="J443" s="47">
        <v>45298</v>
      </c>
      <c r="K443" s="40">
        <v>997102</v>
      </c>
      <c r="L443" s="40" t="s">
        <v>18</v>
      </c>
      <c r="M443" s="40" t="s">
        <v>141</v>
      </c>
      <c r="N443" s="40" t="s">
        <v>25</v>
      </c>
      <c r="O443" s="40" t="s">
        <v>873</v>
      </c>
      <c r="P443" s="42">
        <v>44672</v>
      </c>
      <c r="Q443" s="4" t="s">
        <v>844</v>
      </c>
      <c r="R443" s="4" t="s">
        <v>843</v>
      </c>
    </row>
    <row r="444" spans="1:18" x14ac:dyDescent="0.25">
      <c r="A444" s="50">
        <v>44652</v>
      </c>
      <c r="B444" s="4" t="s">
        <v>456</v>
      </c>
      <c r="C444" s="87" t="s">
        <v>222</v>
      </c>
      <c r="D444" s="42">
        <v>44665</v>
      </c>
      <c r="E444" s="43">
        <v>14068</v>
      </c>
      <c r="F444" s="44" t="s">
        <v>513</v>
      </c>
      <c r="G444" s="45">
        <v>659360095</v>
      </c>
      <c r="H444" s="46">
        <v>44665</v>
      </c>
      <c r="I444" s="46">
        <v>44680</v>
      </c>
      <c r="J444" s="47">
        <v>5710</v>
      </c>
      <c r="K444" s="40">
        <v>750057</v>
      </c>
      <c r="L444" s="40" t="s">
        <v>18</v>
      </c>
      <c r="M444" s="40" t="s">
        <v>141</v>
      </c>
      <c r="N444" s="40" t="s">
        <v>25</v>
      </c>
      <c r="O444" s="40" t="s">
        <v>873</v>
      </c>
      <c r="P444" s="42">
        <v>44669</v>
      </c>
      <c r="Q444" s="4" t="s">
        <v>844</v>
      </c>
      <c r="R444" s="4" t="s">
        <v>843</v>
      </c>
    </row>
    <row r="445" spans="1:18" x14ac:dyDescent="0.25">
      <c r="A445" s="50">
        <v>44652</v>
      </c>
      <c r="B445" s="4" t="s">
        <v>456</v>
      </c>
      <c r="C445" s="87" t="s">
        <v>223</v>
      </c>
      <c r="D445" s="42">
        <v>44669</v>
      </c>
      <c r="E445" s="43">
        <v>358426</v>
      </c>
      <c r="F445" s="44" t="s">
        <v>515</v>
      </c>
      <c r="G445" s="45">
        <v>35310438</v>
      </c>
      <c r="H445" s="46">
        <v>44670</v>
      </c>
      <c r="I445" s="46">
        <v>44680</v>
      </c>
      <c r="J445" s="47">
        <v>62880</v>
      </c>
      <c r="K445" s="40">
        <v>144069</v>
      </c>
      <c r="L445" s="40" t="s">
        <v>18</v>
      </c>
      <c r="M445" s="40" t="s">
        <v>24</v>
      </c>
      <c r="N445" s="40" t="s">
        <v>25</v>
      </c>
      <c r="O445" s="40" t="s">
        <v>939</v>
      </c>
      <c r="P445" s="42">
        <v>44670</v>
      </c>
      <c r="Q445" s="4" t="s">
        <v>841</v>
      </c>
      <c r="R445" s="4" t="s">
        <v>843</v>
      </c>
    </row>
    <row r="446" spans="1:18" x14ac:dyDescent="0.25">
      <c r="A446" s="50">
        <v>44652</v>
      </c>
      <c r="B446" s="4" t="s">
        <v>456</v>
      </c>
      <c r="C446" s="87">
        <v>1289249</v>
      </c>
      <c r="D446" s="42">
        <v>44662</v>
      </c>
      <c r="E446" s="43">
        <v>16599</v>
      </c>
      <c r="F446" s="44" t="s">
        <v>517</v>
      </c>
      <c r="G446" s="45">
        <v>403521747</v>
      </c>
      <c r="H446" s="46">
        <v>44664</v>
      </c>
      <c r="I446" s="46">
        <v>44680</v>
      </c>
      <c r="J446" s="47">
        <v>22982</v>
      </c>
      <c r="K446" s="40">
        <v>919888</v>
      </c>
      <c r="L446" s="40" t="s">
        <v>18</v>
      </c>
      <c r="M446" s="40" t="s">
        <v>142</v>
      </c>
      <c r="N446" s="40" t="s">
        <v>28</v>
      </c>
      <c r="O446" s="40" t="s">
        <v>905</v>
      </c>
      <c r="P446" s="42">
        <v>44665</v>
      </c>
      <c r="Q446" s="4" t="s">
        <v>841</v>
      </c>
      <c r="R446" s="4" t="s">
        <v>843</v>
      </c>
    </row>
    <row r="447" spans="1:18" x14ac:dyDescent="0.25">
      <c r="A447" s="50">
        <v>44652</v>
      </c>
      <c r="B447" s="4" t="s">
        <v>456</v>
      </c>
      <c r="C447" s="87" t="s">
        <v>224</v>
      </c>
      <c r="D447" s="42">
        <v>44670</v>
      </c>
      <c r="E447" s="43">
        <v>39963</v>
      </c>
      <c r="F447" s="44" t="s">
        <v>535</v>
      </c>
      <c r="G447" s="45">
        <v>702558923</v>
      </c>
      <c r="H447" s="46">
        <v>44671</v>
      </c>
      <c r="I447" s="46">
        <v>44701</v>
      </c>
      <c r="J447" s="47">
        <v>25119</v>
      </c>
      <c r="K447" s="40">
        <v>850577</v>
      </c>
      <c r="L447" s="40" t="s">
        <v>38</v>
      </c>
      <c r="M447" s="40" t="s">
        <v>52</v>
      </c>
      <c r="N447" s="40" t="s">
        <v>53</v>
      </c>
      <c r="O447" s="40" t="s">
        <v>927</v>
      </c>
      <c r="P447" s="42">
        <v>44671</v>
      </c>
      <c r="Q447" s="4" t="s">
        <v>844</v>
      </c>
      <c r="R447" s="4" t="s">
        <v>843</v>
      </c>
    </row>
    <row r="448" spans="1:18" x14ac:dyDescent="0.25">
      <c r="A448" s="50">
        <v>44652</v>
      </c>
      <c r="B448" s="4" t="s">
        <v>456</v>
      </c>
      <c r="C448" s="87" t="s">
        <v>225</v>
      </c>
      <c r="D448" s="42">
        <v>44671</v>
      </c>
      <c r="E448" s="43">
        <v>1135</v>
      </c>
      <c r="F448" s="44" t="s">
        <v>539</v>
      </c>
      <c r="G448" s="45">
        <v>695607649</v>
      </c>
      <c r="H448" s="46">
        <v>44663</v>
      </c>
      <c r="I448" s="46">
        <v>44680</v>
      </c>
      <c r="J448" s="65">
        <v>83255</v>
      </c>
      <c r="K448" s="40">
        <v>525804</v>
      </c>
      <c r="L448" s="40" t="s">
        <v>38</v>
      </c>
      <c r="M448" s="40" t="s">
        <v>55</v>
      </c>
      <c r="N448" s="40" t="s">
        <v>42</v>
      </c>
      <c r="O448" s="40" t="s">
        <v>917</v>
      </c>
      <c r="P448" s="42">
        <v>44671</v>
      </c>
      <c r="Q448" s="4" t="s">
        <v>844</v>
      </c>
      <c r="R448" s="4" t="s">
        <v>843</v>
      </c>
    </row>
    <row r="449" spans="1:18" x14ac:dyDescent="0.25">
      <c r="A449" s="50">
        <v>44652</v>
      </c>
      <c r="B449" s="4" t="s">
        <v>456</v>
      </c>
      <c r="C449" s="87" t="s">
        <v>226</v>
      </c>
      <c r="D449" s="42">
        <v>44671</v>
      </c>
      <c r="E449" s="43">
        <v>1135</v>
      </c>
      <c r="F449" s="44" t="s">
        <v>539</v>
      </c>
      <c r="G449" s="45">
        <v>967751958</v>
      </c>
      <c r="H449" s="46">
        <v>44663</v>
      </c>
      <c r="I449" s="46">
        <v>44680</v>
      </c>
      <c r="J449" s="65">
        <v>73355</v>
      </c>
      <c r="K449" s="40">
        <v>424830</v>
      </c>
      <c r="L449" s="40" t="s">
        <v>211</v>
      </c>
      <c r="M449" s="40" t="s">
        <v>55</v>
      </c>
      <c r="N449" s="40" t="s">
        <v>42</v>
      </c>
      <c r="O449" s="40" t="s">
        <v>917</v>
      </c>
      <c r="P449" s="42">
        <v>44671</v>
      </c>
      <c r="Q449" s="4" t="s">
        <v>844</v>
      </c>
      <c r="R449" s="4" t="s">
        <v>843</v>
      </c>
    </row>
    <row r="450" spans="1:18" x14ac:dyDescent="0.25">
      <c r="A450" s="50">
        <v>44652</v>
      </c>
      <c r="B450" s="4" t="s">
        <v>456</v>
      </c>
      <c r="C450" s="87" t="s">
        <v>227</v>
      </c>
      <c r="D450" s="42">
        <v>44659</v>
      </c>
      <c r="E450" s="43">
        <v>362682</v>
      </c>
      <c r="F450" s="44" t="s">
        <v>540</v>
      </c>
      <c r="G450" s="45">
        <v>319785940</v>
      </c>
      <c r="H450" s="46">
        <v>44670</v>
      </c>
      <c r="I450" s="46">
        <v>44700</v>
      </c>
      <c r="J450" s="83">
        <v>88948</v>
      </c>
      <c r="K450" s="40">
        <v>806931</v>
      </c>
      <c r="L450" s="40" t="s">
        <v>18</v>
      </c>
      <c r="M450" s="40" t="s">
        <v>138</v>
      </c>
      <c r="N450" s="40" t="s">
        <v>36</v>
      </c>
      <c r="O450" s="40" t="s">
        <v>849</v>
      </c>
      <c r="P450" s="42">
        <v>44670</v>
      </c>
      <c r="Q450" s="4" t="s">
        <v>841</v>
      </c>
      <c r="R450" s="4" t="s">
        <v>843</v>
      </c>
    </row>
    <row r="451" spans="1:18" x14ac:dyDescent="0.25">
      <c r="A451" s="50">
        <v>44652</v>
      </c>
      <c r="B451" s="4" t="s">
        <v>456</v>
      </c>
      <c r="C451" s="87">
        <v>1295091</v>
      </c>
      <c r="D451" s="42">
        <v>44670</v>
      </c>
      <c r="E451" s="43">
        <v>362682</v>
      </c>
      <c r="F451" s="44" t="s">
        <v>540</v>
      </c>
      <c r="G451" s="45">
        <v>549297256</v>
      </c>
      <c r="H451" s="46">
        <v>44670</v>
      </c>
      <c r="I451" s="46">
        <v>44700</v>
      </c>
      <c r="J451" s="47">
        <v>88471</v>
      </c>
      <c r="K451" s="40">
        <v>293606</v>
      </c>
      <c r="L451" s="40" t="s">
        <v>18</v>
      </c>
      <c r="M451" s="40" t="s">
        <v>138</v>
      </c>
      <c r="N451" s="40" t="s">
        <v>36</v>
      </c>
      <c r="O451" s="40" t="s">
        <v>849</v>
      </c>
      <c r="P451" s="42">
        <v>44671</v>
      </c>
      <c r="Q451" s="4" t="s">
        <v>841</v>
      </c>
      <c r="R451" s="4" t="s">
        <v>843</v>
      </c>
    </row>
    <row r="452" spans="1:18" x14ac:dyDescent="0.25">
      <c r="A452" s="50">
        <v>44652</v>
      </c>
      <c r="B452" s="4" t="s">
        <v>456</v>
      </c>
      <c r="C452" s="87" t="s">
        <v>228</v>
      </c>
      <c r="D452" s="42">
        <v>44662</v>
      </c>
      <c r="E452" s="43">
        <v>6442</v>
      </c>
      <c r="F452" s="44" t="s">
        <v>553</v>
      </c>
      <c r="G452" s="45">
        <v>769595226</v>
      </c>
      <c r="H452" s="46">
        <v>44663</v>
      </c>
      <c r="I452" s="46">
        <v>44680</v>
      </c>
      <c r="J452" s="47">
        <v>17514</v>
      </c>
      <c r="K452" s="40">
        <v>686422</v>
      </c>
      <c r="L452" s="40" t="s">
        <v>18</v>
      </c>
      <c r="M452" s="40" t="s">
        <v>144</v>
      </c>
      <c r="N452" s="40" t="s">
        <v>28</v>
      </c>
      <c r="O452" s="40" t="s">
        <v>905</v>
      </c>
      <c r="P452" s="42">
        <v>44663</v>
      </c>
      <c r="Q452" s="4" t="s">
        <v>844</v>
      </c>
      <c r="R452" s="4" t="s">
        <v>843</v>
      </c>
    </row>
    <row r="453" spans="1:18" x14ac:dyDescent="0.25">
      <c r="A453" s="50">
        <v>44652</v>
      </c>
      <c r="B453" s="4" t="s">
        <v>456</v>
      </c>
      <c r="C453" s="87">
        <v>1287053</v>
      </c>
      <c r="D453" s="42">
        <v>44659</v>
      </c>
      <c r="E453" s="43">
        <v>1990</v>
      </c>
      <c r="F453" s="44" t="s">
        <v>558</v>
      </c>
      <c r="G453" s="45">
        <v>876561962</v>
      </c>
      <c r="H453" s="46">
        <v>44657</v>
      </c>
      <c r="I453" s="46">
        <v>44673</v>
      </c>
      <c r="J453" s="47">
        <v>28692</v>
      </c>
      <c r="K453" s="40">
        <v>403204</v>
      </c>
      <c r="L453" s="40" t="s">
        <v>38</v>
      </c>
      <c r="M453" s="40" t="s">
        <v>145</v>
      </c>
      <c r="N453" s="4" t="s">
        <v>63</v>
      </c>
      <c r="O453" s="40" t="s">
        <v>873</v>
      </c>
      <c r="P453" s="42">
        <v>44662</v>
      </c>
      <c r="Q453" s="4" t="s">
        <v>841</v>
      </c>
      <c r="R453" s="4" t="s">
        <v>841</v>
      </c>
    </row>
    <row r="454" spans="1:18" x14ac:dyDescent="0.25">
      <c r="A454" s="50">
        <v>44652</v>
      </c>
      <c r="B454" s="40" t="s">
        <v>457</v>
      </c>
      <c r="C454" s="87">
        <v>1278539</v>
      </c>
      <c r="D454" s="42">
        <v>44655</v>
      </c>
      <c r="E454" s="43">
        <v>1450</v>
      </c>
      <c r="F454" s="44" t="s">
        <v>562</v>
      </c>
      <c r="G454" s="45">
        <v>603299544</v>
      </c>
      <c r="H454" s="46">
        <v>44655</v>
      </c>
      <c r="I454" s="46">
        <v>44662</v>
      </c>
      <c r="J454" s="47">
        <v>1002</v>
      </c>
      <c r="K454" s="40">
        <v>534597</v>
      </c>
      <c r="L454" s="40" t="s">
        <v>38</v>
      </c>
      <c r="M454" s="40" t="s">
        <v>229</v>
      </c>
      <c r="N454" s="40" t="s">
        <v>28</v>
      </c>
      <c r="O454" s="40" t="s">
        <v>882</v>
      </c>
      <c r="P454" s="42">
        <v>44655</v>
      </c>
      <c r="Q454" s="4" t="s">
        <v>842</v>
      </c>
      <c r="R454" s="4" t="s">
        <v>842</v>
      </c>
    </row>
    <row r="455" spans="1:18" x14ac:dyDescent="0.25">
      <c r="A455" s="50">
        <v>44652</v>
      </c>
      <c r="B455" s="4" t="s">
        <v>456</v>
      </c>
      <c r="C455" s="87">
        <v>1291354</v>
      </c>
      <c r="D455" s="42">
        <v>44662</v>
      </c>
      <c r="E455" s="43">
        <v>1450</v>
      </c>
      <c r="F455" s="44" t="s">
        <v>562</v>
      </c>
      <c r="G455" s="45">
        <v>144370904</v>
      </c>
      <c r="H455" s="46">
        <v>44662</v>
      </c>
      <c r="I455" s="46">
        <v>44669</v>
      </c>
      <c r="J455" s="47">
        <v>56067</v>
      </c>
      <c r="K455" s="40">
        <v>520470</v>
      </c>
      <c r="L455" s="40" t="s">
        <v>38</v>
      </c>
      <c r="M455" s="40" t="s">
        <v>231</v>
      </c>
      <c r="N455" s="40" t="s">
        <v>28</v>
      </c>
      <c r="O455" s="40" t="s">
        <v>882</v>
      </c>
      <c r="P455" s="42">
        <v>44662</v>
      </c>
      <c r="Q455" s="4" t="s">
        <v>842</v>
      </c>
      <c r="R455" s="4" t="s">
        <v>842</v>
      </c>
    </row>
    <row r="456" spans="1:18" x14ac:dyDescent="0.25">
      <c r="A456" s="50">
        <v>44652</v>
      </c>
      <c r="B456" s="4" t="s">
        <v>456</v>
      </c>
      <c r="C456" s="87">
        <v>1298633</v>
      </c>
      <c r="D456" s="42">
        <v>44665</v>
      </c>
      <c r="E456" s="43">
        <v>1450</v>
      </c>
      <c r="F456" s="44" t="s">
        <v>562</v>
      </c>
      <c r="G456" s="45">
        <v>528333729</v>
      </c>
      <c r="H456" s="46">
        <v>44665</v>
      </c>
      <c r="I456" s="46">
        <v>44676</v>
      </c>
      <c r="J456" s="47">
        <v>71811</v>
      </c>
      <c r="K456" s="40">
        <v>724687</v>
      </c>
      <c r="L456" s="40" t="s">
        <v>38</v>
      </c>
      <c r="M456" s="40" t="s">
        <v>232</v>
      </c>
      <c r="N456" s="40" t="s">
        <v>153</v>
      </c>
      <c r="O456" s="40" t="s">
        <v>879</v>
      </c>
      <c r="P456" s="42">
        <v>44665</v>
      </c>
      <c r="Q456" s="4" t="s">
        <v>842</v>
      </c>
      <c r="R456" s="4" t="s">
        <v>842</v>
      </c>
    </row>
    <row r="457" spans="1:18" x14ac:dyDescent="0.25">
      <c r="A457" s="50">
        <v>44652</v>
      </c>
      <c r="B457" s="4" t="s">
        <v>456</v>
      </c>
      <c r="C457" s="87">
        <v>1307894</v>
      </c>
      <c r="D457" s="42">
        <v>44676</v>
      </c>
      <c r="E457" s="43">
        <v>1450</v>
      </c>
      <c r="F457" s="44" t="s">
        <v>562</v>
      </c>
      <c r="G457" s="45">
        <v>559179045</v>
      </c>
      <c r="H457" s="46">
        <v>44676</v>
      </c>
      <c r="I457" s="46">
        <v>44679</v>
      </c>
      <c r="J457" s="47">
        <v>40095</v>
      </c>
      <c r="K457" s="40">
        <v>971084</v>
      </c>
      <c r="L457" s="40" t="s">
        <v>38</v>
      </c>
      <c r="M457" s="40" t="s">
        <v>234</v>
      </c>
      <c r="N457" s="40" t="s">
        <v>28</v>
      </c>
      <c r="O457" s="40" t="s">
        <v>899</v>
      </c>
      <c r="P457" s="42">
        <v>44676</v>
      </c>
      <c r="Q457" s="4" t="s">
        <v>842</v>
      </c>
      <c r="R457" s="4" t="s">
        <v>842</v>
      </c>
    </row>
    <row r="458" spans="1:18" x14ac:dyDescent="0.25">
      <c r="A458" s="50">
        <v>44652</v>
      </c>
      <c r="B458" s="4" t="s">
        <v>456</v>
      </c>
      <c r="C458" s="87">
        <v>130984</v>
      </c>
      <c r="D458" s="42">
        <v>44676</v>
      </c>
      <c r="E458" s="43">
        <v>1450</v>
      </c>
      <c r="F458" s="44" t="s">
        <v>562</v>
      </c>
      <c r="G458" s="45">
        <v>197688927</v>
      </c>
      <c r="H458" s="46">
        <v>44676</v>
      </c>
      <c r="I458" s="46">
        <v>44679</v>
      </c>
      <c r="J458" s="47">
        <v>1043</v>
      </c>
      <c r="K458" s="40">
        <v>196171</v>
      </c>
      <c r="L458" s="40" t="s">
        <v>38</v>
      </c>
      <c r="M458" s="40" t="s">
        <v>236</v>
      </c>
      <c r="N458" s="40" t="s">
        <v>28</v>
      </c>
      <c r="O458" s="40" t="s">
        <v>899</v>
      </c>
      <c r="P458" s="42">
        <v>44676</v>
      </c>
      <c r="Q458" s="4" t="s">
        <v>842</v>
      </c>
      <c r="R458" s="4" t="s">
        <v>842</v>
      </c>
    </row>
    <row r="459" spans="1:18" x14ac:dyDescent="0.25">
      <c r="A459" s="50">
        <v>44652</v>
      </c>
      <c r="B459" s="4" t="s">
        <v>456</v>
      </c>
      <c r="C459" s="87">
        <v>130987</v>
      </c>
      <c r="D459" s="42">
        <v>44676</v>
      </c>
      <c r="E459" s="43">
        <v>1450</v>
      </c>
      <c r="F459" s="44" t="s">
        <v>562</v>
      </c>
      <c r="G459" s="45">
        <v>720647574</v>
      </c>
      <c r="H459" s="46">
        <v>44676</v>
      </c>
      <c r="I459" s="46">
        <v>44679</v>
      </c>
      <c r="J459" s="47">
        <v>89444</v>
      </c>
      <c r="K459" s="40">
        <v>591591</v>
      </c>
      <c r="L459" s="40" t="s">
        <v>38</v>
      </c>
      <c r="M459" s="40" t="s">
        <v>237</v>
      </c>
      <c r="N459" s="40" t="s">
        <v>28</v>
      </c>
      <c r="O459" s="40" t="s">
        <v>899</v>
      </c>
      <c r="P459" s="42">
        <v>44676</v>
      </c>
      <c r="Q459" s="4" t="s">
        <v>842</v>
      </c>
      <c r="R459" s="4" t="s">
        <v>842</v>
      </c>
    </row>
    <row r="460" spans="1:18" x14ac:dyDescent="0.25">
      <c r="A460" s="50">
        <v>44652</v>
      </c>
      <c r="B460" s="40" t="s">
        <v>457</v>
      </c>
      <c r="C460" s="87">
        <v>1278528</v>
      </c>
      <c r="D460" s="42">
        <v>44655</v>
      </c>
      <c r="E460" s="43">
        <v>1449</v>
      </c>
      <c r="F460" s="44" t="s">
        <v>563</v>
      </c>
      <c r="G460" s="45">
        <v>106697893</v>
      </c>
      <c r="H460" s="46">
        <v>44655</v>
      </c>
      <c r="I460" s="46">
        <v>44662</v>
      </c>
      <c r="J460" s="47">
        <v>60279</v>
      </c>
      <c r="K460" s="40">
        <v>547673</v>
      </c>
      <c r="L460" s="40" t="s">
        <v>38</v>
      </c>
      <c r="M460" s="40" t="s">
        <v>238</v>
      </c>
      <c r="N460" s="40" t="s">
        <v>28</v>
      </c>
      <c r="O460" s="40" t="s">
        <v>882</v>
      </c>
      <c r="P460" s="42">
        <v>44655</v>
      </c>
      <c r="Q460" s="4" t="s">
        <v>842</v>
      </c>
      <c r="R460" s="4" t="s">
        <v>842</v>
      </c>
    </row>
    <row r="461" spans="1:18" x14ac:dyDescent="0.25">
      <c r="A461" s="50">
        <v>44652</v>
      </c>
      <c r="B461" s="40" t="s">
        <v>457</v>
      </c>
      <c r="C461" s="87">
        <v>1278513</v>
      </c>
      <c r="D461" s="42">
        <v>44655</v>
      </c>
      <c r="E461" s="43">
        <v>1449</v>
      </c>
      <c r="F461" s="44" t="s">
        <v>563</v>
      </c>
      <c r="G461" s="45">
        <v>313841360</v>
      </c>
      <c r="H461" s="46">
        <v>44655</v>
      </c>
      <c r="I461" s="46">
        <v>44662</v>
      </c>
      <c r="J461" s="47">
        <v>77167</v>
      </c>
      <c r="K461" s="40">
        <v>618893</v>
      </c>
      <c r="L461" s="40" t="s">
        <v>38</v>
      </c>
      <c r="M461" s="40" t="s">
        <v>239</v>
      </c>
      <c r="N461" s="40" t="s">
        <v>28</v>
      </c>
      <c r="O461" s="40" t="s">
        <v>882</v>
      </c>
      <c r="P461" s="42">
        <v>44655</v>
      </c>
      <c r="Q461" s="4" t="s">
        <v>842</v>
      </c>
      <c r="R461" s="4" t="s">
        <v>842</v>
      </c>
    </row>
    <row r="462" spans="1:18" x14ac:dyDescent="0.25">
      <c r="A462" s="50">
        <v>44652</v>
      </c>
      <c r="B462" s="4" t="s">
        <v>456</v>
      </c>
      <c r="C462" s="87">
        <v>1278714</v>
      </c>
      <c r="D462" s="42">
        <v>44655</v>
      </c>
      <c r="E462" s="43">
        <v>1449</v>
      </c>
      <c r="F462" s="44" t="s">
        <v>563</v>
      </c>
      <c r="G462" s="45">
        <v>623325712</v>
      </c>
      <c r="H462" s="46">
        <v>44655</v>
      </c>
      <c r="I462" s="46">
        <v>44662</v>
      </c>
      <c r="J462" s="47">
        <v>77716</v>
      </c>
      <c r="K462" s="40">
        <v>977214</v>
      </c>
      <c r="L462" s="40" t="s">
        <v>38</v>
      </c>
      <c r="M462" s="40" t="s">
        <v>240</v>
      </c>
      <c r="N462" s="40" t="s">
        <v>28</v>
      </c>
      <c r="O462" s="40" t="s">
        <v>882</v>
      </c>
      <c r="P462" s="42">
        <v>44655</v>
      </c>
      <c r="Q462" s="4" t="s">
        <v>842</v>
      </c>
      <c r="R462" s="4" t="s">
        <v>842</v>
      </c>
    </row>
    <row r="463" spans="1:18" x14ac:dyDescent="0.25">
      <c r="A463" s="50">
        <v>44652</v>
      </c>
      <c r="B463" s="4" t="s">
        <v>456</v>
      </c>
      <c r="C463" s="87">
        <v>1278728</v>
      </c>
      <c r="D463" s="42">
        <v>44655</v>
      </c>
      <c r="E463" s="43">
        <v>1449</v>
      </c>
      <c r="F463" s="44" t="s">
        <v>563</v>
      </c>
      <c r="G463" s="45">
        <v>71516436</v>
      </c>
      <c r="H463" s="46">
        <v>44655</v>
      </c>
      <c r="I463" s="46">
        <v>44662</v>
      </c>
      <c r="J463" s="47">
        <v>69824</v>
      </c>
      <c r="K463" s="40">
        <v>642825</v>
      </c>
      <c r="L463" s="40" t="s">
        <v>38</v>
      </c>
      <c r="M463" s="40" t="s">
        <v>241</v>
      </c>
      <c r="N463" s="40" t="s">
        <v>28</v>
      </c>
      <c r="O463" s="40" t="s">
        <v>882</v>
      </c>
      <c r="P463" s="42">
        <v>44655</v>
      </c>
      <c r="Q463" s="4" t="s">
        <v>842</v>
      </c>
      <c r="R463" s="4" t="s">
        <v>844</v>
      </c>
    </row>
    <row r="464" spans="1:18" x14ac:dyDescent="0.25">
      <c r="A464" s="50">
        <v>44652</v>
      </c>
      <c r="B464" s="4" t="s">
        <v>456</v>
      </c>
      <c r="C464" s="87" t="s">
        <v>242</v>
      </c>
      <c r="D464" s="42">
        <v>44665</v>
      </c>
      <c r="E464" s="43">
        <v>8445</v>
      </c>
      <c r="F464" s="44" t="s">
        <v>564</v>
      </c>
      <c r="G464" s="45">
        <v>427111582</v>
      </c>
      <c r="H464" s="46">
        <v>44662</v>
      </c>
      <c r="I464" s="46">
        <v>44682</v>
      </c>
      <c r="J464" s="47">
        <v>75144</v>
      </c>
      <c r="K464" s="40">
        <v>338352</v>
      </c>
      <c r="L464" s="40" t="s">
        <v>38</v>
      </c>
      <c r="M464" s="40" t="s">
        <v>64</v>
      </c>
      <c r="N464" s="40" t="s">
        <v>84</v>
      </c>
      <c r="O464" s="40" t="s">
        <v>870</v>
      </c>
      <c r="P464" s="42">
        <v>44669</v>
      </c>
      <c r="Q464" s="4" t="s">
        <v>844</v>
      </c>
      <c r="R464" s="4" t="s">
        <v>843</v>
      </c>
    </row>
    <row r="465" spans="1:18" x14ac:dyDescent="0.25">
      <c r="A465" s="50">
        <v>44652</v>
      </c>
      <c r="B465" s="4" t="s">
        <v>456</v>
      </c>
      <c r="C465" s="87">
        <v>1252941</v>
      </c>
      <c r="D465" s="42">
        <v>44650</v>
      </c>
      <c r="E465" s="43">
        <v>13794</v>
      </c>
      <c r="F465" s="44" t="s">
        <v>566</v>
      </c>
      <c r="G465" s="45">
        <v>460532396</v>
      </c>
      <c r="H465" s="46">
        <v>44655</v>
      </c>
      <c r="I465" s="46">
        <v>44685</v>
      </c>
      <c r="J465" s="47">
        <v>43428</v>
      </c>
      <c r="K465" s="4">
        <v>273614</v>
      </c>
      <c r="L465" s="4" t="s">
        <v>18</v>
      </c>
      <c r="M465" s="4" t="s">
        <v>65</v>
      </c>
      <c r="N465" s="40" t="s">
        <v>28</v>
      </c>
      <c r="O465" s="40" t="s">
        <v>908</v>
      </c>
      <c r="P465" s="42">
        <v>44655</v>
      </c>
      <c r="Q465" s="4" t="s">
        <v>841</v>
      </c>
      <c r="R465" s="4" t="s">
        <v>841</v>
      </c>
    </row>
    <row r="466" spans="1:18" x14ac:dyDescent="0.25">
      <c r="A466" s="50">
        <v>44652</v>
      </c>
      <c r="B466" s="4" t="s">
        <v>456</v>
      </c>
      <c r="C466" s="87">
        <v>1276295</v>
      </c>
      <c r="D466" s="42">
        <v>44657</v>
      </c>
      <c r="E466" s="43">
        <v>13794</v>
      </c>
      <c r="F466" s="44" t="s">
        <v>566</v>
      </c>
      <c r="G466" s="45">
        <v>821634909</v>
      </c>
      <c r="H466" s="46">
        <v>44662</v>
      </c>
      <c r="I466" s="46">
        <v>44692</v>
      </c>
      <c r="J466" s="47">
        <v>38799</v>
      </c>
      <c r="K466" s="40">
        <v>172633</v>
      </c>
      <c r="L466" s="4" t="s">
        <v>18</v>
      </c>
      <c r="M466" s="4" t="s">
        <v>65</v>
      </c>
      <c r="N466" s="40" t="s">
        <v>28</v>
      </c>
      <c r="O466" s="40" t="s">
        <v>908</v>
      </c>
      <c r="P466" s="42">
        <v>44662</v>
      </c>
      <c r="Q466" s="4" t="s">
        <v>841</v>
      </c>
      <c r="R466" s="4" t="s">
        <v>841</v>
      </c>
    </row>
    <row r="467" spans="1:18" x14ac:dyDescent="0.25">
      <c r="A467" s="50">
        <v>44652</v>
      </c>
      <c r="B467" s="4" t="s">
        <v>456</v>
      </c>
      <c r="C467" s="87" t="s">
        <v>244</v>
      </c>
      <c r="D467" s="42">
        <v>44656</v>
      </c>
      <c r="E467" s="43">
        <v>360290</v>
      </c>
      <c r="F467" s="44" t="s">
        <v>568</v>
      </c>
      <c r="G467" s="45">
        <v>54247040</v>
      </c>
      <c r="H467" s="46">
        <v>44656</v>
      </c>
      <c r="I467" s="46">
        <v>44669</v>
      </c>
      <c r="J467" s="47">
        <v>14794</v>
      </c>
      <c r="K467" s="40">
        <v>995954</v>
      </c>
      <c r="L467" s="40" t="s">
        <v>18</v>
      </c>
      <c r="M467" s="40" t="s">
        <v>146</v>
      </c>
      <c r="N467" s="40" t="s">
        <v>71</v>
      </c>
      <c r="O467" s="40" t="s">
        <v>919</v>
      </c>
      <c r="P467" s="42">
        <v>44657</v>
      </c>
      <c r="Q467" s="4" t="s">
        <v>844</v>
      </c>
      <c r="R467" s="4" t="s">
        <v>843</v>
      </c>
    </row>
    <row r="468" spans="1:18" x14ac:dyDescent="0.25">
      <c r="A468" s="50">
        <v>44652</v>
      </c>
      <c r="B468" s="4" t="s">
        <v>456</v>
      </c>
      <c r="C468" s="87">
        <v>1279149</v>
      </c>
      <c r="D468" s="42">
        <v>44655</v>
      </c>
      <c r="E468" s="43">
        <v>356871</v>
      </c>
      <c r="F468" s="44" t="s">
        <v>569</v>
      </c>
      <c r="G468" s="45">
        <v>889615303</v>
      </c>
      <c r="H468" s="46">
        <v>44655</v>
      </c>
      <c r="I468" s="46">
        <v>44659</v>
      </c>
      <c r="J468" s="47">
        <v>7082</v>
      </c>
      <c r="K468" s="40">
        <v>775006</v>
      </c>
      <c r="L468" s="40" t="s">
        <v>18</v>
      </c>
      <c r="M468" s="40" t="s">
        <v>245</v>
      </c>
      <c r="N468" s="40" t="s">
        <v>202</v>
      </c>
      <c r="O468" s="40" t="s">
        <v>862</v>
      </c>
      <c r="P468" s="42">
        <v>44655</v>
      </c>
      <c r="Q468" s="4" t="s">
        <v>842</v>
      </c>
      <c r="R468" s="4" t="s">
        <v>844</v>
      </c>
    </row>
    <row r="469" spans="1:18" x14ac:dyDescent="0.25">
      <c r="A469" s="50">
        <v>44652</v>
      </c>
      <c r="B469" s="4" t="s">
        <v>456</v>
      </c>
      <c r="C469" s="87" t="s">
        <v>247</v>
      </c>
      <c r="D469" s="42">
        <v>44665</v>
      </c>
      <c r="E469" s="43">
        <v>363110</v>
      </c>
      <c r="F469" s="44" t="s">
        <v>572</v>
      </c>
      <c r="G469" s="45">
        <v>906079435</v>
      </c>
      <c r="H469" s="46">
        <v>44669</v>
      </c>
      <c r="I469" s="46">
        <v>44677</v>
      </c>
      <c r="J469" s="65">
        <v>36739</v>
      </c>
      <c r="K469" s="40">
        <v>656602</v>
      </c>
      <c r="L469" s="40" t="s">
        <v>18</v>
      </c>
      <c r="M469" s="40" t="s">
        <v>248</v>
      </c>
      <c r="N469" s="40" t="s">
        <v>63</v>
      </c>
      <c r="O469" s="40" t="s">
        <v>873</v>
      </c>
      <c r="P469" s="42">
        <v>44669</v>
      </c>
      <c r="Q469" s="4" t="s">
        <v>841</v>
      </c>
      <c r="R469" s="4" t="s">
        <v>843</v>
      </c>
    </row>
    <row r="470" spans="1:18" x14ac:dyDescent="0.25">
      <c r="A470" s="50">
        <v>44652</v>
      </c>
      <c r="B470" s="4" t="s">
        <v>458</v>
      </c>
      <c r="C470" s="87" t="s">
        <v>249</v>
      </c>
      <c r="D470" s="42">
        <v>44652</v>
      </c>
      <c r="E470" s="43">
        <v>1641</v>
      </c>
      <c r="F470" s="44" t="s">
        <v>573</v>
      </c>
      <c r="G470" s="45">
        <v>292856163</v>
      </c>
      <c r="H470" s="46">
        <v>44657</v>
      </c>
      <c r="I470" s="46">
        <v>44671</v>
      </c>
      <c r="J470" s="47">
        <v>16909</v>
      </c>
      <c r="K470" s="40">
        <v>117076</v>
      </c>
      <c r="L470" s="40" t="s">
        <v>38</v>
      </c>
      <c r="M470" s="40" t="s">
        <v>185</v>
      </c>
      <c r="N470" s="40" t="s">
        <v>63</v>
      </c>
      <c r="O470" s="40" t="s">
        <v>873</v>
      </c>
      <c r="P470" s="42">
        <v>44659</v>
      </c>
      <c r="Q470" s="4" t="s">
        <v>844</v>
      </c>
      <c r="R470" s="4" t="s">
        <v>843</v>
      </c>
    </row>
    <row r="471" spans="1:18" x14ac:dyDescent="0.25">
      <c r="A471" s="50">
        <v>44652</v>
      </c>
      <c r="B471" s="40" t="s">
        <v>457</v>
      </c>
      <c r="C471" s="87" t="s">
        <v>250</v>
      </c>
      <c r="D471" s="42">
        <v>44652</v>
      </c>
      <c r="E471" s="43">
        <v>1641</v>
      </c>
      <c r="F471" s="44" t="s">
        <v>573</v>
      </c>
      <c r="G471" s="45">
        <v>636177777</v>
      </c>
      <c r="H471" s="46">
        <v>44657</v>
      </c>
      <c r="I471" s="46">
        <v>44671</v>
      </c>
      <c r="J471" s="47">
        <v>47284</v>
      </c>
      <c r="K471" s="40">
        <v>562039</v>
      </c>
      <c r="L471" s="40" t="s">
        <v>38</v>
      </c>
      <c r="M471" s="40" t="s">
        <v>185</v>
      </c>
      <c r="N471" s="40" t="s">
        <v>63</v>
      </c>
      <c r="O471" s="40" t="s">
        <v>873</v>
      </c>
      <c r="P471" s="42">
        <v>44659</v>
      </c>
      <c r="Q471" s="4" t="s">
        <v>844</v>
      </c>
      <c r="R471" s="4" t="s">
        <v>843</v>
      </c>
    </row>
    <row r="472" spans="1:18" x14ac:dyDescent="0.25">
      <c r="A472" s="50">
        <v>44652</v>
      </c>
      <c r="B472" s="4" t="s">
        <v>456</v>
      </c>
      <c r="C472" s="87">
        <v>1274841</v>
      </c>
      <c r="D472" s="42">
        <v>44645</v>
      </c>
      <c r="E472" s="43">
        <v>13408</v>
      </c>
      <c r="F472" s="44" t="s">
        <v>576</v>
      </c>
      <c r="G472" s="45">
        <v>624851633</v>
      </c>
      <c r="H472" s="46">
        <v>44651</v>
      </c>
      <c r="I472" s="46">
        <v>44651</v>
      </c>
      <c r="J472" s="47">
        <v>96536</v>
      </c>
      <c r="K472" s="40">
        <v>223950</v>
      </c>
      <c r="L472" s="40" t="s">
        <v>18</v>
      </c>
      <c r="M472" s="40" t="s">
        <v>251</v>
      </c>
      <c r="N472" s="40" t="s">
        <v>28</v>
      </c>
      <c r="O472" s="40" t="s">
        <v>864</v>
      </c>
      <c r="P472" s="42">
        <v>44651</v>
      </c>
      <c r="Q472" s="4" t="s">
        <v>842</v>
      </c>
      <c r="R472" s="4" t="s">
        <v>844</v>
      </c>
    </row>
    <row r="473" spans="1:18" x14ac:dyDescent="0.25">
      <c r="A473" s="50">
        <v>44652</v>
      </c>
      <c r="B473" s="40" t="s">
        <v>457</v>
      </c>
      <c r="C473" s="87" t="s">
        <v>253</v>
      </c>
      <c r="D473" s="42">
        <v>44663</v>
      </c>
      <c r="E473" s="43">
        <v>2019</v>
      </c>
      <c r="F473" s="44" t="s">
        <v>591</v>
      </c>
      <c r="G473" s="45">
        <v>487306815</v>
      </c>
      <c r="H473" s="46">
        <v>44662</v>
      </c>
      <c r="I473" s="46">
        <v>44692</v>
      </c>
      <c r="J473" s="47">
        <v>38591</v>
      </c>
      <c r="K473" s="40">
        <v>695171</v>
      </c>
      <c r="L473" s="40" t="s">
        <v>18</v>
      </c>
      <c r="M473" s="40" t="s">
        <v>151</v>
      </c>
      <c r="N473" s="40" t="s">
        <v>20</v>
      </c>
      <c r="O473" s="40" t="s">
        <v>912</v>
      </c>
      <c r="P473" s="42">
        <v>44663</v>
      </c>
      <c r="Q473" s="4" t="s">
        <v>841</v>
      </c>
      <c r="R473" s="4" t="s">
        <v>843</v>
      </c>
    </row>
    <row r="474" spans="1:18" x14ac:dyDescent="0.25">
      <c r="A474" s="50">
        <v>44652</v>
      </c>
      <c r="B474" s="4" t="s">
        <v>456</v>
      </c>
      <c r="C474" s="87" t="s">
        <v>254</v>
      </c>
      <c r="D474" s="42">
        <v>44665</v>
      </c>
      <c r="E474" s="43">
        <v>2019</v>
      </c>
      <c r="F474" s="44" t="s">
        <v>591</v>
      </c>
      <c r="G474" s="45">
        <v>212945787</v>
      </c>
      <c r="H474" s="46">
        <v>44662</v>
      </c>
      <c r="I474" s="46">
        <v>44692</v>
      </c>
      <c r="J474" s="47">
        <v>92533</v>
      </c>
      <c r="K474" s="40">
        <v>559142</v>
      </c>
      <c r="L474" s="40" t="s">
        <v>18</v>
      </c>
      <c r="M474" s="40" t="s">
        <v>151</v>
      </c>
      <c r="N474" s="40" t="s">
        <v>20</v>
      </c>
      <c r="O474" s="40" t="s">
        <v>912</v>
      </c>
      <c r="P474" s="42">
        <v>44665</v>
      </c>
      <c r="Q474" s="4" t="s">
        <v>841</v>
      </c>
      <c r="R474" s="4" t="s">
        <v>843</v>
      </c>
    </row>
    <row r="475" spans="1:18" x14ac:dyDescent="0.25">
      <c r="A475" s="50">
        <v>44652</v>
      </c>
      <c r="B475" s="40" t="s">
        <v>457</v>
      </c>
      <c r="C475" s="87" t="s">
        <v>255</v>
      </c>
      <c r="D475" s="42">
        <v>44670</v>
      </c>
      <c r="E475" s="43">
        <v>14953</v>
      </c>
      <c r="F475" s="44" t="s">
        <v>595</v>
      </c>
      <c r="G475" s="45">
        <v>284211729</v>
      </c>
      <c r="H475" s="46">
        <v>44670</v>
      </c>
      <c r="I475" s="46">
        <v>44690</v>
      </c>
      <c r="J475" s="47">
        <v>2245</v>
      </c>
      <c r="K475" s="40">
        <v>862896</v>
      </c>
      <c r="L475" s="4" t="s">
        <v>18</v>
      </c>
      <c r="M475" s="40" t="s">
        <v>74</v>
      </c>
      <c r="N475" s="40" t="s">
        <v>25</v>
      </c>
      <c r="O475" s="40" t="s">
        <v>939</v>
      </c>
      <c r="P475" s="42">
        <v>44670</v>
      </c>
      <c r="Q475" s="4" t="s">
        <v>844</v>
      </c>
      <c r="R475" s="4" t="s">
        <v>843</v>
      </c>
    </row>
    <row r="476" spans="1:18" x14ac:dyDescent="0.25">
      <c r="A476" s="50">
        <v>44652</v>
      </c>
      <c r="B476" s="40" t="s">
        <v>457</v>
      </c>
      <c r="C476" s="87">
        <v>1281558</v>
      </c>
      <c r="D476" s="42">
        <v>44657</v>
      </c>
      <c r="E476" s="8">
        <v>361621</v>
      </c>
      <c r="F476" s="44" t="s">
        <v>609</v>
      </c>
      <c r="G476" s="45">
        <v>522617253</v>
      </c>
      <c r="H476" s="46">
        <v>44652</v>
      </c>
      <c r="I476" s="46">
        <v>44669</v>
      </c>
      <c r="J476" s="47">
        <v>1471</v>
      </c>
      <c r="K476" s="40">
        <v>728129</v>
      </c>
      <c r="L476" s="40" t="s">
        <v>38</v>
      </c>
      <c r="M476" s="4" t="s">
        <v>75</v>
      </c>
      <c r="N476" s="4" t="s">
        <v>42</v>
      </c>
      <c r="O476" s="40" t="s">
        <v>915</v>
      </c>
      <c r="P476" s="42">
        <v>44657</v>
      </c>
      <c r="Q476" s="4" t="s">
        <v>841</v>
      </c>
      <c r="R476" s="4" t="s">
        <v>841</v>
      </c>
    </row>
    <row r="477" spans="1:18" x14ac:dyDescent="0.25">
      <c r="A477" s="50">
        <v>44652</v>
      </c>
      <c r="B477" s="4" t="s">
        <v>456</v>
      </c>
      <c r="C477" s="87">
        <v>1288428</v>
      </c>
      <c r="D477" s="42">
        <v>44662</v>
      </c>
      <c r="E477" s="8">
        <v>361621</v>
      </c>
      <c r="F477" s="44" t="s">
        <v>609</v>
      </c>
      <c r="G477" s="45">
        <v>616467533</v>
      </c>
      <c r="H477" s="46">
        <v>44652</v>
      </c>
      <c r="I477" s="46">
        <v>44669</v>
      </c>
      <c r="J477" s="47">
        <v>15514</v>
      </c>
      <c r="K477" s="4">
        <v>479030</v>
      </c>
      <c r="L477" s="40" t="s">
        <v>38</v>
      </c>
      <c r="M477" s="4" t="s">
        <v>75</v>
      </c>
      <c r="N477" s="4" t="s">
        <v>42</v>
      </c>
      <c r="O477" s="40" t="s">
        <v>915</v>
      </c>
      <c r="P477" s="42">
        <v>44662</v>
      </c>
      <c r="Q477" s="4" t="s">
        <v>841</v>
      </c>
      <c r="R477" s="4" t="s">
        <v>841</v>
      </c>
    </row>
    <row r="478" spans="1:18" x14ac:dyDescent="0.25">
      <c r="A478" s="50">
        <v>44652</v>
      </c>
      <c r="B478" s="4" t="s">
        <v>456</v>
      </c>
      <c r="C478" s="87">
        <v>1280359</v>
      </c>
      <c r="D478" s="42">
        <v>44656</v>
      </c>
      <c r="E478" s="43">
        <v>9927</v>
      </c>
      <c r="F478" s="44" t="s">
        <v>612</v>
      </c>
      <c r="G478" s="45">
        <v>986770652</v>
      </c>
      <c r="H478" s="42">
        <v>44656</v>
      </c>
      <c r="I478" s="46">
        <v>44680</v>
      </c>
      <c r="J478" s="47">
        <v>27314</v>
      </c>
      <c r="K478" s="40">
        <v>713473</v>
      </c>
      <c r="L478" s="4" t="s">
        <v>38</v>
      </c>
      <c r="M478" s="40" t="s">
        <v>256</v>
      </c>
      <c r="N478" s="40" t="s">
        <v>153</v>
      </c>
      <c r="O478" s="40" t="s">
        <v>914</v>
      </c>
      <c r="P478" s="42">
        <v>44656</v>
      </c>
      <c r="Q478" s="4" t="s">
        <v>842</v>
      </c>
      <c r="R478" s="4" t="s">
        <v>844</v>
      </c>
    </row>
    <row r="479" spans="1:18" x14ac:dyDescent="0.25">
      <c r="A479" s="50">
        <v>44652</v>
      </c>
      <c r="B479" s="4" t="s">
        <v>456</v>
      </c>
      <c r="C479" s="87" t="s">
        <v>257</v>
      </c>
      <c r="D479" s="42">
        <v>44669</v>
      </c>
      <c r="E479" s="43">
        <v>10687</v>
      </c>
      <c r="F479" s="44" t="s">
        <v>616</v>
      </c>
      <c r="G479" s="45">
        <v>218224902</v>
      </c>
      <c r="H479" s="46">
        <v>44665</v>
      </c>
      <c r="I479" s="46">
        <v>44706</v>
      </c>
      <c r="J479" s="47">
        <v>84677</v>
      </c>
      <c r="K479" s="40">
        <v>253934</v>
      </c>
      <c r="L479" s="40" t="s">
        <v>18</v>
      </c>
      <c r="M479" s="40" t="s">
        <v>77</v>
      </c>
      <c r="N479" s="40" t="s">
        <v>63</v>
      </c>
      <c r="O479" s="40" t="s">
        <v>873</v>
      </c>
      <c r="P479" s="42">
        <v>44669</v>
      </c>
      <c r="Q479" s="4" t="s">
        <v>841</v>
      </c>
      <c r="R479" s="4" t="s">
        <v>843</v>
      </c>
    </row>
    <row r="480" spans="1:18" x14ac:dyDescent="0.25">
      <c r="A480" s="50">
        <v>44652</v>
      </c>
      <c r="B480" s="4" t="s">
        <v>456</v>
      </c>
      <c r="C480" s="87" t="s">
        <v>258</v>
      </c>
      <c r="D480" s="42">
        <v>44670</v>
      </c>
      <c r="E480" s="43">
        <v>10687</v>
      </c>
      <c r="F480" s="44" t="s">
        <v>616</v>
      </c>
      <c r="G480" s="45">
        <v>584219492</v>
      </c>
      <c r="H480" s="46">
        <v>44665</v>
      </c>
      <c r="I480" s="46">
        <v>44706</v>
      </c>
      <c r="J480" s="47">
        <v>88819</v>
      </c>
      <c r="K480" s="40">
        <v>792750</v>
      </c>
      <c r="L480" s="40" t="s">
        <v>18</v>
      </c>
      <c r="M480" s="40" t="s">
        <v>77</v>
      </c>
      <c r="N480" s="40" t="s">
        <v>63</v>
      </c>
      <c r="O480" s="40" t="s">
        <v>873</v>
      </c>
      <c r="P480" s="42">
        <v>44670</v>
      </c>
      <c r="Q480" s="4" t="s">
        <v>841</v>
      </c>
      <c r="R480" s="4" t="s">
        <v>843</v>
      </c>
    </row>
    <row r="481" spans="1:18" x14ac:dyDescent="0.25">
      <c r="A481" s="50">
        <v>44652</v>
      </c>
      <c r="B481" s="40" t="s">
        <v>457</v>
      </c>
      <c r="C481" s="87" t="s">
        <v>259</v>
      </c>
      <c r="D481" s="42">
        <v>44670</v>
      </c>
      <c r="E481" s="43">
        <v>10687</v>
      </c>
      <c r="F481" s="44" t="s">
        <v>616</v>
      </c>
      <c r="G481" s="45">
        <v>306556593</v>
      </c>
      <c r="H481" s="46">
        <v>44665</v>
      </c>
      <c r="I481" s="46">
        <v>44706</v>
      </c>
      <c r="J481" s="47">
        <v>16262</v>
      </c>
      <c r="K481" s="40">
        <v>520405</v>
      </c>
      <c r="L481" s="40" t="s">
        <v>18</v>
      </c>
      <c r="M481" s="40" t="s">
        <v>77</v>
      </c>
      <c r="N481" s="40" t="s">
        <v>63</v>
      </c>
      <c r="O481" s="40" t="s">
        <v>873</v>
      </c>
      <c r="P481" s="42">
        <v>44670</v>
      </c>
      <c r="Q481" s="4" t="s">
        <v>841</v>
      </c>
      <c r="R481" s="4" t="s">
        <v>843</v>
      </c>
    </row>
    <row r="482" spans="1:18" x14ac:dyDescent="0.25">
      <c r="A482" s="50">
        <v>44652</v>
      </c>
      <c r="B482" s="4" t="s">
        <v>456</v>
      </c>
      <c r="C482" s="87" t="s">
        <v>260</v>
      </c>
      <c r="D482" s="42">
        <v>44670</v>
      </c>
      <c r="E482" s="43">
        <v>10687</v>
      </c>
      <c r="F482" s="44" t="s">
        <v>616</v>
      </c>
      <c r="G482" s="45">
        <v>767522158</v>
      </c>
      <c r="H482" s="46">
        <v>44665</v>
      </c>
      <c r="I482" s="46">
        <v>44706</v>
      </c>
      <c r="J482" s="47">
        <v>73147</v>
      </c>
      <c r="K482" s="40">
        <v>436430</v>
      </c>
      <c r="L482" s="40" t="s">
        <v>18</v>
      </c>
      <c r="M482" s="40" t="s">
        <v>77</v>
      </c>
      <c r="N482" s="40" t="s">
        <v>63</v>
      </c>
      <c r="O482" s="40" t="s">
        <v>873</v>
      </c>
      <c r="P482" s="42">
        <v>44670</v>
      </c>
      <c r="Q482" s="4" t="s">
        <v>841</v>
      </c>
      <c r="R482" s="4" t="s">
        <v>843</v>
      </c>
    </row>
    <row r="483" spans="1:18" x14ac:dyDescent="0.25">
      <c r="A483" s="50">
        <v>44652</v>
      </c>
      <c r="B483" s="4" t="s">
        <v>456</v>
      </c>
      <c r="C483" s="87" t="s">
        <v>261</v>
      </c>
      <c r="D483" s="42">
        <v>44670</v>
      </c>
      <c r="E483" s="43">
        <v>10687</v>
      </c>
      <c r="F483" s="44" t="s">
        <v>616</v>
      </c>
      <c r="G483" s="45">
        <v>353814718</v>
      </c>
      <c r="H483" s="46">
        <v>44665</v>
      </c>
      <c r="I483" s="46">
        <v>44706</v>
      </c>
      <c r="J483" s="47">
        <v>6333</v>
      </c>
      <c r="K483" s="40">
        <v>479173</v>
      </c>
      <c r="L483" s="40" t="s">
        <v>18</v>
      </c>
      <c r="M483" s="40" t="s">
        <v>77</v>
      </c>
      <c r="N483" s="40" t="s">
        <v>63</v>
      </c>
      <c r="O483" s="40" t="s">
        <v>873</v>
      </c>
      <c r="P483" s="42">
        <v>44670</v>
      </c>
      <c r="Q483" s="4" t="s">
        <v>841</v>
      </c>
      <c r="R483" s="4" t="s">
        <v>843</v>
      </c>
    </row>
    <row r="484" spans="1:18" x14ac:dyDescent="0.25">
      <c r="A484" s="50">
        <v>44652</v>
      </c>
      <c r="B484" s="4" t="s">
        <v>456</v>
      </c>
      <c r="C484" s="87" t="s">
        <v>262</v>
      </c>
      <c r="D484" s="42">
        <v>44662</v>
      </c>
      <c r="E484" s="43">
        <v>358166</v>
      </c>
      <c r="F484" s="44" t="s">
        <v>626</v>
      </c>
      <c r="G484" s="45">
        <v>183118555</v>
      </c>
      <c r="H484" s="46">
        <v>44654</v>
      </c>
      <c r="I484" s="46">
        <v>44669</v>
      </c>
      <c r="J484" s="47">
        <v>44905</v>
      </c>
      <c r="K484" s="40">
        <v>812498</v>
      </c>
      <c r="L484" s="40" t="s">
        <v>18</v>
      </c>
      <c r="M484" s="40" t="s">
        <v>78</v>
      </c>
      <c r="N484" s="40" t="s">
        <v>42</v>
      </c>
      <c r="O484" s="40" t="s">
        <v>884</v>
      </c>
      <c r="P484" s="42">
        <v>44662</v>
      </c>
      <c r="Q484" s="4" t="s">
        <v>844</v>
      </c>
      <c r="R484" s="4" t="s">
        <v>843</v>
      </c>
    </row>
    <row r="485" spans="1:18" x14ac:dyDescent="0.25">
      <c r="A485" s="50">
        <v>44652</v>
      </c>
      <c r="B485" s="4" t="s">
        <v>456</v>
      </c>
      <c r="C485" s="88" t="s">
        <v>263</v>
      </c>
      <c r="D485" s="42">
        <v>44662</v>
      </c>
      <c r="E485" s="43">
        <v>359116</v>
      </c>
      <c r="F485" s="44" t="s">
        <v>638</v>
      </c>
      <c r="G485" s="45">
        <v>370821702</v>
      </c>
      <c r="H485" s="46">
        <v>44665</v>
      </c>
      <c r="I485" s="46">
        <v>44677</v>
      </c>
      <c r="J485" s="65">
        <v>74100</v>
      </c>
      <c r="K485" s="40">
        <v>859916</v>
      </c>
      <c r="L485" s="40" t="s">
        <v>18</v>
      </c>
      <c r="M485" s="40" t="s">
        <v>193</v>
      </c>
      <c r="N485" s="40" t="s">
        <v>63</v>
      </c>
      <c r="O485" s="40" t="s">
        <v>873</v>
      </c>
      <c r="P485" s="42">
        <v>44669</v>
      </c>
      <c r="Q485" s="4" t="s">
        <v>841</v>
      </c>
      <c r="R485" s="4" t="s">
        <v>843</v>
      </c>
    </row>
    <row r="486" spans="1:18" x14ac:dyDescent="0.25">
      <c r="A486" s="50">
        <v>44652</v>
      </c>
      <c r="B486" s="4" t="s">
        <v>456</v>
      </c>
      <c r="C486" s="87">
        <v>1280329</v>
      </c>
      <c r="D486" s="42">
        <v>44656</v>
      </c>
      <c r="E486" s="43">
        <v>7560</v>
      </c>
      <c r="F486" s="44" t="s">
        <v>647</v>
      </c>
      <c r="G486" s="45">
        <v>498185622</v>
      </c>
      <c r="H486" s="42">
        <v>44656</v>
      </c>
      <c r="I486" s="46">
        <v>44663</v>
      </c>
      <c r="J486" s="78">
        <v>62350</v>
      </c>
      <c r="K486" s="40">
        <v>888532</v>
      </c>
      <c r="L486" s="4" t="s">
        <v>38</v>
      </c>
      <c r="M486" s="40" t="s">
        <v>264</v>
      </c>
      <c r="N486" s="40" t="s">
        <v>28</v>
      </c>
      <c r="O486" s="40" t="s">
        <v>899</v>
      </c>
      <c r="P486" s="42">
        <v>44656</v>
      </c>
      <c r="Q486" s="4" t="s">
        <v>842</v>
      </c>
      <c r="R486" s="4" t="s">
        <v>844</v>
      </c>
    </row>
    <row r="487" spans="1:18" x14ac:dyDescent="0.25">
      <c r="A487" s="75">
        <v>44652</v>
      </c>
      <c r="B487" s="4" t="s">
        <v>456</v>
      </c>
      <c r="C487" s="89">
        <v>1307935</v>
      </c>
      <c r="D487" s="76">
        <v>44676</v>
      </c>
      <c r="E487" s="77">
        <v>7560</v>
      </c>
      <c r="F487" s="71" t="s">
        <v>647</v>
      </c>
      <c r="G487" s="72">
        <v>711452283</v>
      </c>
      <c r="H487" s="73">
        <v>44676</v>
      </c>
      <c r="I487" s="73">
        <v>44679</v>
      </c>
      <c r="J487" s="74">
        <v>16716</v>
      </c>
      <c r="K487" s="69">
        <v>537185</v>
      </c>
      <c r="L487" s="69" t="s">
        <v>38</v>
      </c>
      <c r="M487" s="40" t="s">
        <v>265</v>
      </c>
      <c r="N487" s="40" t="s">
        <v>28</v>
      </c>
      <c r="O487" s="40" t="s">
        <v>899</v>
      </c>
      <c r="P487" s="42">
        <v>44676</v>
      </c>
      <c r="Q487" s="4" t="s">
        <v>842</v>
      </c>
      <c r="R487" s="4" t="s">
        <v>842</v>
      </c>
    </row>
    <row r="488" spans="1:18" x14ac:dyDescent="0.25">
      <c r="A488" s="75">
        <v>44652</v>
      </c>
      <c r="B488" s="4" t="s">
        <v>456</v>
      </c>
      <c r="C488" s="89">
        <v>1307962</v>
      </c>
      <c r="D488" s="76">
        <v>44676</v>
      </c>
      <c r="E488" s="77">
        <v>7560</v>
      </c>
      <c r="F488" s="71" t="s">
        <v>647</v>
      </c>
      <c r="G488" s="72">
        <v>930000747</v>
      </c>
      <c r="H488" s="73">
        <v>44676</v>
      </c>
      <c r="I488" s="73">
        <v>44679</v>
      </c>
      <c r="J488" s="74">
        <v>14195</v>
      </c>
      <c r="K488" s="69">
        <v>831001</v>
      </c>
      <c r="L488" s="69" t="s">
        <v>38</v>
      </c>
      <c r="M488" s="69" t="s">
        <v>266</v>
      </c>
      <c r="N488" s="69" t="s">
        <v>28</v>
      </c>
      <c r="O488" s="69" t="s">
        <v>899</v>
      </c>
      <c r="P488" s="70">
        <v>44676</v>
      </c>
      <c r="Q488" s="4" t="s">
        <v>842</v>
      </c>
      <c r="R488" s="4" t="s">
        <v>842</v>
      </c>
    </row>
    <row r="489" spans="1:18" x14ac:dyDescent="0.25">
      <c r="A489" s="59">
        <v>44652</v>
      </c>
      <c r="B489" s="4" t="s">
        <v>456</v>
      </c>
      <c r="C489" s="90">
        <v>1307978</v>
      </c>
      <c r="D489" s="60">
        <v>44676</v>
      </c>
      <c r="E489" s="61">
        <v>7560</v>
      </c>
      <c r="F489" s="44" t="s">
        <v>647</v>
      </c>
      <c r="G489" s="45">
        <v>695874548</v>
      </c>
      <c r="H489" s="46">
        <v>44676</v>
      </c>
      <c r="I489" s="46">
        <v>44679</v>
      </c>
      <c r="J489" s="47">
        <v>63344</v>
      </c>
      <c r="K489" s="40">
        <v>973593</v>
      </c>
      <c r="L489" s="40" t="s">
        <v>38</v>
      </c>
      <c r="M489" s="40" t="s">
        <v>267</v>
      </c>
      <c r="N489" s="40" t="s">
        <v>28</v>
      </c>
      <c r="O489" s="40" t="s">
        <v>899</v>
      </c>
      <c r="P489" s="42">
        <v>44676</v>
      </c>
      <c r="Q489" s="4" t="s">
        <v>842</v>
      </c>
      <c r="R489" s="4" t="s">
        <v>842</v>
      </c>
    </row>
    <row r="490" spans="1:18" x14ac:dyDescent="0.25">
      <c r="A490" s="59">
        <v>44652</v>
      </c>
      <c r="B490" s="4" t="s">
        <v>456</v>
      </c>
      <c r="C490" s="90">
        <v>1311561</v>
      </c>
      <c r="D490" s="60">
        <v>44679</v>
      </c>
      <c r="E490" s="61">
        <v>14784</v>
      </c>
      <c r="F490" s="44" t="s">
        <v>652</v>
      </c>
      <c r="G490" s="45">
        <v>432099858</v>
      </c>
      <c r="H490" s="46">
        <v>44662</v>
      </c>
      <c r="I490" s="46">
        <v>44686</v>
      </c>
      <c r="J490" s="47">
        <v>6159</v>
      </c>
      <c r="K490" s="40">
        <v>128777</v>
      </c>
      <c r="L490" s="40" t="s">
        <v>18</v>
      </c>
      <c r="M490" s="40" t="s">
        <v>83</v>
      </c>
      <c r="N490" s="40" t="s">
        <v>84</v>
      </c>
      <c r="O490" s="40" t="s">
        <v>854</v>
      </c>
      <c r="P490" s="42">
        <v>44709</v>
      </c>
      <c r="Q490" s="4" t="s">
        <v>844</v>
      </c>
      <c r="R490" s="4" t="s">
        <v>844</v>
      </c>
    </row>
    <row r="491" spans="1:18" x14ac:dyDescent="0.25">
      <c r="A491" s="59">
        <v>44652</v>
      </c>
      <c r="B491" s="4" t="s">
        <v>456</v>
      </c>
      <c r="C491" s="90">
        <v>1311561</v>
      </c>
      <c r="D491" s="60">
        <v>44679</v>
      </c>
      <c r="E491" s="61">
        <v>14784</v>
      </c>
      <c r="F491" s="44" t="s">
        <v>652</v>
      </c>
      <c r="G491" s="45">
        <v>36698640</v>
      </c>
      <c r="H491" s="46">
        <v>44659</v>
      </c>
      <c r="I491" s="46">
        <v>44686</v>
      </c>
      <c r="J491" s="47">
        <v>74424</v>
      </c>
      <c r="K491" s="40">
        <v>378674</v>
      </c>
      <c r="L491" s="40" t="s">
        <v>18</v>
      </c>
      <c r="M491" s="40" t="s">
        <v>83</v>
      </c>
      <c r="N491" s="40" t="s">
        <v>84</v>
      </c>
      <c r="O491" s="40" t="s">
        <v>854</v>
      </c>
      <c r="P491" s="42">
        <v>44679</v>
      </c>
      <c r="Q491" s="4" t="s">
        <v>844</v>
      </c>
      <c r="R491" s="4" t="s">
        <v>844</v>
      </c>
    </row>
    <row r="492" spans="1:18" x14ac:dyDescent="0.25">
      <c r="A492" s="59">
        <v>44652</v>
      </c>
      <c r="B492" s="4" t="s">
        <v>456</v>
      </c>
      <c r="C492" s="90">
        <v>1289913</v>
      </c>
      <c r="D492" s="60">
        <v>44662</v>
      </c>
      <c r="E492" s="61">
        <v>17854</v>
      </c>
      <c r="F492" s="44" t="s">
        <v>656</v>
      </c>
      <c r="G492" s="45">
        <v>9715909</v>
      </c>
      <c r="H492" s="46">
        <v>44662</v>
      </c>
      <c r="I492" s="46">
        <v>44671</v>
      </c>
      <c r="J492" s="47">
        <v>40510</v>
      </c>
      <c r="K492" s="40">
        <v>592487</v>
      </c>
      <c r="L492" s="40" t="s">
        <v>18</v>
      </c>
      <c r="M492" s="40" t="s">
        <v>158</v>
      </c>
      <c r="N492" s="40" t="s">
        <v>20</v>
      </c>
      <c r="O492" s="40" t="s">
        <v>912</v>
      </c>
      <c r="P492" s="42">
        <v>44662</v>
      </c>
      <c r="Q492" s="4" t="s">
        <v>841</v>
      </c>
      <c r="R492" s="4" t="s">
        <v>841</v>
      </c>
    </row>
    <row r="493" spans="1:18" x14ac:dyDescent="0.25">
      <c r="A493" s="59">
        <v>44652</v>
      </c>
      <c r="B493" s="4" t="s">
        <v>456</v>
      </c>
      <c r="C493" s="90" t="s">
        <v>268</v>
      </c>
      <c r="D493" s="60">
        <v>44663</v>
      </c>
      <c r="E493" s="61">
        <v>17854</v>
      </c>
      <c r="F493" s="44" t="s">
        <v>656</v>
      </c>
      <c r="G493" s="45">
        <v>55425570</v>
      </c>
      <c r="H493" s="46">
        <v>44663</v>
      </c>
      <c r="I493" s="46">
        <v>44671</v>
      </c>
      <c r="J493" s="47">
        <v>83826</v>
      </c>
      <c r="K493" s="40">
        <v>994880</v>
      </c>
      <c r="L493" s="40" t="s">
        <v>18</v>
      </c>
      <c r="M493" s="40" t="s">
        <v>158</v>
      </c>
      <c r="N493" s="40" t="s">
        <v>84</v>
      </c>
      <c r="O493" s="40" t="s">
        <v>870</v>
      </c>
      <c r="P493" s="42">
        <v>44664</v>
      </c>
      <c r="Q493" s="4" t="s">
        <v>844</v>
      </c>
      <c r="R493" s="4" t="s">
        <v>843</v>
      </c>
    </row>
    <row r="494" spans="1:18" x14ac:dyDescent="0.25">
      <c r="A494" s="59">
        <v>44652</v>
      </c>
      <c r="B494" s="4" t="s">
        <v>456</v>
      </c>
      <c r="C494" s="90" t="s">
        <v>269</v>
      </c>
      <c r="D494" s="60">
        <v>44663</v>
      </c>
      <c r="E494" s="61">
        <v>17854</v>
      </c>
      <c r="F494" s="44" t="s">
        <v>656</v>
      </c>
      <c r="G494" s="45">
        <v>108215076</v>
      </c>
      <c r="H494" s="46">
        <v>44663</v>
      </c>
      <c r="I494" s="46">
        <v>44671</v>
      </c>
      <c r="J494" s="47">
        <v>44247</v>
      </c>
      <c r="K494" s="40">
        <v>910388</v>
      </c>
      <c r="L494" s="40" t="s">
        <v>18</v>
      </c>
      <c r="M494" s="40" t="s">
        <v>158</v>
      </c>
      <c r="N494" s="40" t="s">
        <v>28</v>
      </c>
      <c r="O494" s="40" t="s">
        <v>908</v>
      </c>
      <c r="P494" s="42">
        <v>44663</v>
      </c>
      <c r="Q494" s="4" t="s">
        <v>844</v>
      </c>
      <c r="R494" s="4" t="s">
        <v>843</v>
      </c>
    </row>
    <row r="495" spans="1:18" x14ac:dyDescent="0.25">
      <c r="A495" s="59">
        <v>44652</v>
      </c>
      <c r="B495" s="4" t="s">
        <v>456</v>
      </c>
      <c r="C495" s="90" t="s">
        <v>270</v>
      </c>
      <c r="D495" s="60">
        <v>44669</v>
      </c>
      <c r="E495" s="61">
        <v>17854</v>
      </c>
      <c r="F495" s="44" t="s">
        <v>656</v>
      </c>
      <c r="G495" s="45">
        <v>436827491</v>
      </c>
      <c r="H495" s="46">
        <v>44670</v>
      </c>
      <c r="I495" s="46">
        <v>44680</v>
      </c>
      <c r="J495" s="47">
        <v>15654</v>
      </c>
      <c r="K495" s="40">
        <v>819728</v>
      </c>
      <c r="L495" s="40" t="s">
        <v>18</v>
      </c>
      <c r="M495" s="40" t="s">
        <v>158</v>
      </c>
      <c r="N495" s="40" t="s">
        <v>28</v>
      </c>
      <c r="O495" s="40" t="s">
        <v>905</v>
      </c>
      <c r="P495" s="42">
        <v>44670</v>
      </c>
      <c r="Q495" s="4" t="s">
        <v>844</v>
      </c>
      <c r="R495" s="4" t="s">
        <v>843</v>
      </c>
    </row>
    <row r="496" spans="1:18" x14ac:dyDescent="0.25">
      <c r="A496" s="59">
        <v>44652</v>
      </c>
      <c r="B496" s="4" t="s">
        <v>456</v>
      </c>
      <c r="C496" s="90">
        <v>1248972</v>
      </c>
      <c r="D496" s="60">
        <v>44652</v>
      </c>
      <c r="E496" s="61">
        <v>367142</v>
      </c>
      <c r="F496" s="44" t="s">
        <v>657</v>
      </c>
      <c r="G496" s="45">
        <v>515957966</v>
      </c>
      <c r="H496" s="46">
        <v>44655</v>
      </c>
      <c r="I496" s="46">
        <v>44663</v>
      </c>
      <c r="J496" s="47">
        <v>27254</v>
      </c>
      <c r="K496" s="40">
        <v>268494</v>
      </c>
      <c r="L496" s="40" t="s">
        <v>18</v>
      </c>
      <c r="M496" s="40" t="s">
        <v>90</v>
      </c>
      <c r="N496" s="40" t="s">
        <v>53</v>
      </c>
      <c r="O496" s="40" t="s">
        <v>927</v>
      </c>
      <c r="P496" s="42">
        <v>44656</v>
      </c>
      <c r="Q496" s="4" t="s">
        <v>841</v>
      </c>
      <c r="R496" s="4" t="s">
        <v>841</v>
      </c>
    </row>
    <row r="497" spans="1:18" x14ac:dyDescent="0.25">
      <c r="A497" s="59">
        <v>44652</v>
      </c>
      <c r="B497" s="4" t="s">
        <v>456</v>
      </c>
      <c r="C497" s="90">
        <v>1276481</v>
      </c>
      <c r="D497" s="60">
        <v>44655</v>
      </c>
      <c r="E497" s="61">
        <v>367340</v>
      </c>
      <c r="F497" s="44" t="s">
        <v>664</v>
      </c>
      <c r="G497" s="45">
        <v>929849985</v>
      </c>
      <c r="H497" s="46">
        <v>44655</v>
      </c>
      <c r="I497" s="46">
        <v>44659</v>
      </c>
      <c r="J497" s="47">
        <v>82997</v>
      </c>
      <c r="K497" s="40">
        <v>971910</v>
      </c>
      <c r="L497" s="40" t="s">
        <v>18</v>
      </c>
      <c r="M497" s="40" t="s">
        <v>271</v>
      </c>
      <c r="N497" s="40" t="s">
        <v>28</v>
      </c>
      <c r="O497" s="40" t="s">
        <v>868</v>
      </c>
      <c r="P497" s="42">
        <v>44655</v>
      </c>
      <c r="Q497" s="4" t="s">
        <v>842</v>
      </c>
      <c r="R497" s="4" t="s">
        <v>844</v>
      </c>
    </row>
    <row r="498" spans="1:18" x14ac:dyDescent="0.25">
      <c r="A498" s="59">
        <v>44652</v>
      </c>
      <c r="B498" s="4" t="s">
        <v>456</v>
      </c>
      <c r="C498" s="90" t="s">
        <v>272</v>
      </c>
      <c r="D498" s="60">
        <v>44670</v>
      </c>
      <c r="E498" s="61">
        <v>15745</v>
      </c>
      <c r="F498" s="44" t="s">
        <v>665</v>
      </c>
      <c r="G498" s="45">
        <v>491074531</v>
      </c>
      <c r="H498" s="46">
        <v>44670</v>
      </c>
      <c r="I498" s="46">
        <v>44680</v>
      </c>
      <c r="J498" s="47">
        <v>30398</v>
      </c>
      <c r="K498" s="40">
        <v>815683</v>
      </c>
      <c r="L498" s="4" t="s">
        <v>18</v>
      </c>
      <c r="M498" s="40" t="s">
        <v>86</v>
      </c>
      <c r="N498" s="40" t="s">
        <v>20</v>
      </c>
      <c r="O498" s="40" t="s">
        <v>912</v>
      </c>
      <c r="P498" s="42">
        <v>44670</v>
      </c>
      <c r="Q498" s="4" t="s">
        <v>844</v>
      </c>
      <c r="R498" s="4" t="s">
        <v>843</v>
      </c>
    </row>
    <row r="499" spans="1:18" x14ac:dyDescent="0.25">
      <c r="A499" s="59">
        <v>44652</v>
      </c>
      <c r="B499" s="40" t="s">
        <v>457</v>
      </c>
      <c r="C499" s="90" t="s">
        <v>273</v>
      </c>
      <c r="D499" s="60">
        <v>44670</v>
      </c>
      <c r="E499" s="61">
        <v>15745</v>
      </c>
      <c r="F499" s="44" t="s">
        <v>665</v>
      </c>
      <c r="G499" s="45">
        <v>405573270</v>
      </c>
      <c r="H499" s="46">
        <v>44670</v>
      </c>
      <c r="I499" s="46">
        <v>44680</v>
      </c>
      <c r="J499" s="47">
        <v>34286</v>
      </c>
      <c r="K499" s="40">
        <v>932389</v>
      </c>
      <c r="L499" s="4" t="s">
        <v>18</v>
      </c>
      <c r="M499" s="40" t="s">
        <v>86</v>
      </c>
      <c r="N499" s="40" t="s">
        <v>20</v>
      </c>
      <c r="O499" s="40" t="s">
        <v>912</v>
      </c>
      <c r="P499" s="42">
        <v>44670</v>
      </c>
      <c r="Q499" s="4" t="s">
        <v>844</v>
      </c>
      <c r="R499" s="4" t="s">
        <v>843</v>
      </c>
    </row>
    <row r="500" spans="1:18" x14ac:dyDescent="0.25">
      <c r="A500" s="59">
        <v>44652</v>
      </c>
      <c r="B500" s="40" t="s">
        <v>457</v>
      </c>
      <c r="C500" s="90" t="s">
        <v>274</v>
      </c>
      <c r="D500" s="60">
        <v>44662</v>
      </c>
      <c r="E500" s="61">
        <v>17890</v>
      </c>
      <c r="F500" s="44" t="s">
        <v>667</v>
      </c>
      <c r="G500" s="45">
        <v>835929421</v>
      </c>
      <c r="H500" s="46">
        <v>44665</v>
      </c>
      <c r="I500" s="46">
        <v>44680</v>
      </c>
      <c r="J500" s="47">
        <v>19735</v>
      </c>
      <c r="K500" s="40">
        <v>628513</v>
      </c>
      <c r="L500" s="40" t="s">
        <v>18</v>
      </c>
      <c r="M500" s="40" t="s">
        <v>87</v>
      </c>
      <c r="N500" s="40" t="s">
        <v>20</v>
      </c>
      <c r="O500" s="40" t="s">
        <v>912</v>
      </c>
      <c r="P500" s="42">
        <v>44665</v>
      </c>
      <c r="Q500" s="4" t="s">
        <v>841</v>
      </c>
      <c r="R500" s="4" t="s">
        <v>843</v>
      </c>
    </row>
    <row r="501" spans="1:18" x14ac:dyDescent="0.25">
      <c r="A501" s="59">
        <v>44652</v>
      </c>
      <c r="B501" s="4" t="s">
        <v>456</v>
      </c>
      <c r="C501" s="90" t="s">
        <v>275</v>
      </c>
      <c r="D501" s="60">
        <v>44663</v>
      </c>
      <c r="E501" s="61">
        <v>17890</v>
      </c>
      <c r="F501" s="44" t="s">
        <v>667</v>
      </c>
      <c r="G501" s="45">
        <v>783930693</v>
      </c>
      <c r="H501" s="46">
        <v>44665</v>
      </c>
      <c r="I501" s="46">
        <v>44680</v>
      </c>
      <c r="J501" s="47">
        <v>47257</v>
      </c>
      <c r="K501" s="40">
        <v>821648</v>
      </c>
      <c r="L501" s="40" t="s">
        <v>18</v>
      </c>
      <c r="M501" s="40" t="s">
        <v>87</v>
      </c>
      <c r="N501" s="40" t="s">
        <v>20</v>
      </c>
      <c r="O501" s="40" t="s">
        <v>912</v>
      </c>
      <c r="P501" s="42">
        <v>44665</v>
      </c>
      <c r="Q501" s="4" t="s">
        <v>841</v>
      </c>
      <c r="R501" s="4" t="s">
        <v>843</v>
      </c>
    </row>
    <row r="502" spans="1:18" x14ac:dyDescent="0.25">
      <c r="A502" s="59">
        <v>44652</v>
      </c>
      <c r="B502" s="4" t="s">
        <v>456</v>
      </c>
      <c r="C502" s="90" t="s">
        <v>276</v>
      </c>
      <c r="D502" s="60">
        <v>44665</v>
      </c>
      <c r="E502" s="61">
        <v>13200</v>
      </c>
      <c r="F502" s="44" t="s">
        <v>679</v>
      </c>
      <c r="G502" s="45">
        <v>41751048</v>
      </c>
      <c r="H502" s="46">
        <v>44669</v>
      </c>
      <c r="I502" s="46">
        <v>44680</v>
      </c>
      <c r="J502" s="47">
        <v>81521</v>
      </c>
      <c r="K502" s="40">
        <v>494429</v>
      </c>
      <c r="L502" s="40" t="s">
        <v>18</v>
      </c>
      <c r="M502" s="40" t="s">
        <v>88</v>
      </c>
      <c r="N502" s="40" t="s">
        <v>28</v>
      </c>
      <c r="O502" s="40" t="s">
        <v>924</v>
      </c>
      <c r="P502" s="42">
        <v>44670</v>
      </c>
      <c r="Q502" s="4" t="s">
        <v>844</v>
      </c>
      <c r="R502" s="4" t="s">
        <v>843</v>
      </c>
    </row>
    <row r="503" spans="1:18" x14ac:dyDescent="0.25">
      <c r="A503" s="59">
        <v>44652</v>
      </c>
      <c r="B503" s="4" t="s">
        <v>456</v>
      </c>
      <c r="C503" s="90" t="s">
        <v>277</v>
      </c>
      <c r="D503" s="60">
        <v>44665</v>
      </c>
      <c r="E503" s="61">
        <v>13200</v>
      </c>
      <c r="F503" s="44" t="s">
        <v>679</v>
      </c>
      <c r="G503" s="45">
        <v>460781055</v>
      </c>
      <c r="H503" s="46">
        <v>44669</v>
      </c>
      <c r="I503" s="46">
        <v>44687</v>
      </c>
      <c r="J503" s="47">
        <v>16271</v>
      </c>
      <c r="K503" s="40">
        <v>741352</v>
      </c>
      <c r="L503" s="40" t="s">
        <v>18</v>
      </c>
      <c r="M503" s="40" t="s">
        <v>88</v>
      </c>
      <c r="N503" s="40" t="s">
        <v>28</v>
      </c>
      <c r="O503" s="40" t="s">
        <v>924</v>
      </c>
      <c r="P503" s="42">
        <v>44670</v>
      </c>
      <c r="Q503" s="4" t="s">
        <v>844</v>
      </c>
      <c r="R503" s="4" t="s">
        <v>843</v>
      </c>
    </row>
    <row r="504" spans="1:18" x14ac:dyDescent="0.25">
      <c r="A504" s="59">
        <v>44652</v>
      </c>
      <c r="B504" s="4" t="s">
        <v>456</v>
      </c>
      <c r="C504" s="90" t="s">
        <v>278</v>
      </c>
      <c r="D504" s="60">
        <v>44656</v>
      </c>
      <c r="E504" s="61">
        <v>11290</v>
      </c>
      <c r="F504" s="44" t="s">
        <v>681</v>
      </c>
      <c r="G504" s="45">
        <v>271237509</v>
      </c>
      <c r="H504" s="46">
        <v>44656</v>
      </c>
      <c r="I504" s="46">
        <v>44666</v>
      </c>
      <c r="J504" s="47">
        <v>85799</v>
      </c>
      <c r="K504" s="40">
        <v>516819</v>
      </c>
      <c r="L504" s="40" t="s">
        <v>18</v>
      </c>
      <c r="M504" s="40" t="s">
        <v>146</v>
      </c>
      <c r="N504" s="40" t="s">
        <v>71</v>
      </c>
      <c r="O504" s="40" t="s">
        <v>919</v>
      </c>
      <c r="P504" s="42">
        <v>44657</v>
      </c>
      <c r="Q504" s="4" t="s">
        <v>844</v>
      </c>
      <c r="R504" s="4" t="s">
        <v>843</v>
      </c>
    </row>
    <row r="505" spans="1:18" x14ac:dyDescent="0.25">
      <c r="A505" s="59">
        <v>44652</v>
      </c>
      <c r="B505" s="4" t="s">
        <v>456</v>
      </c>
      <c r="C505" s="90" t="s">
        <v>279</v>
      </c>
      <c r="D505" s="60">
        <v>44669</v>
      </c>
      <c r="E505" s="61">
        <v>14126</v>
      </c>
      <c r="F505" s="44" t="s">
        <v>696</v>
      </c>
      <c r="G505" s="45">
        <v>254696834</v>
      </c>
      <c r="H505" s="46">
        <v>44670</v>
      </c>
      <c r="I505" s="46">
        <v>44680</v>
      </c>
      <c r="J505" s="47">
        <v>74053</v>
      </c>
      <c r="K505" s="40">
        <v>942460</v>
      </c>
      <c r="L505" s="40" t="s">
        <v>18</v>
      </c>
      <c r="M505" s="40" t="s">
        <v>280</v>
      </c>
      <c r="N505" s="40" t="s">
        <v>28</v>
      </c>
      <c r="O505" s="40" t="s">
        <v>908</v>
      </c>
      <c r="P505" s="42">
        <v>44670</v>
      </c>
      <c r="Q505" s="4" t="s">
        <v>841</v>
      </c>
      <c r="R505" s="4" t="s">
        <v>843</v>
      </c>
    </row>
    <row r="506" spans="1:18" x14ac:dyDescent="0.25">
      <c r="A506" s="59">
        <v>44652</v>
      </c>
      <c r="B506" s="4" t="s">
        <v>456</v>
      </c>
      <c r="C506" s="90">
        <v>1279202</v>
      </c>
      <c r="D506" s="60">
        <v>44657</v>
      </c>
      <c r="E506" s="61">
        <v>10257</v>
      </c>
      <c r="F506" s="44" t="s">
        <v>700</v>
      </c>
      <c r="G506" s="45">
        <v>744992784</v>
      </c>
      <c r="H506" s="46">
        <v>44649</v>
      </c>
      <c r="I506" s="46">
        <v>44676</v>
      </c>
      <c r="J506" s="47">
        <v>18467</v>
      </c>
      <c r="K506" s="40">
        <v>604248</v>
      </c>
      <c r="L506" s="40" t="s">
        <v>38</v>
      </c>
      <c r="M506" s="4" t="s">
        <v>92</v>
      </c>
      <c r="N506" s="4" t="s">
        <v>42</v>
      </c>
      <c r="O506" s="4" t="s">
        <v>847</v>
      </c>
      <c r="P506" s="42">
        <v>44657</v>
      </c>
      <c r="Q506" s="4" t="s">
        <v>841</v>
      </c>
      <c r="R506" s="4" t="s">
        <v>841</v>
      </c>
    </row>
    <row r="507" spans="1:18" x14ac:dyDescent="0.25">
      <c r="A507" s="59">
        <v>44652</v>
      </c>
      <c r="B507" s="4" t="s">
        <v>456</v>
      </c>
      <c r="C507" s="90">
        <v>1291483</v>
      </c>
      <c r="D507" s="60">
        <v>44662</v>
      </c>
      <c r="E507" s="61">
        <v>8291</v>
      </c>
      <c r="F507" s="44" t="s">
        <v>703</v>
      </c>
      <c r="G507" s="45">
        <v>793854762</v>
      </c>
      <c r="H507" s="46">
        <v>44652</v>
      </c>
      <c r="I507" s="46">
        <v>44682</v>
      </c>
      <c r="J507" s="47">
        <v>87221</v>
      </c>
      <c r="K507" s="40">
        <v>244949</v>
      </c>
      <c r="L507" s="40" t="s">
        <v>38</v>
      </c>
      <c r="M507" s="40" t="s">
        <v>161</v>
      </c>
      <c r="N507" s="40" t="s">
        <v>20</v>
      </c>
      <c r="O507" s="40" t="s">
        <v>912</v>
      </c>
      <c r="P507" s="42">
        <v>44663</v>
      </c>
      <c r="Q507" s="4" t="s">
        <v>841</v>
      </c>
      <c r="R507" s="4" t="s">
        <v>841</v>
      </c>
    </row>
    <row r="508" spans="1:18" x14ac:dyDescent="0.25">
      <c r="A508" s="59">
        <v>44652</v>
      </c>
      <c r="B508" s="4" t="s">
        <v>456</v>
      </c>
      <c r="C508" s="90">
        <v>3089671</v>
      </c>
      <c r="D508" s="60">
        <v>44677</v>
      </c>
      <c r="E508" s="61">
        <v>11411</v>
      </c>
      <c r="F508" s="44" t="s">
        <v>704</v>
      </c>
      <c r="G508" s="45">
        <v>871164367</v>
      </c>
      <c r="H508" s="46">
        <v>44676</v>
      </c>
      <c r="I508" s="46">
        <v>44701</v>
      </c>
      <c r="J508" s="47">
        <v>89518</v>
      </c>
      <c r="K508" s="40">
        <v>421491</v>
      </c>
      <c r="L508" s="40" t="s">
        <v>38</v>
      </c>
      <c r="M508" s="40" t="s">
        <v>199</v>
      </c>
      <c r="N508" s="40" t="s">
        <v>84</v>
      </c>
      <c r="O508" s="40" t="s">
        <v>870</v>
      </c>
      <c r="P508" s="42">
        <v>44677</v>
      </c>
      <c r="Q508" s="4" t="s">
        <v>841</v>
      </c>
      <c r="R508" s="4" t="s">
        <v>843</v>
      </c>
    </row>
    <row r="509" spans="1:18" x14ac:dyDescent="0.25">
      <c r="A509" s="59">
        <v>44652</v>
      </c>
      <c r="B509" s="4" t="s">
        <v>456</v>
      </c>
      <c r="C509" s="90" t="s">
        <v>281</v>
      </c>
      <c r="D509" s="60">
        <v>44663</v>
      </c>
      <c r="E509" s="61">
        <v>6711</v>
      </c>
      <c r="F509" s="44" t="s">
        <v>707</v>
      </c>
      <c r="G509" s="45">
        <v>731763436</v>
      </c>
      <c r="H509" s="46">
        <v>44664</v>
      </c>
      <c r="I509" s="46">
        <v>44679</v>
      </c>
      <c r="J509" s="47">
        <v>45732</v>
      </c>
      <c r="K509" s="40">
        <v>317722</v>
      </c>
      <c r="L509" s="40" t="s">
        <v>18</v>
      </c>
      <c r="M509" s="40" t="s">
        <v>93</v>
      </c>
      <c r="N509" s="40" t="s">
        <v>28</v>
      </c>
      <c r="O509" s="40" t="s">
        <v>905</v>
      </c>
      <c r="P509" s="42">
        <v>44665</v>
      </c>
      <c r="Q509" s="4" t="s">
        <v>844</v>
      </c>
      <c r="R509" s="4" t="s">
        <v>843</v>
      </c>
    </row>
    <row r="510" spans="1:18" x14ac:dyDescent="0.25">
      <c r="A510" s="59">
        <v>44652</v>
      </c>
      <c r="B510" s="4" t="s">
        <v>456</v>
      </c>
      <c r="C510" s="90" t="s">
        <v>282</v>
      </c>
      <c r="D510" s="60">
        <v>44665</v>
      </c>
      <c r="E510" s="61">
        <v>6711</v>
      </c>
      <c r="F510" s="44" t="s">
        <v>707</v>
      </c>
      <c r="G510" s="45">
        <v>12079665</v>
      </c>
      <c r="H510" s="46">
        <v>44665</v>
      </c>
      <c r="I510" s="46">
        <v>44680</v>
      </c>
      <c r="J510" s="47">
        <v>71897</v>
      </c>
      <c r="K510" s="40">
        <v>387772</v>
      </c>
      <c r="L510" s="40" t="s">
        <v>18</v>
      </c>
      <c r="M510" s="40" t="s">
        <v>93</v>
      </c>
      <c r="N510" s="40" t="s">
        <v>28</v>
      </c>
      <c r="O510" s="40" t="s">
        <v>905</v>
      </c>
      <c r="P510" s="42">
        <v>44669</v>
      </c>
      <c r="Q510" s="4" t="s">
        <v>844</v>
      </c>
      <c r="R510" s="4" t="s">
        <v>843</v>
      </c>
    </row>
    <row r="511" spans="1:18" x14ac:dyDescent="0.25">
      <c r="A511" s="59">
        <v>44652</v>
      </c>
      <c r="B511" s="4" t="s">
        <v>456</v>
      </c>
      <c r="C511" s="90">
        <v>1280874</v>
      </c>
      <c r="D511" s="60">
        <v>44657</v>
      </c>
      <c r="E511" s="61">
        <v>356997</v>
      </c>
      <c r="F511" s="44" t="s">
        <v>708</v>
      </c>
      <c r="G511" s="45">
        <v>455383860</v>
      </c>
      <c r="H511" s="46">
        <v>44652</v>
      </c>
      <c r="I511" s="46">
        <v>44664</v>
      </c>
      <c r="J511" s="47">
        <v>78336</v>
      </c>
      <c r="K511" s="40">
        <v>214241</v>
      </c>
      <c r="L511" s="40" t="s">
        <v>139</v>
      </c>
      <c r="M511" s="40" t="s">
        <v>283</v>
      </c>
      <c r="N511" s="40" t="s">
        <v>284</v>
      </c>
      <c r="O511" s="40" t="s">
        <v>942</v>
      </c>
      <c r="P511" s="42">
        <v>44657</v>
      </c>
      <c r="Q511" s="4" t="s">
        <v>841</v>
      </c>
      <c r="R511" s="4" t="s">
        <v>841</v>
      </c>
    </row>
    <row r="512" spans="1:18" x14ac:dyDescent="0.25">
      <c r="A512" s="59">
        <v>44652</v>
      </c>
      <c r="B512" s="4" t="s">
        <v>456</v>
      </c>
      <c r="C512" s="90" t="s">
        <v>286</v>
      </c>
      <c r="D512" s="60">
        <v>44670</v>
      </c>
      <c r="E512" s="61">
        <v>356742</v>
      </c>
      <c r="F512" s="44" t="s">
        <v>712</v>
      </c>
      <c r="G512" s="45">
        <v>38320029</v>
      </c>
      <c r="H512" s="46">
        <v>44669</v>
      </c>
      <c r="I512" s="46">
        <v>44680</v>
      </c>
      <c r="J512" s="47">
        <v>61944</v>
      </c>
      <c r="K512" s="40">
        <v>727016</v>
      </c>
      <c r="L512" s="40" t="s">
        <v>162</v>
      </c>
      <c r="M512" s="40" t="s">
        <v>94</v>
      </c>
      <c r="N512" s="40" t="s">
        <v>50</v>
      </c>
      <c r="O512" s="40" t="s">
        <v>849</v>
      </c>
      <c r="P512" s="42">
        <v>44670</v>
      </c>
      <c r="Q512" s="4" t="s">
        <v>844</v>
      </c>
      <c r="R512" s="4" t="s">
        <v>843</v>
      </c>
    </row>
    <row r="513" spans="1:18" x14ac:dyDescent="0.25">
      <c r="A513" s="59">
        <v>44652</v>
      </c>
      <c r="B513" s="4" t="s">
        <v>456</v>
      </c>
      <c r="C513" s="90">
        <v>1278664</v>
      </c>
      <c r="D513" s="60">
        <v>44656</v>
      </c>
      <c r="E513" s="68">
        <v>360193</v>
      </c>
      <c r="F513" s="44" t="s">
        <v>716</v>
      </c>
      <c r="G513" s="45">
        <v>779601822</v>
      </c>
      <c r="H513" s="46">
        <v>44655</v>
      </c>
      <c r="I513" s="46">
        <v>44666</v>
      </c>
      <c r="J513" s="47">
        <v>45044</v>
      </c>
      <c r="K513" s="4">
        <v>713091</v>
      </c>
      <c r="L513" s="4" t="s">
        <v>38</v>
      </c>
      <c r="M513" s="4" t="s">
        <v>96</v>
      </c>
      <c r="N513" s="4" t="s">
        <v>42</v>
      </c>
      <c r="O513" s="4" t="s">
        <v>917</v>
      </c>
      <c r="P513" s="42">
        <v>44656</v>
      </c>
      <c r="Q513" s="4" t="s">
        <v>841</v>
      </c>
      <c r="R513" s="4" t="s">
        <v>841</v>
      </c>
    </row>
    <row r="514" spans="1:18" x14ac:dyDescent="0.25">
      <c r="A514" s="62">
        <v>44652</v>
      </c>
      <c r="B514" s="4" t="s">
        <v>456</v>
      </c>
      <c r="C514" s="91">
        <v>1302848</v>
      </c>
      <c r="D514" s="63">
        <v>44673</v>
      </c>
      <c r="E514" s="64">
        <v>13491</v>
      </c>
      <c r="F514" s="44" t="s">
        <v>717</v>
      </c>
      <c r="G514" s="45">
        <v>809198578</v>
      </c>
      <c r="H514" s="46">
        <v>44663</v>
      </c>
      <c r="I514" s="46">
        <v>44682</v>
      </c>
      <c r="J514" s="47">
        <v>84620</v>
      </c>
      <c r="K514" s="40">
        <v>582303</v>
      </c>
      <c r="L514" s="40" t="s">
        <v>38</v>
      </c>
      <c r="M514" s="40" t="s">
        <v>164</v>
      </c>
      <c r="N514" s="40" t="s">
        <v>42</v>
      </c>
      <c r="O514" s="40" t="s">
        <v>847</v>
      </c>
      <c r="P514" s="42">
        <v>44676</v>
      </c>
      <c r="Q514" s="4" t="s">
        <v>841</v>
      </c>
      <c r="R514" s="4" t="s">
        <v>843</v>
      </c>
    </row>
    <row r="515" spans="1:18" x14ac:dyDescent="0.25">
      <c r="A515" s="50">
        <v>44652</v>
      </c>
      <c r="B515" s="4" t="s">
        <v>458</v>
      </c>
      <c r="C515" s="87">
        <v>1276150</v>
      </c>
      <c r="D515" s="42">
        <v>44655</v>
      </c>
      <c r="E515" s="43">
        <v>356012</v>
      </c>
      <c r="F515" s="44" t="s">
        <v>719</v>
      </c>
      <c r="G515" s="45">
        <v>221438584</v>
      </c>
      <c r="H515" s="46">
        <v>44662</v>
      </c>
      <c r="I515" s="46">
        <v>44680</v>
      </c>
      <c r="J515" s="47">
        <v>6848</v>
      </c>
      <c r="K515" s="4">
        <v>539514</v>
      </c>
      <c r="L515" s="4" t="s">
        <v>18</v>
      </c>
      <c r="M515" s="4" t="s">
        <v>100</v>
      </c>
      <c r="N515" s="4" t="s">
        <v>25</v>
      </c>
      <c r="O515" s="40" t="s">
        <v>873</v>
      </c>
      <c r="P515" s="42">
        <v>44662</v>
      </c>
      <c r="Q515" s="4" t="s">
        <v>841</v>
      </c>
      <c r="R515" s="4" t="s">
        <v>841</v>
      </c>
    </row>
    <row r="516" spans="1:18" x14ac:dyDescent="0.25">
      <c r="A516" s="50">
        <v>44652</v>
      </c>
      <c r="B516" s="40" t="s">
        <v>457</v>
      </c>
      <c r="C516" s="87">
        <v>1276104</v>
      </c>
      <c r="D516" s="42">
        <v>44655</v>
      </c>
      <c r="E516" s="43">
        <v>356012</v>
      </c>
      <c r="F516" s="44" t="s">
        <v>719</v>
      </c>
      <c r="G516" s="45">
        <v>150423525</v>
      </c>
      <c r="H516" s="46">
        <v>44662</v>
      </c>
      <c r="I516" s="46">
        <v>44680</v>
      </c>
      <c r="J516" s="47">
        <v>19144</v>
      </c>
      <c r="K516" s="40">
        <v>573008</v>
      </c>
      <c r="L516" s="40" t="s">
        <v>18</v>
      </c>
      <c r="M516" s="4" t="s">
        <v>100</v>
      </c>
      <c r="N516" s="4" t="s">
        <v>25</v>
      </c>
      <c r="O516" s="40" t="s">
        <v>873</v>
      </c>
      <c r="P516" s="42">
        <v>44662</v>
      </c>
      <c r="Q516" s="4" t="s">
        <v>841</v>
      </c>
      <c r="R516" s="4" t="s">
        <v>841</v>
      </c>
    </row>
    <row r="517" spans="1:18" x14ac:dyDescent="0.25">
      <c r="A517" s="50">
        <v>44652</v>
      </c>
      <c r="B517" s="4" t="s">
        <v>456</v>
      </c>
      <c r="C517" s="87">
        <v>1256525</v>
      </c>
      <c r="D517" s="42">
        <v>44655</v>
      </c>
      <c r="E517" s="43">
        <v>356012</v>
      </c>
      <c r="F517" s="44" t="s">
        <v>719</v>
      </c>
      <c r="G517" s="45">
        <v>307384200</v>
      </c>
      <c r="H517" s="46">
        <v>44652</v>
      </c>
      <c r="I517" s="46">
        <v>44666</v>
      </c>
      <c r="J517" s="47">
        <v>46970</v>
      </c>
      <c r="K517" s="40">
        <v>470836</v>
      </c>
      <c r="L517" s="40" t="s">
        <v>38</v>
      </c>
      <c r="M517" s="40" t="s">
        <v>173</v>
      </c>
      <c r="N517" s="40" t="s">
        <v>53</v>
      </c>
      <c r="O517" s="40" t="s">
        <v>927</v>
      </c>
      <c r="P517" s="42">
        <v>44655</v>
      </c>
      <c r="Q517" s="4" t="s">
        <v>841</v>
      </c>
      <c r="R517" s="4" t="s">
        <v>841</v>
      </c>
    </row>
    <row r="518" spans="1:18" x14ac:dyDescent="0.25">
      <c r="A518" s="50">
        <v>44652</v>
      </c>
      <c r="B518" s="40" t="s">
        <v>457</v>
      </c>
      <c r="C518" s="87" t="s">
        <v>287</v>
      </c>
      <c r="D518" s="42">
        <v>44663</v>
      </c>
      <c r="E518" s="43">
        <v>17449</v>
      </c>
      <c r="F518" s="44" t="s">
        <v>722</v>
      </c>
      <c r="G518" s="45">
        <v>932890867</v>
      </c>
      <c r="H518" s="46">
        <v>44663</v>
      </c>
      <c r="I518" s="46">
        <v>44671</v>
      </c>
      <c r="J518" s="47">
        <v>23514</v>
      </c>
      <c r="K518" s="40">
        <v>965589</v>
      </c>
      <c r="L518" s="40" t="s">
        <v>18</v>
      </c>
      <c r="M518" s="40" t="s">
        <v>86</v>
      </c>
      <c r="N518" s="40" t="s">
        <v>20</v>
      </c>
      <c r="O518" s="40" t="s">
        <v>912</v>
      </c>
      <c r="P518" s="42">
        <v>44664</v>
      </c>
      <c r="Q518" s="4" t="s">
        <v>844</v>
      </c>
      <c r="R518" s="4" t="s">
        <v>843</v>
      </c>
    </row>
    <row r="519" spans="1:18" x14ac:dyDescent="0.25">
      <c r="A519" s="50">
        <v>44652</v>
      </c>
      <c r="B519" s="40" t="s">
        <v>457</v>
      </c>
      <c r="C519" s="87" t="s">
        <v>288</v>
      </c>
      <c r="D519" s="42">
        <v>44670</v>
      </c>
      <c r="E519" s="43">
        <v>17449</v>
      </c>
      <c r="F519" s="44" t="s">
        <v>722</v>
      </c>
      <c r="G519" s="45">
        <v>80424272</v>
      </c>
      <c r="H519" s="46">
        <v>44670</v>
      </c>
      <c r="I519" s="46">
        <v>44678</v>
      </c>
      <c r="J519" s="47">
        <v>33289</v>
      </c>
      <c r="K519" s="40">
        <v>404009</v>
      </c>
      <c r="L519" s="40" t="s">
        <v>18</v>
      </c>
      <c r="M519" s="40" t="s">
        <v>86</v>
      </c>
      <c r="N519" s="40" t="s">
        <v>20</v>
      </c>
      <c r="O519" s="40" t="s">
        <v>912</v>
      </c>
      <c r="P519" s="42">
        <v>44670</v>
      </c>
      <c r="Q519" s="4" t="s">
        <v>844</v>
      </c>
      <c r="R519" s="4" t="s">
        <v>843</v>
      </c>
    </row>
    <row r="520" spans="1:18" x14ac:dyDescent="0.25">
      <c r="A520" s="50">
        <v>44652</v>
      </c>
      <c r="B520" s="40" t="s">
        <v>457</v>
      </c>
      <c r="C520" s="87" t="s">
        <v>289</v>
      </c>
      <c r="D520" s="42">
        <v>44670</v>
      </c>
      <c r="E520" s="43">
        <v>17449</v>
      </c>
      <c r="F520" s="44" t="s">
        <v>722</v>
      </c>
      <c r="G520" s="45">
        <v>3258748</v>
      </c>
      <c r="H520" s="46">
        <v>44670</v>
      </c>
      <c r="I520" s="46">
        <v>44680</v>
      </c>
      <c r="J520" s="47">
        <v>10313</v>
      </c>
      <c r="K520" s="40">
        <v>444430</v>
      </c>
      <c r="L520" s="40" t="s">
        <v>18</v>
      </c>
      <c r="M520" s="40" t="s">
        <v>86</v>
      </c>
      <c r="N520" s="40" t="s">
        <v>28</v>
      </c>
      <c r="O520" s="40" t="s">
        <v>908</v>
      </c>
      <c r="P520" s="42">
        <v>44670</v>
      </c>
      <c r="Q520" s="4" t="s">
        <v>844</v>
      </c>
      <c r="R520" s="4" t="s">
        <v>843</v>
      </c>
    </row>
    <row r="521" spans="1:18" x14ac:dyDescent="0.25">
      <c r="A521" s="50">
        <v>44652</v>
      </c>
      <c r="B521" s="4" t="s">
        <v>456</v>
      </c>
      <c r="C521" s="87" t="s">
        <v>290</v>
      </c>
      <c r="D521" s="42">
        <v>44670</v>
      </c>
      <c r="E521" s="43">
        <v>17449</v>
      </c>
      <c r="F521" s="44" t="s">
        <v>722</v>
      </c>
      <c r="G521" s="45">
        <v>364990726</v>
      </c>
      <c r="H521" s="46">
        <v>44670</v>
      </c>
      <c r="I521" s="46">
        <v>44686</v>
      </c>
      <c r="J521" s="47">
        <v>29624</v>
      </c>
      <c r="K521" s="40">
        <v>983255</v>
      </c>
      <c r="L521" s="40" t="s">
        <v>18</v>
      </c>
      <c r="M521" s="40" t="s">
        <v>86</v>
      </c>
      <c r="N521" s="40" t="s">
        <v>20</v>
      </c>
      <c r="O521" s="40" t="s">
        <v>912</v>
      </c>
      <c r="P521" s="42">
        <v>44670</v>
      </c>
      <c r="Q521" s="4" t="s">
        <v>844</v>
      </c>
      <c r="R521" s="4" t="s">
        <v>843</v>
      </c>
    </row>
    <row r="522" spans="1:18" x14ac:dyDescent="0.25">
      <c r="A522" s="50">
        <v>44652</v>
      </c>
      <c r="B522" s="4" t="s">
        <v>456</v>
      </c>
      <c r="C522" s="87">
        <v>1297632</v>
      </c>
      <c r="D522" s="42">
        <v>44677</v>
      </c>
      <c r="E522" s="43">
        <v>17449</v>
      </c>
      <c r="F522" s="44" t="s">
        <v>722</v>
      </c>
      <c r="G522" s="45">
        <v>117122912</v>
      </c>
      <c r="H522" s="46">
        <v>44677</v>
      </c>
      <c r="I522" s="46">
        <v>44687</v>
      </c>
      <c r="J522" s="47">
        <v>7712</v>
      </c>
      <c r="K522" s="40">
        <v>671572</v>
      </c>
      <c r="L522" s="40" t="s">
        <v>18</v>
      </c>
      <c r="M522" s="40" t="s">
        <v>86</v>
      </c>
      <c r="N522" s="40" t="s">
        <v>28</v>
      </c>
      <c r="O522" s="40" t="s">
        <v>908</v>
      </c>
      <c r="P522" s="42">
        <v>44677</v>
      </c>
      <c r="Q522" s="4" t="s">
        <v>844</v>
      </c>
      <c r="R522" s="4" t="s">
        <v>844</v>
      </c>
    </row>
    <row r="523" spans="1:18" x14ac:dyDescent="0.25">
      <c r="A523" s="50">
        <v>44652</v>
      </c>
      <c r="B523" s="4" t="s">
        <v>456</v>
      </c>
      <c r="C523" s="87">
        <v>1315431</v>
      </c>
      <c r="D523" s="42">
        <v>44680</v>
      </c>
      <c r="E523" s="43">
        <v>17720</v>
      </c>
      <c r="F523" s="44" t="s">
        <v>727</v>
      </c>
      <c r="G523" s="45">
        <v>12974658</v>
      </c>
      <c r="H523" s="46">
        <v>44680</v>
      </c>
      <c r="I523" s="46">
        <v>44687</v>
      </c>
      <c r="J523" s="47">
        <v>50773</v>
      </c>
      <c r="K523" s="40">
        <v>925806</v>
      </c>
      <c r="L523" s="40" t="s">
        <v>18</v>
      </c>
      <c r="M523" s="40" t="s">
        <v>291</v>
      </c>
      <c r="N523" s="40" t="s">
        <v>153</v>
      </c>
      <c r="O523" s="40" t="s">
        <v>914</v>
      </c>
      <c r="P523" s="42">
        <v>44680</v>
      </c>
      <c r="Q523" s="4" t="s">
        <v>842</v>
      </c>
      <c r="R523" s="4" t="s">
        <v>842</v>
      </c>
    </row>
    <row r="524" spans="1:18" x14ac:dyDescent="0.25">
      <c r="A524" s="50">
        <v>44652</v>
      </c>
      <c r="B524" s="4" t="s">
        <v>456</v>
      </c>
      <c r="C524" s="87">
        <v>1278149</v>
      </c>
      <c r="D524" s="42">
        <v>44656</v>
      </c>
      <c r="E524" s="43">
        <v>638</v>
      </c>
      <c r="F524" s="44" t="s">
        <v>732</v>
      </c>
      <c r="G524" s="45">
        <v>420416296</v>
      </c>
      <c r="H524" s="46">
        <v>44656</v>
      </c>
      <c r="I524" s="46">
        <v>44682</v>
      </c>
      <c r="J524" s="47">
        <v>13449</v>
      </c>
      <c r="K524" s="40">
        <v>978135</v>
      </c>
      <c r="L524" s="40" t="s">
        <v>139</v>
      </c>
      <c r="M524" s="40" t="s">
        <v>292</v>
      </c>
      <c r="N524" s="40" t="s">
        <v>32</v>
      </c>
      <c r="O524" s="40" t="s">
        <v>885</v>
      </c>
      <c r="P524" s="42">
        <v>44657</v>
      </c>
      <c r="Q524" s="4" t="s">
        <v>841</v>
      </c>
      <c r="R524" s="4" t="s">
        <v>841</v>
      </c>
    </row>
    <row r="525" spans="1:18" x14ac:dyDescent="0.25">
      <c r="A525" s="50">
        <v>44652</v>
      </c>
      <c r="B525" s="4" t="s">
        <v>456</v>
      </c>
      <c r="C525" s="87">
        <v>1278149</v>
      </c>
      <c r="D525" s="42">
        <v>44656</v>
      </c>
      <c r="E525" s="43">
        <v>638</v>
      </c>
      <c r="F525" s="44" t="s">
        <v>732</v>
      </c>
      <c r="G525" s="45">
        <v>225337989</v>
      </c>
      <c r="H525" s="46">
        <v>44656</v>
      </c>
      <c r="I525" s="46">
        <v>44682</v>
      </c>
      <c r="J525" s="47">
        <v>51909</v>
      </c>
      <c r="K525" s="40">
        <v>581961</v>
      </c>
      <c r="L525" s="40" t="s">
        <v>139</v>
      </c>
      <c r="M525" s="40" t="s">
        <v>293</v>
      </c>
      <c r="N525" s="40" t="s">
        <v>32</v>
      </c>
      <c r="O525" s="40" t="s">
        <v>885</v>
      </c>
      <c r="P525" s="42">
        <v>44657</v>
      </c>
      <c r="Q525" s="4" t="s">
        <v>841</v>
      </c>
      <c r="R525" s="4" t="s">
        <v>841</v>
      </c>
    </row>
    <row r="526" spans="1:18" x14ac:dyDescent="0.25">
      <c r="A526" s="50">
        <v>44652</v>
      </c>
      <c r="B526" s="4" t="s">
        <v>456</v>
      </c>
      <c r="C526" s="87" t="s">
        <v>294</v>
      </c>
      <c r="D526" s="42">
        <v>44659</v>
      </c>
      <c r="E526" s="43">
        <v>13771</v>
      </c>
      <c r="F526" s="44" t="s">
        <v>733</v>
      </c>
      <c r="G526" s="45">
        <v>449802148</v>
      </c>
      <c r="H526" s="46">
        <v>44663</v>
      </c>
      <c r="I526" s="46">
        <v>44671</v>
      </c>
      <c r="J526" s="65">
        <v>66377</v>
      </c>
      <c r="K526" s="40">
        <v>745535</v>
      </c>
      <c r="L526" s="40" t="s">
        <v>211</v>
      </c>
      <c r="M526" s="40" t="s">
        <v>103</v>
      </c>
      <c r="N526" s="40" t="s">
        <v>25</v>
      </c>
      <c r="O526" s="40" t="s">
        <v>939</v>
      </c>
      <c r="P526" s="42">
        <v>44664</v>
      </c>
      <c r="Q526" s="4" t="s">
        <v>844</v>
      </c>
      <c r="R526" s="4" t="s">
        <v>843</v>
      </c>
    </row>
    <row r="527" spans="1:18" x14ac:dyDescent="0.25">
      <c r="A527" s="50">
        <v>44652</v>
      </c>
      <c r="B527" s="4" t="s">
        <v>456</v>
      </c>
      <c r="C527" s="87">
        <v>1276335</v>
      </c>
      <c r="D527" s="42">
        <v>44656</v>
      </c>
      <c r="E527" s="43">
        <v>4756</v>
      </c>
      <c r="F527" s="44" t="s">
        <v>741</v>
      </c>
      <c r="G527" s="45">
        <v>936374262</v>
      </c>
      <c r="H527" s="46">
        <v>44652</v>
      </c>
      <c r="I527" s="46">
        <v>44671</v>
      </c>
      <c r="J527" s="47">
        <v>40653</v>
      </c>
      <c r="K527" s="40">
        <v>246629</v>
      </c>
      <c r="L527" s="40" t="s">
        <v>18</v>
      </c>
      <c r="M527" s="4" t="s">
        <v>166</v>
      </c>
      <c r="N527" s="4" t="s">
        <v>25</v>
      </c>
      <c r="O527" s="4" t="s">
        <v>886</v>
      </c>
      <c r="P527" s="42">
        <v>44656</v>
      </c>
      <c r="Q527" s="4" t="s">
        <v>841</v>
      </c>
      <c r="R527" s="4" t="s">
        <v>841</v>
      </c>
    </row>
    <row r="528" spans="1:18" x14ac:dyDescent="0.25">
      <c r="A528" s="50">
        <v>44652</v>
      </c>
      <c r="B528" s="4" t="s">
        <v>456</v>
      </c>
      <c r="C528" s="87">
        <v>1276310</v>
      </c>
      <c r="D528" s="42">
        <v>44658</v>
      </c>
      <c r="E528" s="43">
        <v>4756</v>
      </c>
      <c r="F528" s="44" t="s">
        <v>741</v>
      </c>
      <c r="G528" s="45">
        <v>155187974</v>
      </c>
      <c r="H528" s="46">
        <v>44652</v>
      </c>
      <c r="I528" s="46">
        <v>44671</v>
      </c>
      <c r="J528" s="47">
        <v>34905</v>
      </c>
      <c r="K528" s="40">
        <v>553872</v>
      </c>
      <c r="L528" s="40" t="s">
        <v>18</v>
      </c>
      <c r="M528" s="4" t="s">
        <v>166</v>
      </c>
      <c r="N528" s="4" t="s">
        <v>25</v>
      </c>
      <c r="O528" s="4" t="s">
        <v>886</v>
      </c>
      <c r="P528" s="42">
        <v>44658</v>
      </c>
      <c r="Q528" s="4" t="s">
        <v>841</v>
      </c>
      <c r="R528" s="4" t="s">
        <v>841</v>
      </c>
    </row>
    <row r="529" spans="1:18" x14ac:dyDescent="0.25">
      <c r="A529" s="50">
        <v>44652</v>
      </c>
      <c r="B529" s="4" t="s">
        <v>456</v>
      </c>
      <c r="C529" s="87" t="s">
        <v>295</v>
      </c>
      <c r="D529" s="42">
        <v>44670</v>
      </c>
      <c r="E529" s="43">
        <v>4756</v>
      </c>
      <c r="F529" s="44" t="s">
        <v>741</v>
      </c>
      <c r="G529" s="45">
        <v>940876679</v>
      </c>
      <c r="H529" s="46">
        <v>44659</v>
      </c>
      <c r="I529" s="46">
        <v>44678</v>
      </c>
      <c r="J529" s="47">
        <v>96726</v>
      </c>
      <c r="K529" s="40">
        <v>561218</v>
      </c>
      <c r="L529" s="40" t="s">
        <v>18</v>
      </c>
      <c r="M529" s="40" t="s">
        <v>166</v>
      </c>
      <c r="N529" s="40" t="s">
        <v>25</v>
      </c>
      <c r="O529" s="40" t="s">
        <v>886</v>
      </c>
      <c r="P529" s="42">
        <v>44670</v>
      </c>
      <c r="Q529" s="4" t="s">
        <v>841</v>
      </c>
      <c r="R529" s="4" t="s">
        <v>843</v>
      </c>
    </row>
    <row r="530" spans="1:18" x14ac:dyDescent="0.25">
      <c r="A530" s="50">
        <v>44652</v>
      </c>
      <c r="B530" s="4" t="s">
        <v>456</v>
      </c>
      <c r="C530" s="87" t="s">
        <v>296</v>
      </c>
      <c r="D530" s="42">
        <v>44670</v>
      </c>
      <c r="E530" s="43">
        <v>4756</v>
      </c>
      <c r="F530" s="44" t="s">
        <v>741</v>
      </c>
      <c r="G530" s="45">
        <v>341947532</v>
      </c>
      <c r="H530" s="46">
        <v>44665</v>
      </c>
      <c r="I530" s="46">
        <v>44678</v>
      </c>
      <c r="J530" s="47">
        <v>74890</v>
      </c>
      <c r="K530" s="40">
        <v>179019</v>
      </c>
      <c r="L530" s="40" t="s">
        <v>18</v>
      </c>
      <c r="M530" s="40" t="s">
        <v>166</v>
      </c>
      <c r="N530" s="40" t="s">
        <v>25</v>
      </c>
      <c r="O530" s="40" t="s">
        <v>886</v>
      </c>
      <c r="P530" s="42">
        <v>44670</v>
      </c>
      <c r="Q530" s="4" t="s">
        <v>841</v>
      </c>
      <c r="R530" s="4" t="s">
        <v>843</v>
      </c>
    </row>
    <row r="531" spans="1:18" x14ac:dyDescent="0.25">
      <c r="A531" s="50">
        <v>44652</v>
      </c>
      <c r="B531" s="4" t="s">
        <v>456</v>
      </c>
      <c r="C531" s="87" t="s">
        <v>297</v>
      </c>
      <c r="D531" s="42">
        <v>44670</v>
      </c>
      <c r="E531" s="43">
        <v>4756</v>
      </c>
      <c r="F531" s="44" t="s">
        <v>741</v>
      </c>
      <c r="G531" s="45">
        <v>991117395</v>
      </c>
      <c r="H531" s="46">
        <v>44664</v>
      </c>
      <c r="I531" s="46">
        <v>44678</v>
      </c>
      <c r="J531" s="47">
        <v>54591</v>
      </c>
      <c r="K531" s="40">
        <v>182385</v>
      </c>
      <c r="L531" s="40" t="s">
        <v>18</v>
      </c>
      <c r="M531" s="40" t="s">
        <v>166</v>
      </c>
      <c r="N531" s="40" t="s">
        <v>25</v>
      </c>
      <c r="O531" s="40" t="s">
        <v>886</v>
      </c>
      <c r="P531" s="42">
        <v>44670</v>
      </c>
      <c r="Q531" s="4" t="s">
        <v>841</v>
      </c>
      <c r="R531" s="4" t="s">
        <v>843</v>
      </c>
    </row>
    <row r="532" spans="1:18" x14ac:dyDescent="0.25">
      <c r="A532" s="50">
        <v>44652</v>
      </c>
      <c r="B532" s="4" t="s">
        <v>456</v>
      </c>
      <c r="C532" s="87">
        <v>1272623</v>
      </c>
      <c r="D532" s="42">
        <v>44656</v>
      </c>
      <c r="E532" s="43">
        <v>360399</v>
      </c>
      <c r="F532" s="44" t="s">
        <v>742</v>
      </c>
      <c r="G532" s="45">
        <v>724807373</v>
      </c>
      <c r="H532" s="46">
        <v>44662</v>
      </c>
      <c r="I532" s="46">
        <v>44701</v>
      </c>
      <c r="J532" s="47">
        <v>43983</v>
      </c>
      <c r="K532" s="40">
        <v>382867</v>
      </c>
      <c r="L532" s="40" t="s">
        <v>38</v>
      </c>
      <c r="M532" s="40" t="s">
        <v>167</v>
      </c>
      <c r="N532" s="40" t="s">
        <v>63</v>
      </c>
      <c r="O532" s="40" t="s">
        <v>873</v>
      </c>
      <c r="P532" s="42">
        <v>44669</v>
      </c>
      <c r="Q532" s="4" t="s">
        <v>841</v>
      </c>
      <c r="R532" s="4" t="s">
        <v>841</v>
      </c>
    </row>
    <row r="533" spans="1:18" x14ac:dyDescent="0.25">
      <c r="A533" s="50">
        <v>44652</v>
      </c>
      <c r="B533" s="40" t="s">
        <v>457</v>
      </c>
      <c r="C533" s="87">
        <v>12722688</v>
      </c>
      <c r="D533" s="42">
        <v>44656</v>
      </c>
      <c r="E533" s="43">
        <v>360399</v>
      </c>
      <c r="F533" s="44" t="s">
        <v>742</v>
      </c>
      <c r="G533" s="45">
        <v>383698580</v>
      </c>
      <c r="H533" s="46">
        <v>44662</v>
      </c>
      <c r="I533" s="46">
        <v>44706</v>
      </c>
      <c r="J533" s="47">
        <v>56410</v>
      </c>
      <c r="K533" s="40">
        <v>562338</v>
      </c>
      <c r="L533" s="40" t="s">
        <v>38</v>
      </c>
      <c r="M533" s="40" t="s">
        <v>167</v>
      </c>
      <c r="N533" s="40" t="s">
        <v>63</v>
      </c>
      <c r="O533" s="40" t="s">
        <v>873</v>
      </c>
      <c r="P533" s="42">
        <v>44669</v>
      </c>
      <c r="Q533" s="4" t="s">
        <v>841</v>
      </c>
      <c r="R533" s="4" t="s">
        <v>841</v>
      </c>
    </row>
    <row r="534" spans="1:18" x14ac:dyDescent="0.25">
      <c r="A534" s="50">
        <v>44652</v>
      </c>
      <c r="B534" s="4" t="s">
        <v>458</v>
      </c>
      <c r="C534" s="87">
        <v>1272718</v>
      </c>
      <c r="D534" s="42">
        <v>44656</v>
      </c>
      <c r="E534" s="43">
        <v>360399</v>
      </c>
      <c r="F534" s="44" t="s">
        <v>742</v>
      </c>
      <c r="G534" s="45">
        <v>451898450</v>
      </c>
      <c r="H534" s="46">
        <v>44662</v>
      </c>
      <c r="I534" s="46">
        <v>44701</v>
      </c>
      <c r="J534" s="47">
        <v>70812</v>
      </c>
      <c r="K534" s="40">
        <v>812627</v>
      </c>
      <c r="L534" s="40" t="s">
        <v>38</v>
      </c>
      <c r="M534" s="40" t="s">
        <v>167</v>
      </c>
      <c r="N534" s="40" t="s">
        <v>63</v>
      </c>
      <c r="O534" s="40" t="s">
        <v>873</v>
      </c>
      <c r="P534" s="42">
        <v>44669</v>
      </c>
      <c r="Q534" s="4" t="s">
        <v>841</v>
      </c>
      <c r="R534" s="4" t="s">
        <v>843</v>
      </c>
    </row>
    <row r="535" spans="1:18" x14ac:dyDescent="0.25">
      <c r="A535" s="50">
        <v>44652</v>
      </c>
      <c r="B535" s="4" t="s">
        <v>456</v>
      </c>
      <c r="C535" s="87">
        <v>1276638</v>
      </c>
      <c r="D535" s="42">
        <v>44655</v>
      </c>
      <c r="E535" s="43">
        <v>11113</v>
      </c>
      <c r="F535" s="44" t="s">
        <v>745</v>
      </c>
      <c r="G535" s="45">
        <v>996044882</v>
      </c>
      <c r="H535" s="46">
        <v>44657</v>
      </c>
      <c r="I535" s="46">
        <v>44665</v>
      </c>
      <c r="J535" s="47">
        <v>29781</v>
      </c>
      <c r="K535" s="40">
        <v>788576</v>
      </c>
      <c r="L535" s="40" t="s">
        <v>139</v>
      </c>
      <c r="M535" s="4" t="s">
        <v>111</v>
      </c>
      <c r="N535" s="40" t="s">
        <v>36</v>
      </c>
      <c r="O535" s="40" t="s">
        <v>930</v>
      </c>
      <c r="P535" s="42">
        <v>44658</v>
      </c>
      <c r="Q535" s="4" t="s">
        <v>841</v>
      </c>
      <c r="R535" s="4" t="s">
        <v>841</v>
      </c>
    </row>
    <row r="536" spans="1:18" x14ac:dyDescent="0.25">
      <c r="A536" s="50">
        <v>44652</v>
      </c>
      <c r="B536" s="40" t="s">
        <v>457</v>
      </c>
      <c r="C536" s="87">
        <v>1254024</v>
      </c>
      <c r="D536" s="42">
        <v>44655</v>
      </c>
      <c r="E536" s="43">
        <v>11113</v>
      </c>
      <c r="F536" s="44" t="s">
        <v>745</v>
      </c>
      <c r="G536" s="45">
        <v>638395413</v>
      </c>
      <c r="H536" s="46">
        <v>44656</v>
      </c>
      <c r="I536" s="46">
        <v>44663</v>
      </c>
      <c r="J536" s="47">
        <v>30462</v>
      </c>
      <c r="K536" s="40">
        <v>504799</v>
      </c>
      <c r="L536" s="40" t="s">
        <v>139</v>
      </c>
      <c r="M536" s="40" t="s">
        <v>298</v>
      </c>
      <c r="N536" s="40" t="s">
        <v>28</v>
      </c>
      <c r="O536" s="40" t="s">
        <v>908</v>
      </c>
      <c r="P536" s="42">
        <v>44656</v>
      </c>
      <c r="Q536" s="4" t="s">
        <v>841</v>
      </c>
      <c r="R536" s="4" t="s">
        <v>841</v>
      </c>
    </row>
    <row r="537" spans="1:18" x14ac:dyDescent="0.25">
      <c r="A537" s="50">
        <v>44652</v>
      </c>
      <c r="B537" s="40" t="s">
        <v>457</v>
      </c>
      <c r="C537" s="87">
        <v>1265971</v>
      </c>
      <c r="D537" s="42">
        <v>44655</v>
      </c>
      <c r="E537" s="43">
        <v>11113</v>
      </c>
      <c r="F537" s="44" t="s">
        <v>745</v>
      </c>
      <c r="G537" s="45">
        <v>196891234</v>
      </c>
      <c r="H537" s="46">
        <v>44656</v>
      </c>
      <c r="I537" s="46">
        <v>44663</v>
      </c>
      <c r="J537" s="47">
        <v>89229</v>
      </c>
      <c r="K537" s="40">
        <v>416876</v>
      </c>
      <c r="L537" s="40" t="s">
        <v>139</v>
      </c>
      <c r="M537" s="40" t="s">
        <v>299</v>
      </c>
      <c r="N537" s="40" t="s">
        <v>28</v>
      </c>
      <c r="O537" s="40" t="s">
        <v>908</v>
      </c>
      <c r="P537" s="42">
        <v>44656</v>
      </c>
      <c r="Q537" s="4" t="s">
        <v>841</v>
      </c>
      <c r="R537" s="4" t="s">
        <v>841</v>
      </c>
    </row>
    <row r="538" spans="1:18" x14ac:dyDescent="0.25">
      <c r="A538" s="50">
        <v>44652</v>
      </c>
      <c r="B538" s="40" t="s">
        <v>457</v>
      </c>
      <c r="C538" s="87">
        <v>1272106</v>
      </c>
      <c r="D538" s="42">
        <v>44655</v>
      </c>
      <c r="E538" s="8">
        <v>364046</v>
      </c>
      <c r="F538" s="44" t="s">
        <v>756</v>
      </c>
      <c r="G538" s="45">
        <v>789899644</v>
      </c>
      <c r="H538" s="46">
        <v>44658</v>
      </c>
      <c r="I538" s="46">
        <v>44681</v>
      </c>
      <c r="J538" s="47">
        <v>17002</v>
      </c>
      <c r="K538" s="4">
        <v>922414</v>
      </c>
      <c r="L538" s="40" t="s">
        <v>38</v>
      </c>
      <c r="M538" s="4" t="s">
        <v>114</v>
      </c>
      <c r="N538" s="4" t="s">
        <v>63</v>
      </c>
      <c r="O538" s="40" t="s">
        <v>873</v>
      </c>
      <c r="P538" s="42">
        <v>44658</v>
      </c>
      <c r="Q538" s="4" t="s">
        <v>841</v>
      </c>
      <c r="R538" s="4" t="s">
        <v>841</v>
      </c>
    </row>
    <row r="539" spans="1:18" x14ac:dyDescent="0.25">
      <c r="A539" s="50">
        <v>44652</v>
      </c>
      <c r="B539" s="4" t="s">
        <v>458</v>
      </c>
      <c r="C539" s="87">
        <v>1272126</v>
      </c>
      <c r="D539" s="42">
        <v>44655</v>
      </c>
      <c r="E539" s="8">
        <v>364046</v>
      </c>
      <c r="F539" s="44" t="s">
        <v>756</v>
      </c>
      <c r="G539" s="45">
        <v>509559780</v>
      </c>
      <c r="H539" s="46">
        <v>44658</v>
      </c>
      <c r="I539" s="46">
        <v>44681</v>
      </c>
      <c r="J539" s="47">
        <v>19979</v>
      </c>
      <c r="K539" s="4">
        <v>815179</v>
      </c>
      <c r="L539" s="40" t="s">
        <v>38</v>
      </c>
      <c r="M539" s="4" t="s">
        <v>114</v>
      </c>
      <c r="N539" s="4" t="s">
        <v>63</v>
      </c>
      <c r="O539" s="40" t="s">
        <v>873</v>
      </c>
      <c r="P539" s="42">
        <v>44658</v>
      </c>
      <c r="Q539" s="4" t="s">
        <v>841</v>
      </c>
      <c r="R539" s="4" t="s">
        <v>841</v>
      </c>
    </row>
    <row r="540" spans="1:18" x14ac:dyDescent="0.25">
      <c r="A540" s="50">
        <v>44652</v>
      </c>
      <c r="B540" s="4" t="s">
        <v>456</v>
      </c>
      <c r="C540" s="87" t="s">
        <v>300</v>
      </c>
      <c r="D540" s="42">
        <v>44670</v>
      </c>
      <c r="E540" s="43">
        <v>357218</v>
      </c>
      <c r="F540" s="44" t="s">
        <v>758</v>
      </c>
      <c r="G540" s="45">
        <v>928654669</v>
      </c>
      <c r="H540" s="46">
        <v>44670</v>
      </c>
      <c r="I540" s="46">
        <v>44697</v>
      </c>
      <c r="J540" s="47">
        <v>34960</v>
      </c>
      <c r="K540" s="40">
        <v>623487</v>
      </c>
      <c r="L540" s="4" t="s">
        <v>18</v>
      </c>
      <c r="M540" s="40" t="s">
        <v>169</v>
      </c>
      <c r="N540" s="40" t="s">
        <v>28</v>
      </c>
      <c r="O540" s="40" t="s">
        <v>943</v>
      </c>
      <c r="P540" s="42">
        <v>44670</v>
      </c>
      <c r="Q540" s="4" t="s">
        <v>841</v>
      </c>
      <c r="R540" s="4" t="s">
        <v>843</v>
      </c>
    </row>
    <row r="541" spans="1:18" x14ac:dyDescent="0.25">
      <c r="A541" s="50">
        <v>44652</v>
      </c>
      <c r="B541" s="4" t="s">
        <v>456</v>
      </c>
      <c r="C541" s="87" t="s">
        <v>302</v>
      </c>
      <c r="D541" s="42">
        <v>44656</v>
      </c>
      <c r="E541" s="43">
        <v>7421</v>
      </c>
      <c r="F541" s="44" t="s">
        <v>762</v>
      </c>
      <c r="G541" s="45">
        <v>801979309</v>
      </c>
      <c r="H541" s="46">
        <v>44659</v>
      </c>
      <c r="I541" s="46">
        <v>44681</v>
      </c>
      <c r="J541" s="47">
        <v>88849</v>
      </c>
      <c r="K541" s="40">
        <v>310187</v>
      </c>
      <c r="L541" s="40" t="s">
        <v>18</v>
      </c>
      <c r="M541" s="40" t="s">
        <v>146</v>
      </c>
      <c r="N541" s="40" t="s">
        <v>71</v>
      </c>
      <c r="O541" s="40" t="s">
        <v>919</v>
      </c>
      <c r="P541" s="42">
        <v>44662</v>
      </c>
      <c r="Q541" s="4" t="s">
        <v>844</v>
      </c>
      <c r="R541" s="4" t="s">
        <v>843</v>
      </c>
    </row>
    <row r="542" spans="1:18" x14ac:dyDescent="0.25">
      <c r="A542" s="50">
        <v>44652</v>
      </c>
      <c r="B542" s="4" t="s">
        <v>456</v>
      </c>
      <c r="C542" s="87" t="s">
        <v>303</v>
      </c>
      <c r="D542" s="42">
        <v>44652</v>
      </c>
      <c r="E542" s="43">
        <v>6497</v>
      </c>
      <c r="F542" s="44" t="s">
        <v>763</v>
      </c>
      <c r="G542" s="45">
        <v>964943639</v>
      </c>
      <c r="H542" s="46">
        <v>44656</v>
      </c>
      <c r="I542" s="46">
        <v>44680</v>
      </c>
      <c r="J542" s="65">
        <v>98266</v>
      </c>
      <c r="K542" s="40">
        <v>918310</v>
      </c>
      <c r="L542" s="40" t="s">
        <v>18</v>
      </c>
      <c r="M542" s="40" t="s">
        <v>146</v>
      </c>
      <c r="N542" s="40" t="s">
        <v>71</v>
      </c>
      <c r="O542" s="40" t="s">
        <v>919</v>
      </c>
      <c r="P542" s="42">
        <v>44656</v>
      </c>
      <c r="Q542" s="4" t="s">
        <v>844</v>
      </c>
      <c r="R542" s="4" t="s">
        <v>843</v>
      </c>
    </row>
    <row r="543" spans="1:18" x14ac:dyDescent="0.25">
      <c r="A543" s="50">
        <v>44652</v>
      </c>
      <c r="B543" s="4" t="s">
        <v>456</v>
      </c>
      <c r="C543" s="87" t="s">
        <v>304</v>
      </c>
      <c r="D543" s="42">
        <v>44670</v>
      </c>
      <c r="E543" s="43">
        <v>6447</v>
      </c>
      <c r="F543" s="44" t="s">
        <v>770</v>
      </c>
      <c r="G543" s="45">
        <v>966974698</v>
      </c>
      <c r="H543" s="46">
        <v>44671</v>
      </c>
      <c r="I543" s="46">
        <v>44680</v>
      </c>
      <c r="J543" s="65">
        <v>96855</v>
      </c>
      <c r="K543" s="40">
        <v>350503</v>
      </c>
      <c r="L543" s="40" t="s">
        <v>18</v>
      </c>
      <c r="M543" s="40" t="s">
        <v>170</v>
      </c>
      <c r="N543" s="40" t="s">
        <v>20</v>
      </c>
      <c r="O543" s="40" t="s">
        <v>912</v>
      </c>
      <c r="P543" s="42">
        <v>44671</v>
      </c>
      <c r="Q543" s="4" t="s">
        <v>844</v>
      </c>
      <c r="R543" s="4" t="s">
        <v>843</v>
      </c>
    </row>
    <row r="544" spans="1:18" x14ac:dyDescent="0.25">
      <c r="A544" s="50">
        <v>44652</v>
      </c>
      <c r="B544" s="4" t="s">
        <v>456</v>
      </c>
      <c r="C544" s="87" t="s">
        <v>305</v>
      </c>
      <c r="D544" s="42">
        <v>44665</v>
      </c>
      <c r="E544" s="43">
        <v>15121</v>
      </c>
      <c r="F544" s="44" t="s">
        <v>786</v>
      </c>
      <c r="G544" s="45">
        <v>581581132</v>
      </c>
      <c r="H544" s="46">
        <v>44669</v>
      </c>
      <c r="I544" s="46">
        <v>44699</v>
      </c>
      <c r="J544" s="65">
        <v>33892</v>
      </c>
      <c r="K544" s="40">
        <v>912168</v>
      </c>
      <c r="L544" s="40" t="s">
        <v>18</v>
      </c>
      <c r="M544" s="40" t="s">
        <v>90</v>
      </c>
      <c r="N544" s="40" t="s">
        <v>69</v>
      </c>
      <c r="O544" s="40" t="s">
        <v>935</v>
      </c>
      <c r="P544" s="42">
        <v>44669</v>
      </c>
      <c r="Q544" s="4" t="s">
        <v>841</v>
      </c>
      <c r="R544" s="4" t="s">
        <v>843</v>
      </c>
    </row>
    <row r="545" spans="1:18" x14ac:dyDescent="0.25">
      <c r="A545" s="50">
        <v>44652</v>
      </c>
      <c r="B545" s="4" t="s">
        <v>456</v>
      </c>
      <c r="C545" s="87" t="s">
        <v>306</v>
      </c>
      <c r="D545" s="42">
        <v>44665</v>
      </c>
      <c r="E545" s="43">
        <v>365589</v>
      </c>
      <c r="F545" s="44" t="s">
        <v>787</v>
      </c>
      <c r="G545" s="45">
        <v>774142218</v>
      </c>
      <c r="H545" s="46">
        <v>44672</v>
      </c>
      <c r="I545" s="46">
        <v>44680</v>
      </c>
      <c r="J545" s="65">
        <v>82885</v>
      </c>
      <c r="K545" s="40">
        <v>500614</v>
      </c>
      <c r="L545" s="40" t="s">
        <v>211</v>
      </c>
      <c r="M545" s="40" t="s">
        <v>307</v>
      </c>
      <c r="N545" s="40" t="s">
        <v>36</v>
      </c>
      <c r="O545" s="40" t="s">
        <v>932</v>
      </c>
      <c r="P545" s="42">
        <v>44672</v>
      </c>
      <c r="Q545" s="4" t="s">
        <v>844</v>
      </c>
      <c r="R545" s="4" t="s">
        <v>843</v>
      </c>
    </row>
    <row r="546" spans="1:18" x14ac:dyDescent="0.25">
      <c r="A546" s="50">
        <v>44652</v>
      </c>
      <c r="B546" s="4" t="s">
        <v>456</v>
      </c>
      <c r="C546" s="87" t="s">
        <v>306</v>
      </c>
      <c r="D546" s="42">
        <v>44665</v>
      </c>
      <c r="E546" s="43">
        <v>365589</v>
      </c>
      <c r="F546" s="44" t="s">
        <v>787</v>
      </c>
      <c r="G546" s="45">
        <v>188413283</v>
      </c>
      <c r="H546" s="46">
        <v>44672</v>
      </c>
      <c r="I546" s="46">
        <v>44680</v>
      </c>
      <c r="J546" s="65">
        <v>3703</v>
      </c>
      <c r="K546" s="40">
        <v>778907</v>
      </c>
      <c r="L546" s="40" t="s">
        <v>211</v>
      </c>
      <c r="M546" s="40" t="s">
        <v>307</v>
      </c>
      <c r="N546" s="40" t="s">
        <v>36</v>
      </c>
      <c r="O546" s="40" t="s">
        <v>932</v>
      </c>
      <c r="P546" s="42">
        <v>44672</v>
      </c>
      <c r="Q546" s="4" t="s">
        <v>844</v>
      </c>
      <c r="R546" s="4" t="s">
        <v>843</v>
      </c>
    </row>
    <row r="547" spans="1:18" x14ac:dyDescent="0.25">
      <c r="A547" s="50">
        <v>44652</v>
      </c>
      <c r="B547" s="4" t="s">
        <v>456</v>
      </c>
      <c r="C547" s="87">
        <v>1285880</v>
      </c>
      <c r="D547" s="42">
        <v>44658</v>
      </c>
      <c r="E547" s="43">
        <v>6718</v>
      </c>
      <c r="F547" s="44" t="s">
        <v>789</v>
      </c>
      <c r="G547" s="45">
        <v>732004657</v>
      </c>
      <c r="H547" s="46">
        <v>44657</v>
      </c>
      <c r="I547" s="46">
        <v>44680</v>
      </c>
      <c r="J547" s="47">
        <v>52986</v>
      </c>
      <c r="K547" s="40">
        <v>485176</v>
      </c>
      <c r="L547" s="40" t="s">
        <v>18</v>
      </c>
      <c r="M547" s="40" t="s">
        <v>308</v>
      </c>
      <c r="N547" s="40" t="s">
        <v>153</v>
      </c>
      <c r="O547" s="40" t="s">
        <v>914</v>
      </c>
      <c r="P547" s="42">
        <v>44658</v>
      </c>
      <c r="Q547" s="4" t="s">
        <v>842</v>
      </c>
      <c r="R547" s="4" t="s">
        <v>842</v>
      </c>
    </row>
    <row r="548" spans="1:18" x14ac:dyDescent="0.25">
      <c r="A548" s="50">
        <v>44652</v>
      </c>
      <c r="B548" s="4" t="s">
        <v>456</v>
      </c>
      <c r="C548" s="87" t="s">
        <v>309</v>
      </c>
      <c r="D548" s="42">
        <v>44670</v>
      </c>
      <c r="E548" s="43">
        <v>6859</v>
      </c>
      <c r="F548" s="44" t="s">
        <v>795</v>
      </c>
      <c r="G548" s="45">
        <v>81526418</v>
      </c>
      <c r="H548" s="46">
        <v>44664</v>
      </c>
      <c r="I548" s="46">
        <v>44678</v>
      </c>
      <c r="J548" s="47">
        <v>29854</v>
      </c>
      <c r="K548" s="40">
        <v>860339</v>
      </c>
      <c r="L548" s="40" t="s">
        <v>18</v>
      </c>
      <c r="M548" s="40" t="s">
        <v>117</v>
      </c>
      <c r="N548" s="40" t="s">
        <v>25</v>
      </c>
      <c r="O548" s="40" t="s">
        <v>873</v>
      </c>
      <c r="P548" s="42">
        <v>44670</v>
      </c>
      <c r="Q548" s="4" t="s">
        <v>841</v>
      </c>
      <c r="R548" s="4" t="s">
        <v>843</v>
      </c>
    </row>
    <row r="549" spans="1:18" x14ac:dyDescent="0.25">
      <c r="A549" s="50">
        <v>44652</v>
      </c>
      <c r="B549" s="4" t="s">
        <v>456</v>
      </c>
      <c r="C549" s="87" t="s">
        <v>310</v>
      </c>
      <c r="D549" s="42">
        <v>44670</v>
      </c>
      <c r="E549" s="43">
        <v>15082</v>
      </c>
      <c r="F549" s="44" t="s">
        <v>798</v>
      </c>
      <c r="G549" s="45">
        <v>121304151</v>
      </c>
      <c r="H549" s="46">
        <v>44671</v>
      </c>
      <c r="I549" s="46">
        <v>44680</v>
      </c>
      <c r="J549" s="47">
        <v>27168</v>
      </c>
      <c r="K549" s="40">
        <v>744496</v>
      </c>
      <c r="L549" s="40" t="s">
        <v>38</v>
      </c>
      <c r="M549" s="40" t="s">
        <v>118</v>
      </c>
      <c r="N549" s="40" t="s">
        <v>119</v>
      </c>
      <c r="O549" s="40" t="s">
        <v>883</v>
      </c>
      <c r="P549" s="42">
        <v>44671</v>
      </c>
      <c r="Q549" s="4" t="s">
        <v>844</v>
      </c>
      <c r="R549" s="4" t="s">
        <v>843</v>
      </c>
    </row>
    <row r="550" spans="1:18" x14ac:dyDescent="0.25">
      <c r="A550" s="50">
        <v>44652</v>
      </c>
      <c r="B550" s="4" t="s">
        <v>456</v>
      </c>
      <c r="C550" s="87">
        <v>1282072</v>
      </c>
      <c r="D550" s="42">
        <v>44659</v>
      </c>
      <c r="E550" s="8">
        <v>5488</v>
      </c>
      <c r="F550" s="44" t="s">
        <v>802</v>
      </c>
      <c r="G550" s="45">
        <v>812428929</v>
      </c>
      <c r="H550" s="46">
        <v>44659</v>
      </c>
      <c r="I550" s="46">
        <v>44670</v>
      </c>
      <c r="J550" s="47">
        <v>86225</v>
      </c>
      <c r="K550" s="4">
        <v>778074</v>
      </c>
      <c r="L550" s="4" t="s">
        <v>18</v>
      </c>
      <c r="M550" s="4" t="s">
        <v>101</v>
      </c>
      <c r="N550" s="4" t="s">
        <v>123</v>
      </c>
      <c r="O550" s="4" t="s">
        <v>885</v>
      </c>
      <c r="P550" s="42">
        <v>44662</v>
      </c>
      <c r="Q550" s="4" t="s">
        <v>841</v>
      </c>
      <c r="R550" s="4" t="s">
        <v>841</v>
      </c>
    </row>
    <row r="551" spans="1:18" x14ac:dyDescent="0.25">
      <c r="A551" s="50">
        <v>44652</v>
      </c>
      <c r="B551" s="4" t="s">
        <v>456</v>
      </c>
      <c r="C551" s="87">
        <v>1282555</v>
      </c>
      <c r="D551" s="42">
        <v>44657</v>
      </c>
      <c r="E551" s="43">
        <v>5539</v>
      </c>
      <c r="F551" s="44" t="s">
        <v>804</v>
      </c>
      <c r="G551" s="45">
        <v>84785166</v>
      </c>
      <c r="H551" s="46">
        <v>44652</v>
      </c>
      <c r="I551" s="46">
        <v>44681</v>
      </c>
      <c r="J551" s="47">
        <v>40117</v>
      </c>
      <c r="K551" s="40">
        <v>304770</v>
      </c>
      <c r="L551" s="40" t="s">
        <v>38</v>
      </c>
      <c r="M551" s="4" t="s">
        <v>124</v>
      </c>
      <c r="N551" s="4" t="s">
        <v>42</v>
      </c>
      <c r="O551" s="4" t="s">
        <v>884</v>
      </c>
      <c r="P551" s="42">
        <v>44657</v>
      </c>
      <c r="Q551" s="4" t="s">
        <v>841</v>
      </c>
      <c r="R551" s="4" t="s">
        <v>841</v>
      </c>
    </row>
    <row r="552" spans="1:18" x14ac:dyDescent="0.25">
      <c r="A552" s="50">
        <v>44652</v>
      </c>
      <c r="B552" s="4" t="s">
        <v>456</v>
      </c>
      <c r="C552" s="87">
        <v>1282567</v>
      </c>
      <c r="D552" s="42">
        <v>44657</v>
      </c>
      <c r="E552" s="43">
        <v>5539</v>
      </c>
      <c r="F552" s="44" t="s">
        <v>804</v>
      </c>
      <c r="G552" s="45">
        <v>486294876</v>
      </c>
      <c r="H552" s="46">
        <v>44652</v>
      </c>
      <c r="I552" s="46">
        <v>44680</v>
      </c>
      <c r="J552" s="47">
        <v>56743</v>
      </c>
      <c r="K552" s="40">
        <v>727752</v>
      </c>
      <c r="L552" s="40" t="s">
        <v>38</v>
      </c>
      <c r="M552" s="4" t="s">
        <v>124</v>
      </c>
      <c r="N552" s="4" t="s">
        <v>42</v>
      </c>
      <c r="O552" s="4" t="s">
        <v>884</v>
      </c>
      <c r="P552" s="42">
        <v>44657</v>
      </c>
      <c r="Q552" s="4" t="s">
        <v>841</v>
      </c>
      <c r="R552" s="4" t="s">
        <v>841</v>
      </c>
    </row>
    <row r="553" spans="1:18" x14ac:dyDescent="0.25">
      <c r="A553" s="50">
        <v>44652</v>
      </c>
      <c r="B553" s="4" t="s">
        <v>456</v>
      </c>
      <c r="C553" s="87">
        <v>1282561</v>
      </c>
      <c r="D553" s="42">
        <v>44657</v>
      </c>
      <c r="E553" s="43">
        <v>5539</v>
      </c>
      <c r="F553" s="44" t="s">
        <v>804</v>
      </c>
      <c r="G553" s="45">
        <v>929551841</v>
      </c>
      <c r="H553" s="46">
        <v>44652</v>
      </c>
      <c r="I553" s="46">
        <v>44681</v>
      </c>
      <c r="J553" s="47">
        <v>93887</v>
      </c>
      <c r="K553" s="40">
        <v>449647</v>
      </c>
      <c r="L553" s="40" t="s">
        <v>38</v>
      </c>
      <c r="M553" s="4" t="s">
        <v>124</v>
      </c>
      <c r="N553" s="4" t="s">
        <v>42</v>
      </c>
      <c r="O553" s="4" t="s">
        <v>884</v>
      </c>
      <c r="P553" s="42">
        <v>44658</v>
      </c>
      <c r="Q553" s="4" t="s">
        <v>841</v>
      </c>
      <c r="R553" s="4" t="s">
        <v>841</v>
      </c>
    </row>
    <row r="554" spans="1:18" x14ac:dyDescent="0.25">
      <c r="A554" s="50">
        <v>44652</v>
      </c>
      <c r="B554" s="4" t="s">
        <v>456</v>
      </c>
      <c r="C554" s="87">
        <v>1282552</v>
      </c>
      <c r="D554" s="42">
        <v>44657</v>
      </c>
      <c r="E554" s="43">
        <v>5539</v>
      </c>
      <c r="F554" s="44" t="s">
        <v>804</v>
      </c>
      <c r="G554" s="45">
        <v>97759823</v>
      </c>
      <c r="H554" s="46">
        <v>44652</v>
      </c>
      <c r="I554" s="46">
        <v>44681</v>
      </c>
      <c r="J554" s="47">
        <v>90841</v>
      </c>
      <c r="K554" s="40">
        <v>230577</v>
      </c>
      <c r="L554" s="40" t="s">
        <v>38</v>
      </c>
      <c r="M554" s="4" t="s">
        <v>124</v>
      </c>
      <c r="N554" s="4" t="s">
        <v>42</v>
      </c>
      <c r="O554" s="4" t="s">
        <v>884</v>
      </c>
      <c r="P554" s="42">
        <v>44658</v>
      </c>
      <c r="Q554" s="4" t="s">
        <v>841</v>
      </c>
      <c r="R554" s="4" t="s">
        <v>841</v>
      </c>
    </row>
    <row r="555" spans="1:18" x14ac:dyDescent="0.25">
      <c r="A555" s="50">
        <v>44652</v>
      </c>
      <c r="B555" s="4" t="s">
        <v>456</v>
      </c>
      <c r="C555" s="87">
        <v>1291793</v>
      </c>
      <c r="D555" s="42">
        <v>44662</v>
      </c>
      <c r="E555" s="43">
        <v>5539</v>
      </c>
      <c r="F555" s="44" t="s">
        <v>804</v>
      </c>
      <c r="G555" s="45">
        <v>906711171</v>
      </c>
      <c r="H555" s="46">
        <v>44661</v>
      </c>
      <c r="I555" s="46">
        <v>44690</v>
      </c>
      <c r="J555" s="47">
        <v>70143</v>
      </c>
      <c r="K555" s="40">
        <v>705887</v>
      </c>
      <c r="L555" s="40" t="s">
        <v>38</v>
      </c>
      <c r="M555" s="4" t="s">
        <v>124</v>
      </c>
      <c r="N555" s="4" t="s">
        <v>42</v>
      </c>
      <c r="O555" s="4" t="s">
        <v>884</v>
      </c>
      <c r="P555" s="42">
        <v>44663</v>
      </c>
      <c r="Q555" s="4" t="s">
        <v>841</v>
      </c>
      <c r="R555" s="4" t="s">
        <v>841</v>
      </c>
    </row>
    <row r="556" spans="1:18" x14ac:dyDescent="0.25">
      <c r="A556" s="50">
        <v>44652</v>
      </c>
      <c r="B556" s="4" t="s">
        <v>456</v>
      </c>
      <c r="C556" s="87">
        <v>1291796</v>
      </c>
      <c r="D556" s="42">
        <v>44662</v>
      </c>
      <c r="E556" s="43">
        <v>5539</v>
      </c>
      <c r="F556" s="44" t="s">
        <v>804</v>
      </c>
      <c r="G556" s="45">
        <v>154889830</v>
      </c>
      <c r="H556" s="46">
        <v>44661</v>
      </c>
      <c r="I556" s="46">
        <v>44690</v>
      </c>
      <c r="J556" s="47">
        <v>45796</v>
      </c>
      <c r="K556" s="40">
        <v>920498</v>
      </c>
      <c r="L556" s="40" t="s">
        <v>38</v>
      </c>
      <c r="M556" s="4" t="s">
        <v>124</v>
      </c>
      <c r="N556" s="4" t="s">
        <v>42</v>
      </c>
      <c r="O556" s="4" t="s">
        <v>884</v>
      </c>
      <c r="P556" s="42">
        <v>44663</v>
      </c>
      <c r="Q556" s="4" t="s">
        <v>841</v>
      </c>
      <c r="R556" s="4" t="s">
        <v>841</v>
      </c>
    </row>
    <row r="557" spans="1:18" x14ac:dyDescent="0.25">
      <c r="A557" s="50">
        <v>44652</v>
      </c>
      <c r="B557" s="4" t="s">
        <v>458</v>
      </c>
      <c r="C557" s="87">
        <v>1306571</v>
      </c>
      <c r="D557" s="42">
        <v>44676</v>
      </c>
      <c r="E557" s="43">
        <v>363954</v>
      </c>
      <c r="F557" s="44" t="s">
        <v>806</v>
      </c>
      <c r="G557" s="45">
        <v>547561971</v>
      </c>
      <c r="H557" s="46">
        <v>44652</v>
      </c>
      <c r="I557" s="46">
        <v>44682</v>
      </c>
      <c r="J557" s="47">
        <v>57218</v>
      </c>
      <c r="K557" s="40">
        <v>865001</v>
      </c>
      <c r="L557" s="40" t="s">
        <v>18</v>
      </c>
      <c r="M557" s="4" t="s">
        <v>64</v>
      </c>
      <c r="N557" s="40" t="s">
        <v>63</v>
      </c>
      <c r="O557" s="40" t="s">
        <v>873</v>
      </c>
      <c r="P557" s="42">
        <v>44676</v>
      </c>
      <c r="Q557" s="4" t="s">
        <v>841</v>
      </c>
      <c r="R557" s="4" t="s">
        <v>843</v>
      </c>
    </row>
    <row r="558" spans="1:18" x14ac:dyDescent="0.25">
      <c r="A558" s="50">
        <v>44652</v>
      </c>
      <c r="B558" s="4" t="s">
        <v>456</v>
      </c>
      <c r="C558" s="87" t="s">
        <v>311</v>
      </c>
      <c r="D558" s="42">
        <v>44656</v>
      </c>
      <c r="E558" s="43">
        <v>366108</v>
      </c>
      <c r="F558" s="44" t="s">
        <v>808</v>
      </c>
      <c r="G558" s="45">
        <v>843085433</v>
      </c>
      <c r="H558" s="46">
        <v>44656</v>
      </c>
      <c r="I558" s="46">
        <v>44680</v>
      </c>
      <c r="J558" s="47">
        <v>10795</v>
      </c>
      <c r="K558" s="40">
        <v>841406</v>
      </c>
      <c r="L558" s="40" t="s">
        <v>18</v>
      </c>
      <c r="M558" s="40" t="s">
        <v>146</v>
      </c>
      <c r="N558" s="40" t="s">
        <v>71</v>
      </c>
      <c r="O558" s="40" t="s">
        <v>919</v>
      </c>
      <c r="P558" s="42">
        <v>44657</v>
      </c>
      <c r="Q558" s="4" t="s">
        <v>844</v>
      </c>
      <c r="R558" s="4" t="s">
        <v>843</v>
      </c>
    </row>
    <row r="559" spans="1:18" x14ac:dyDescent="0.25">
      <c r="A559" s="50">
        <v>44652</v>
      </c>
      <c r="B559" s="40" t="s">
        <v>457</v>
      </c>
      <c r="C559" s="87" t="s">
        <v>312</v>
      </c>
      <c r="D559" s="42">
        <v>44662</v>
      </c>
      <c r="E559" s="43">
        <v>16232</v>
      </c>
      <c r="F559" s="44" t="s">
        <v>815</v>
      </c>
      <c r="G559" s="45">
        <v>310077804</v>
      </c>
      <c r="H559" s="46">
        <v>44664</v>
      </c>
      <c r="I559" s="46">
        <v>44680</v>
      </c>
      <c r="J559" s="47">
        <v>80652</v>
      </c>
      <c r="K559" s="40">
        <v>474370</v>
      </c>
      <c r="L559" s="40" t="s">
        <v>18</v>
      </c>
      <c r="M559" s="40" t="s">
        <v>173</v>
      </c>
      <c r="N559" s="40" t="s">
        <v>20</v>
      </c>
      <c r="O559" s="40" t="s">
        <v>912</v>
      </c>
      <c r="P559" s="42">
        <v>44665</v>
      </c>
      <c r="Q559" s="4" t="s">
        <v>841</v>
      </c>
      <c r="R559" s="4" t="s">
        <v>843</v>
      </c>
    </row>
    <row r="560" spans="1:18" x14ac:dyDescent="0.25">
      <c r="A560" s="50">
        <v>44652</v>
      </c>
      <c r="B560" s="40" t="s">
        <v>457</v>
      </c>
      <c r="C560" s="87" t="s">
        <v>313</v>
      </c>
      <c r="D560" s="42">
        <v>44670</v>
      </c>
      <c r="E560" s="43">
        <v>16232</v>
      </c>
      <c r="F560" s="44" t="s">
        <v>815</v>
      </c>
      <c r="G560" s="45">
        <v>488438650</v>
      </c>
      <c r="H560" s="46">
        <v>44670</v>
      </c>
      <c r="I560" s="46">
        <v>44681</v>
      </c>
      <c r="J560" s="47">
        <v>53943</v>
      </c>
      <c r="K560" s="40">
        <v>426220</v>
      </c>
      <c r="L560" s="40" t="s">
        <v>18</v>
      </c>
      <c r="M560" s="40" t="s">
        <v>173</v>
      </c>
      <c r="N560" s="40" t="s">
        <v>20</v>
      </c>
      <c r="O560" s="40" t="s">
        <v>912</v>
      </c>
      <c r="P560" s="42">
        <v>44671</v>
      </c>
      <c r="Q560" s="4" t="s">
        <v>841</v>
      </c>
      <c r="R560" s="4" t="s">
        <v>843</v>
      </c>
    </row>
    <row r="561" spans="1:18" x14ac:dyDescent="0.25">
      <c r="A561" s="50">
        <v>44652</v>
      </c>
      <c r="B561" s="40" t="s">
        <v>457</v>
      </c>
      <c r="C561" s="87">
        <v>1302347</v>
      </c>
      <c r="D561" s="42">
        <v>44670</v>
      </c>
      <c r="E561" s="43">
        <v>16232</v>
      </c>
      <c r="F561" s="44" t="s">
        <v>815</v>
      </c>
      <c r="G561" s="45">
        <v>185032966</v>
      </c>
      <c r="H561" s="46">
        <v>44670</v>
      </c>
      <c r="I561" s="46">
        <v>44680</v>
      </c>
      <c r="J561" s="47">
        <v>85635</v>
      </c>
      <c r="K561" s="40">
        <v>909315</v>
      </c>
      <c r="L561" s="40" t="s">
        <v>18</v>
      </c>
      <c r="M561" s="40" t="s">
        <v>173</v>
      </c>
      <c r="N561" s="40" t="s">
        <v>20</v>
      </c>
      <c r="O561" s="40" t="s">
        <v>912</v>
      </c>
      <c r="P561" s="42">
        <v>44671</v>
      </c>
      <c r="Q561" s="4" t="s">
        <v>841</v>
      </c>
      <c r="R561" s="4" t="s">
        <v>843</v>
      </c>
    </row>
    <row r="562" spans="1:18" x14ac:dyDescent="0.25">
      <c r="A562" s="50">
        <v>44652</v>
      </c>
      <c r="B562" s="4" t="s">
        <v>456</v>
      </c>
      <c r="C562" s="87">
        <v>1302317</v>
      </c>
      <c r="D562" s="42">
        <v>44670</v>
      </c>
      <c r="E562" s="43">
        <v>16232</v>
      </c>
      <c r="F562" s="44" t="s">
        <v>815</v>
      </c>
      <c r="G562" s="45">
        <v>301195199</v>
      </c>
      <c r="H562" s="46">
        <v>44671</v>
      </c>
      <c r="I562" s="46">
        <v>44683</v>
      </c>
      <c r="J562" s="47">
        <v>35242</v>
      </c>
      <c r="K562" s="40">
        <v>545645</v>
      </c>
      <c r="L562" s="40" t="s">
        <v>18</v>
      </c>
      <c r="M562" s="40" t="s">
        <v>173</v>
      </c>
      <c r="N562" s="40" t="s">
        <v>20</v>
      </c>
      <c r="O562" s="40" t="s">
        <v>912</v>
      </c>
      <c r="P562" s="42">
        <v>44671</v>
      </c>
      <c r="Q562" s="4" t="s">
        <v>841</v>
      </c>
      <c r="R562" s="4" t="s">
        <v>843</v>
      </c>
    </row>
    <row r="563" spans="1:18" x14ac:dyDescent="0.25">
      <c r="A563" s="50">
        <v>44652</v>
      </c>
      <c r="B563" s="4" t="s">
        <v>456</v>
      </c>
      <c r="C563" s="87">
        <v>1303507</v>
      </c>
      <c r="D563" s="42">
        <v>44676</v>
      </c>
      <c r="E563" s="43">
        <v>5800</v>
      </c>
      <c r="F563" s="44" t="s">
        <v>820</v>
      </c>
      <c r="G563" s="45">
        <v>213246024</v>
      </c>
      <c r="H563" s="46">
        <v>44641</v>
      </c>
      <c r="I563" s="46">
        <v>44683</v>
      </c>
      <c r="J563" s="47">
        <v>97877</v>
      </c>
      <c r="K563" s="40">
        <v>697976</v>
      </c>
      <c r="L563" s="40" t="s">
        <v>18</v>
      </c>
      <c r="M563" s="40" t="s">
        <v>167</v>
      </c>
      <c r="N563" s="40" t="s">
        <v>84</v>
      </c>
      <c r="O563" s="40" t="s">
        <v>854</v>
      </c>
      <c r="P563" s="42">
        <v>44676</v>
      </c>
      <c r="Q563" s="4" t="s">
        <v>841</v>
      </c>
      <c r="R563" s="4" t="s">
        <v>843</v>
      </c>
    </row>
    <row r="564" spans="1:18" x14ac:dyDescent="0.25">
      <c r="A564" s="50">
        <v>44652</v>
      </c>
      <c r="B564" s="4" t="s">
        <v>456</v>
      </c>
      <c r="C564" s="87" t="s">
        <v>314</v>
      </c>
      <c r="D564" s="42">
        <v>44659</v>
      </c>
      <c r="E564" s="43">
        <v>361253</v>
      </c>
      <c r="F564" s="44" t="s">
        <v>822</v>
      </c>
      <c r="G564" s="45">
        <v>568731546</v>
      </c>
      <c r="H564" s="46">
        <v>44659</v>
      </c>
      <c r="I564" s="46">
        <v>44669</v>
      </c>
      <c r="J564" s="47">
        <v>42045</v>
      </c>
      <c r="K564" s="40">
        <v>471653</v>
      </c>
      <c r="L564" s="40" t="s">
        <v>18</v>
      </c>
      <c r="M564" s="40" t="s">
        <v>146</v>
      </c>
      <c r="N564" s="40" t="s">
        <v>71</v>
      </c>
      <c r="O564" s="40" t="s">
        <v>919</v>
      </c>
      <c r="P564" s="42">
        <v>44662</v>
      </c>
      <c r="Q564" s="4" t="s">
        <v>844</v>
      </c>
      <c r="R564" s="4" t="s">
        <v>843</v>
      </c>
    </row>
    <row r="565" spans="1:18" x14ac:dyDescent="0.25">
      <c r="A565" s="50">
        <v>44652</v>
      </c>
      <c r="B565" s="4" t="s">
        <v>456</v>
      </c>
      <c r="C565" s="87">
        <v>1279643</v>
      </c>
      <c r="D565" s="42">
        <v>44659</v>
      </c>
      <c r="E565" s="43">
        <v>1984</v>
      </c>
      <c r="F565" s="44" t="s">
        <v>825</v>
      </c>
      <c r="G565" s="45">
        <v>753093648</v>
      </c>
      <c r="H565" s="46">
        <v>44652</v>
      </c>
      <c r="I565" s="46">
        <v>44683</v>
      </c>
      <c r="J565" s="47">
        <v>6054</v>
      </c>
      <c r="K565" s="40">
        <v>358272</v>
      </c>
      <c r="L565" s="40" t="s">
        <v>38</v>
      </c>
      <c r="M565" s="40" t="s">
        <v>174</v>
      </c>
      <c r="N565" s="40" t="s">
        <v>128</v>
      </c>
      <c r="O565" s="40" t="s">
        <v>886</v>
      </c>
      <c r="P565" s="42">
        <v>44659</v>
      </c>
      <c r="Q565" s="4" t="s">
        <v>841</v>
      </c>
      <c r="R565" s="4" t="s">
        <v>841</v>
      </c>
    </row>
    <row r="566" spans="1:18" x14ac:dyDescent="0.25">
      <c r="A566" s="50">
        <v>44652</v>
      </c>
      <c r="B566" s="4" t="s">
        <v>456</v>
      </c>
      <c r="C566" s="87">
        <v>1280274</v>
      </c>
      <c r="D566" s="42">
        <v>44656</v>
      </c>
      <c r="E566" s="43">
        <v>6021</v>
      </c>
      <c r="F566" s="44" t="s">
        <v>828</v>
      </c>
      <c r="G566" s="45">
        <v>209290906</v>
      </c>
      <c r="H566" s="42">
        <v>44656</v>
      </c>
      <c r="I566" s="46">
        <v>44664</v>
      </c>
      <c r="J566" s="47">
        <v>27658</v>
      </c>
      <c r="K566" s="40">
        <v>486552</v>
      </c>
      <c r="L566" s="4" t="s">
        <v>38</v>
      </c>
      <c r="M566" s="40" t="s">
        <v>177</v>
      </c>
      <c r="N566" s="40" t="s">
        <v>32</v>
      </c>
      <c r="O566" s="40" t="s">
        <v>895</v>
      </c>
      <c r="P566" s="42">
        <v>44656</v>
      </c>
      <c r="Q566" s="4" t="s">
        <v>842</v>
      </c>
      <c r="R566" s="4" t="s">
        <v>844</v>
      </c>
    </row>
    <row r="567" spans="1:18" x14ac:dyDescent="0.25">
      <c r="A567" s="50">
        <v>44652</v>
      </c>
      <c r="B567" s="4" t="s">
        <v>456</v>
      </c>
      <c r="C567" s="87">
        <v>1291354</v>
      </c>
      <c r="D567" s="42">
        <v>44662</v>
      </c>
      <c r="E567" s="43">
        <v>6021</v>
      </c>
      <c r="F567" s="44" t="s">
        <v>828</v>
      </c>
      <c r="G567" s="45">
        <v>207126960</v>
      </c>
      <c r="H567" s="46">
        <v>44662</v>
      </c>
      <c r="I567" s="46">
        <v>44665</v>
      </c>
      <c r="J567" s="47">
        <v>72457</v>
      </c>
      <c r="K567" s="40">
        <v>865341</v>
      </c>
      <c r="L567" s="40" t="s">
        <v>38</v>
      </c>
      <c r="M567" s="40" t="s">
        <v>177</v>
      </c>
      <c r="N567" s="40" t="s">
        <v>32</v>
      </c>
      <c r="O567" s="40" t="s">
        <v>895</v>
      </c>
      <c r="P567" s="42">
        <v>44662</v>
      </c>
      <c r="Q567" s="4" t="s">
        <v>842</v>
      </c>
      <c r="R567" s="4" t="s">
        <v>842</v>
      </c>
    </row>
    <row r="568" spans="1:18" x14ac:dyDescent="0.25">
      <c r="A568" s="50">
        <v>44652</v>
      </c>
      <c r="B568" s="4" t="s">
        <v>456</v>
      </c>
      <c r="C568" s="87">
        <v>1303096</v>
      </c>
      <c r="D568" s="42">
        <v>44670</v>
      </c>
      <c r="E568" s="43">
        <v>6021</v>
      </c>
      <c r="F568" s="44" t="s">
        <v>828</v>
      </c>
      <c r="G568" s="45">
        <v>949984882</v>
      </c>
      <c r="H568" s="46">
        <v>44670</v>
      </c>
      <c r="I568" s="46">
        <v>44679</v>
      </c>
      <c r="J568" s="47">
        <v>95234</v>
      </c>
      <c r="K568" s="40">
        <v>664038</v>
      </c>
      <c r="L568" s="40" t="s">
        <v>38</v>
      </c>
      <c r="M568" s="40" t="s">
        <v>177</v>
      </c>
      <c r="N568" s="40" t="s">
        <v>32</v>
      </c>
      <c r="O568" s="40" t="s">
        <v>895</v>
      </c>
      <c r="P568" s="42">
        <v>44670</v>
      </c>
      <c r="Q568" s="4" t="s">
        <v>842</v>
      </c>
      <c r="R568" s="4" t="s">
        <v>842</v>
      </c>
    </row>
    <row r="569" spans="1:18" x14ac:dyDescent="0.25">
      <c r="A569" s="50">
        <v>44652</v>
      </c>
      <c r="B569" s="4" t="s">
        <v>456</v>
      </c>
      <c r="C569" s="87" t="s">
        <v>315</v>
      </c>
      <c r="D569" s="42">
        <v>44662</v>
      </c>
      <c r="E569" s="43">
        <v>357633</v>
      </c>
      <c r="F569" s="44" t="s">
        <v>833</v>
      </c>
      <c r="G569" s="45">
        <v>999190549</v>
      </c>
      <c r="H569" s="46">
        <v>44655</v>
      </c>
      <c r="I569" s="46">
        <v>44669</v>
      </c>
      <c r="J569" s="47">
        <v>44610</v>
      </c>
      <c r="K569" s="40">
        <v>408966</v>
      </c>
      <c r="L569" s="40" t="s">
        <v>48</v>
      </c>
      <c r="M569" s="40" t="s">
        <v>130</v>
      </c>
      <c r="N569" s="40" t="s">
        <v>42</v>
      </c>
      <c r="O569" s="40" t="s">
        <v>884</v>
      </c>
      <c r="P569" s="42">
        <v>44662</v>
      </c>
      <c r="Q569" s="4" t="s">
        <v>844</v>
      </c>
      <c r="R569" s="4" t="s">
        <v>843</v>
      </c>
    </row>
    <row r="570" spans="1:18" x14ac:dyDescent="0.25">
      <c r="A570" s="50">
        <v>44652</v>
      </c>
      <c r="B570" s="4" t="s">
        <v>456</v>
      </c>
      <c r="C570" s="87" t="s">
        <v>316</v>
      </c>
      <c r="D570" s="42">
        <v>44662</v>
      </c>
      <c r="E570" s="43">
        <v>357633</v>
      </c>
      <c r="F570" s="44" t="s">
        <v>833</v>
      </c>
      <c r="G570" s="45">
        <v>716686739</v>
      </c>
      <c r="H570" s="46">
        <v>44655</v>
      </c>
      <c r="I570" s="46">
        <v>44671</v>
      </c>
      <c r="J570" s="47">
        <v>92387</v>
      </c>
      <c r="K570" s="40">
        <v>680521</v>
      </c>
      <c r="L570" s="40" t="s">
        <v>48</v>
      </c>
      <c r="M570" s="40" t="s">
        <v>130</v>
      </c>
      <c r="N570" s="40" t="s">
        <v>42</v>
      </c>
      <c r="O570" s="40" t="s">
        <v>884</v>
      </c>
      <c r="P570" s="42">
        <v>44662</v>
      </c>
      <c r="Q570" s="4" t="s">
        <v>844</v>
      </c>
      <c r="R570" s="4" t="s">
        <v>843</v>
      </c>
    </row>
    <row r="571" spans="1:18" x14ac:dyDescent="0.25">
      <c r="A571" s="50">
        <v>44652</v>
      </c>
      <c r="B571" s="4" t="s">
        <v>456</v>
      </c>
      <c r="C571" s="87" t="s">
        <v>317</v>
      </c>
      <c r="D571" s="42">
        <v>44662</v>
      </c>
      <c r="E571" s="43">
        <v>357633</v>
      </c>
      <c r="F571" s="44" t="s">
        <v>833</v>
      </c>
      <c r="G571" s="45">
        <v>878639552</v>
      </c>
      <c r="H571" s="46">
        <v>44656</v>
      </c>
      <c r="I571" s="46">
        <v>44671</v>
      </c>
      <c r="J571" s="47">
        <v>30194</v>
      </c>
      <c r="K571" s="40">
        <v>287525</v>
      </c>
      <c r="L571" s="40" t="s">
        <v>38</v>
      </c>
      <c r="M571" s="40" t="s">
        <v>130</v>
      </c>
      <c r="N571" s="40" t="s">
        <v>42</v>
      </c>
      <c r="O571" s="40" t="s">
        <v>884</v>
      </c>
      <c r="P571" s="42">
        <v>44662</v>
      </c>
      <c r="Q571" s="4" t="s">
        <v>844</v>
      </c>
      <c r="R571" s="4" t="s">
        <v>843</v>
      </c>
    </row>
    <row r="572" spans="1:18" x14ac:dyDescent="0.25">
      <c r="A572" s="50">
        <v>44652</v>
      </c>
      <c r="B572" s="4" t="s">
        <v>456</v>
      </c>
      <c r="C572" s="87" t="s">
        <v>318</v>
      </c>
      <c r="D572" s="42">
        <v>44662</v>
      </c>
      <c r="E572" s="43">
        <v>357633</v>
      </c>
      <c r="F572" s="44" t="s">
        <v>833</v>
      </c>
      <c r="G572" s="45">
        <v>801169859</v>
      </c>
      <c r="H572" s="46">
        <v>44656</v>
      </c>
      <c r="I572" s="46">
        <v>44671</v>
      </c>
      <c r="J572" s="47">
        <v>33458</v>
      </c>
      <c r="K572" s="40">
        <v>608043</v>
      </c>
      <c r="L572" s="40" t="s">
        <v>38</v>
      </c>
      <c r="M572" s="40" t="s">
        <v>130</v>
      </c>
      <c r="N572" s="40" t="s">
        <v>42</v>
      </c>
      <c r="O572" s="40" t="s">
        <v>884</v>
      </c>
      <c r="P572" s="42">
        <v>44662</v>
      </c>
      <c r="Q572" s="4" t="s">
        <v>844</v>
      </c>
      <c r="R572" s="4" t="s">
        <v>843</v>
      </c>
    </row>
    <row r="573" spans="1:18" x14ac:dyDescent="0.25">
      <c r="A573" s="50">
        <v>44652</v>
      </c>
      <c r="B573" s="40" t="s">
        <v>457</v>
      </c>
      <c r="C573" s="87" t="s">
        <v>319</v>
      </c>
      <c r="D573" s="42">
        <v>44662</v>
      </c>
      <c r="E573" s="43">
        <v>357633</v>
      </c>
      <c r="F573" s="44" t="s">
        <v>833</v>
      </c>
      <c r="G573" s="45">
        <v>681630379</v>
      </c>
      <c r="H573" s="46">
        <v>44655</v>
      </c>
      <c r="I573" s="46">
        <v>44671</v>
      </c>
      <c r="J573" s="47">
        <v>90652</v>
      </c>
      <c r="K573" s="40">
        <v>598831</v>
      </c>
      <c r="L573" s="40" t="s">
        <v>38</v>
      </c>
      <c r="M573" s="40" t="s">
        <v>130</v>
      </c>
      <c r="N573" s="40" t="s">
        <v>42</v>
      </c>
      <c r="O573" s="40" t="s">
        <v>915</v>
      </c>
      <c r="P573" s="42">
        <v>44663</v>
      </c>
      <c r="Q573" s="4" t="s">
        <v>844</v>
      </c>
      <c r="R573" s="4" t="s">
        <v>843</v>
      </c>
    </row>
    <row r="574" spans="1:18" x14ac:dyDescent="0.25">
      <c r="A574" s="50">
        <v>44652</v>
      </c>
      <c r="B574" s="4" t="s">
        <v>456</v>
      </c>
      <c r="C574" s="87">
        <v>1252941</v>
      </c>
      <c r="D574" s="42">
        <v>44645</v>
      </c>
      <c r="E574" s="43">
        <v>362789</v>
      </c>
      <c r="F574" s="44" t="s">
        <v>834</v>
      </c>
      <c r="G574" s="45">
        <v>845614251</v>
      </c>
      <c r="H574" s="46">
        <v>44659</v>
      </c>
      <c r="I574" s="46">
        <v>44670</v>
      </c>
      <c r="J574" s="47">
        <v>27048</v>
      </c>
      <c r="K574" s="40">
        <v>526918</v>
      </c>
      <c r="L574" s="40" t="s">
        <v>139</v>
      </c>
      <c r="M574" s="40" t="s">
        <v>320</v>
      </c>
      <c r="N574" s="40" t="s">
        <v>63</v>
      </c>
      <c r="O574" s="40" t="s">
        <v>873</v>
      </c>
      <c r="P574" s="42">
        <v>44662</v>
      </c>
      <c r="Q574" s="4" t="s">
        <v>841</v>
      </c>
      <c r="R574" s="4" t="s">
        <v>841</v>
      </c>
    </row>
    <row r="575" spans="1:18" x14ac:dyDescent="0.25">
      <c r="A575" s="50">
        <v>44652</v>
      </c>
      <c r="B575" s="4" t="s">
        <v>456</v>
      </c>
      <c r="C575" s="87">
        <v>1271784</v>
      </c>
      <c r="D575" s="42">
        <v>44652</v>
      </c>
      <c r="E575" s="43">
        <v>6858</v>
      </c>
      <c r="F575" s="44" t="s">
        <v>835</v>
      </c>
      <c r="G575" s="45">
        <v>382750992</v>
      </c>
      <c r="H575" s="46">
        <v>44652</v>
      </c>
      <c r="I575" s="46">
        <v>44666</v>
      </c>
      <c r="J575" s="47">
        <v>67301</v>
      </c>
      <c r="K575" s="40">
        <v>520211</v>
      </c>
      <c r="L575" s="40" t="s">
        <v>38</v>
      </c>
      <c r="M575" s="40" t="s">
        <v>133</v>
      </c>
      <c r="N575" s="40" t="s">
        <v>63</v>
      </c>
      <c r="O575" s="40" t="s">
        <v>873</v>
      </c>
      <c r="P575" s="42">
        <v>44652</v>
      </c>
      <c r="Q575" s="4" t="s">
        <v>841</v>
      </c>
      <c r="R575" s="4" t="s">
        <v>841</v>
      </c>
    </row>
    <row r="576" spans="1:18" x14ac:dyDescent="0.25">
      <c r="A576" s="50">
        <v>44652</v>
      </c>
      <c r="B576" s="4" t="s">
        <v>456</v>
      </c>
      <c r="C576" s="87">
        <v>1271918</v>
      </c>
      <c r="D576" s="42">
        <v>44652</v>
      </c>
      <c r="E576" s="43">
        <v>6858</v>
      </c>
      <c r="F576" s="44" t="s">
        <v>835</v>
      </c>
      <c r="G576" s="45">
        <v>455772597</v>
      </c>
      <c r="H576" s="46">
        <v>44652</v>
      </c>
      <c r="I576" s="46">
        <v>44666</v>
      </c>
      <c r="J576" s="47">
        <v>73536</v>
      </c>
      <c r="K576" s="40">
        <v>988334</v>
      </c>
      <c r="L576" s="40" t="s">
        <v>38</v>
      </c>
      <c r="M576" s="40" t="s">
        <v>133</v>
      </c>
      <c r="N576" s="40" t="s">
        <v>63</v>
      </c>
      <c r="O576" s="40" t="s">
        <v>873</v>
      </c>
      <c r="P576" s="42">
        <v>44652</v>
      </c>
      <c r="Q576" s="4" t="s">
        <v>841</v>
      </c>
      <c r="R576" s="4" t="s">
        <v>841</v>
      </c>
    </row>
    <row r="577" spans="1:18" x14ac:dyDescent="0.25">
      <c r="A577" s="50">
        <v>44652</v>
      </c>
      <c r="B577" s="4" t="s">
        <v>456</v>
      </c>
      <c r="C577" s="87">
        <v>1272044</v>
      </c>
      <c r="D577" s="42">
        <v>44655</v>
      </c>
      <c r="E577" s="43">
        <v>6858</v>
      </c>
      <c r="F577" s="44" t="s">
        <v>835</v>
      </c>
      <c r="G577" s="45">
        <v>34027535</v>
      </c>
      <c r="H577" s="46">
        <v>44652</v>
      </c>
      <c r="I577" s="46">
        <v>44668</v>
      </c>
      <c r="J577" s="47">
        <v>30702</v>
      </c>
      <c r="K577" s="40">
        <v>305826</v>
      </c>
      <c r="L577" s="40" t="s">
        <v>38</v>
      </c>
      <c r="M577" s="40" t="s">
        <v>133</v>
      </c>
      <c r="N577" s="40" t="s">
        <v>63</v>
      </c>
      <c r="O577" s="40" t="s">
        <v>873</v>
      </c>
      <c r="P577" s="42">
        <v>44656</v>
      </c>
      <c r="Q577" s="4" t="s">
        <v>841</v>
      </c>
      <c r="R577" s="4" t="s">
        <v>841</v>
      </c>
    </row>
    <row r="578" spans="1:18" x14ac:dyDescent="0.25">
      <c r="A578" s="50">
        <v>44652</v>
      </c>
      <c r="B578" s="4" t="s">
        <v>456</v>
      </c>
      <c r="C578" s="87">
        <v>1272020</v>
      </c>
      <c r="D578" s="42">
        <v>44655</v>
      </c>
      <c r="E578" s="43">
        <v>6858</v>
      </c>
      <c r="F578" s="44" t="s">
        <v>835</v>
      </c>
      <c r="G578" s="45">
        <v>114755650</v>
      </c>
      <c r="H578" s="46">
        <v>44652</v>
      </c>
      <c r="I578" s="46">
        <v>44668</v>
      </c>
      <c r="J578" s="47">
        <v>20286</v>
      </c>
      <c r="K578" s="40">
        <v>894276</v>
      </c>
      <c r="L578" s="40" t="s">
        <v>38</v>
      </c>
      <c r="M578" s="40" t="s">
        <v>133</v>
      </c>
      <c r="N578" s="40" t="s">
        <v>63</v>
      </c>
      <c r="O578" s="40" t="s">
        <v>873</v>
      </c>
      <c r="P578" s="42">
        <v>44656</v>
      </c>
      <c r="Q578" s="4" t="s">
        <v>841</v>
      </c>
      <c r="R578" s="4" t="s">
        <v>841</v>
      </c>
    </row>
    <row r="579" spans="1:18" x14ac:dyDescent="0.25">
      <c r="A579" s="50">
        <v>44652</v>
      </c>
      <c r="B579" s="4" t="s">
        <v>456</v>
      </c>
      <c r="C579" s="87" t="s">
        <v>321</v>
      </c>
      <c r="D579" s="42">
        <v>44652</v>
      </c>
      <c r="E579" s="43">
        <v>367031</v>
      </c>
      <c r="F579" s="44" t="s">
        <v>459</v>
      </c>
      <c r="G579" s="45">
        <v>537299015</v>
      </c>
      <c r="H579" s="46">
        <v>44658</v>
      </c>
      <c r="I579" s="46">
        <v>44671</v>
      </c>
      <c r="J579" s="65">
        <v>3390</v>
      </c>
      <c r="K579" s="40">
        <v>848674</v>
      </c>
      <c r="L579" s="40" t="s">
        <v>18</v>
      </c>
      <c r="M579" s="40" t="s">
        <v>322</v>
      </c>
      <c r="N579" s="40" t="s">
        <v>71</v>
      </c>
      <c r="O579" s="40" t="s">
        <v>919</v>
      </c>
      <c r="P579" s="42">
        <v>44658</v>
      </c>
      <c r="Q579" s="4" t="s">
        <v>844</v>
      </c>
      <c r="R579" s="4" t="s">
        <v>843</v>
      </c>
    </row>
    <row r="580" spans="1:18" x14ac:dyDescent="0.25">
      <c r="A580" s="50">
        <v>44682</v>
      </c>
      <c r="B580" s="4" t="s">
        <v>456</v>
      </c>
      <c r="C580" s="87">
        <v>1318015</v>
      </c>
      <c r="D580" s="42">
        <v>44683</v>
      </c>
      <c r="E580" s="43">
        <v>364046</v>
      </c>
      <c r="F580" s="44" t="s">
        <v>756</v>
      </c>
      <c r="G580" s="45">
        <v>155331685</v>
      </c>
      <c r="H580" s="46">
        <v>44683</v>
      </c>
      <c r="I580" s="46">
        <v>44706</v>
      </c>
      <c r="J580" s="47">
        <v>57821</v>
      </c>
      <c r="K580" s="40">
        <v>939212</v>
      </c>
      <c r="L580" s="40" t="s">
        <v>38</v>
      </c>
      <c r="M580" s="40" t="s">
        <v>323</v>
      </c>
      <c r="N580" s="40" t="s">
        <v>25</v>
      </c>
      <c r="O580" s="40" t="s">
        <v>874</v>
      </c>
      <c r="P580" s="42">
        <v>44684</v>
      </c>
      <c r="Q580" s="4" t="s">
        <v>843</v>
      </c>
      <c r="R580" s="4" t="s">
        <v>843</v>
      </c>
    </row>
    <row r="581" spans="1:18" x14ac:dyDescent="0.25">
      <c r="A581" s="50">
        <v>44682</v>
      </c>
      <c r="B581" s="4" t="s">
        <v>456</v>
      </c>
      <c r="C581" s="87">
        <v>1319033</v>
      </c>
      <c r="D581" s="42">
        <v>44684</v>
      </c>
      <c r="E581" s="43">
        <v>6858</v>
      </c>
      <c r="F581" s="44" t="s">
        <v>835</v>
      </c>
      <c r="G581" s="45">
        <v>927184578</v>
      </c>
      <c r="H581" s="46">
        <v>44682</v>
      </c>
      <c r="I581" s="46">
        <v>44698</v>
      </c>
      <c r="J581" s="47">
        <v>6511</v>
      </c>
      <c r="K581" s="40">
        <v>672351</v>
      </c>
      <c r="L581" s="40" t="s">
        <v>38</v>
      </c>
      <c r="M581" s="40" t="s">
        <v>133</v>
      </c>
      <c r="N581" s="40" t="s">
        <v>25</v>
      </c>
      <c r="O581" s="40" t="s">
        <v>874</v>
      </c>
      <c r="P581" s="42">
        <v>44684</v>
      </c>
      <c r="Q581" s="4" t="s">
        <v>843</v>
      </c>
      <c r="R581" s="4" t="s">
        <v>843</v>
      </c>
    </row>
    <row r="582" spans="1:18" x14ac:dyDescent="0.25">
      <c r="A582" s="50">
        <v>44682</v>
      </c>
      <c r="B582" s="4" t="s">
        <v>456</v>
      </c>
      <c r="C582" s="87">
        <v>1316045</v>
      </c>
      <c r="D582" s="42">
        <v>44683</v>
      </c>
      <c r="E582" s="43">
        <v>638</v>
      </c>
      <c r="F582" s="44" t="s">
        <v>732</v>
      </c>
      <c r="G582" s="45">
        <v>622084180</v>
      </c>
      <c r="H582" s="46">
        <v>44684</v>
      </c>
      <c r="I582" s="46">
        <v>44713</v>
      </c>
      <c r="J582" s="47">
        <v>43457</v>
      </c>
      <c r="K582" s="40">
        <v>153444</v>
      </c>
      <c r="L582" s="40" t="s">
        <v>18</v>
      </c>
      <c r="M582" s="40" t="s">
        <v>325</v>
      </c>
      <c r="N582" s="40" t="s">
        <v>32</v>
      </c>
      <c r="O582" s="40" t="s">
        <v>885</v>
      </c>
      <c r="P582" s="42">
        <v>44684</v>
      </c>
      <c r="Q582" s="4" t="s">
        <v>843</v>
      </c>
      <c r="R582" s="4" t="s">
        <v>843</v>
      </c>
    </row>
    <row r="583" spans="1:18" x14ac:dyDescent="0.25">
      <c r="A583" s="50">
        <v>44682</v>
      </c>
      <c r="B583" s="4" t="s">
        <v>456</v>
      </c>
      <c r="C583" s="87">
        <v>1316040</v>
      </c>
      <c r="D583" s="42">
        <v>44683</v>
      </c>
      <c r="E583" s="43">
        <v>638</v>
      </c>
      <c r="F583" s="44" t="s">
        <v>732</v>
      </c>
      <c r="G583" s="45">
        <v>641626561</v>
      </c>
      <c r="H583" s="46">
        <v>44684</v>
      </c>
      <c r="I583" s="46">
        <v>44713</v>
      </c>
      <c r="J583" s="47">
        <v>14563</v>
      </c>
      <c r="K583" s="40">
        <v>666964</v>
      </c>
      <c r="L583" s="40" t="s">
        <v>18</v>
      </c>
      <c r="M583" s="40" t="s">
        <v>325</v>
      </c>
      <c r="N583" s="40" t="s">
        <v>32</v>
      </c>
      <c r="O583" s="40" t="s">
        <v>885</v>
      </c>
      <c r="P583" s="42">
        <v>44684</v>
      </c>
      <c r="Q583" s="4" t="s">
        <v>843</v>
      </c>
      <c r="R583" s="4" t="s">
        <v>843</v>
      </c>
    </row>
    <row r="584" spans="1:18" x14ac:dyDescent="0.25">
      <c r="A584" s="50">
        <v>44682</v>
      </c>
      <c r="B584" s="4" t="s">
        <v>456</v>
      </c>
      <c r="C584" s="87">
        <v>1318856</v>
      </c>
      <c r="D584" s="42">
        <v>44684</v>
      </c>
      <c r="E584" s="43">
        <v>6858</v>
      </c>
      <c r="F584" s="44" t="s">
        <v>835</v>
      </c>
      <c r="G584" s="45">
        <v>856736420</v>
      </c>
      <c r="H584" s="46">
        <v>44682</v>
      </c>
      <c r="I584" s="46">
        <v>44698</v>
      </c>
      <c r="J584" s="47">
        <v>398</v>
      </c>
      <c r="K584" s="40">
        <v>121998</v>
      </c>
      <c r="L584" s="40" t="s">
        <v>38</v>
      </c>
      <c r="M584" s="40" t="s">
        <v>133</v>
      </c>
      <c r="N584" s="40" t="s">
        <v>25</v>
      </c>
      <c r="O584" s="40" t="s">
        <v>874</v>
      </c>
      <c r="P584" s="42">
        <v>44684</v>
      </c>
      <c r="Q584" s="4" t="s">
        <v>843</v>
      </c>
      <c r="R584" s="4" t="s">
        <v>843</v>
      </c>
    </row>
    <row r="585" spans="1:18" x14ac:dyDescent="0.25">
      <c r="A585" s="50">
        <v>44682</v>
      </c>
      <c r="B585" s="4" t="s">
        <v>456</v>
      </c>
      <c r="C585" s="87">
        <v>1318733</v>
      </c>
      <c r="D585" s="42">
        <v>44684</v>
      </c>
      <c r="E585" s="43">
        <v>6858</v>
      </c>
      <c r="F585" s="44" t="s">
        <v>835</v>
      </c>
      <c r="G585" s="45">
        <v>719844003</v>
      </c>
      <c r="H585" s="46">
        <v>44682</v>
      </c>
      <c r="I585" s="46">
        <v>44698</v>
      </c>
      <c r="J585" s="47">
        <v>34298</v>
      </c>
      <c r="K585" s="40">
        <v>272911</v>
      </c>
      <c r="L585" s="40" t="s">
        <v>38</v>
      </c>
      <c r="M585" s="40" t="s">
        <v>133</v>
      </c>
      <c r="N585" s="40" t="s">
        <v>25</v>
      </c>
      <c r="O585" s="40" t="s">
        <v>874</v>
      </c>
      <c r="P585" s="42">
        <v>44684</v>
      </c>
      <c r="Q585" s="4" t="s">
        <v>843</v>
      </c>
      <c r="R585" s="4" t="s">
        <v>843</v>
      </c>
    </row>
    <row r="586" spans="1:18" x14ac:dyDescent="0.25">
      <c r="A586" s="50">
        <v>44682</v>
      </c>
      <c r="B586" s="4" t="s">
        <v>458</v>
      </c>
      <c r="C586" s="87">
        <v>1322627</v>
      </c>
      <c r="D586" s="42">
        <v>44684</v>
      </c>
      <c r="E586" s="43">
        <v>175</v>
      </c>
      <c r="F586" s="44" t="s">
        <v>489</v>
      </c>
      <c r="G586" s="45">
        <v>548337733</v>
      </c>
      <c r="H586" s="46">
        <v>44682</v>
      </c>
      <c r="I586" s="46">
        <v>44712</v>
      </c>
      <c r="J586" s="47">
        <v>84656</v>
      </c>
      <c r="K586" s="40">
        <v>372852</v>
      </c>
      <c r="L586" s="40" t="s">
        <v>38</v>
      </c>
      <c r="M586" s="40" t="s">
        <v>326</v>
      </c>
      <c r="N586" s="40" t="s">
        <v>153</v>
      </c>
      <c r="O586" s="40" t="s">
        <v>914</v>
      </c>
      <c r="P586" s="42">
        <v>44685</v>
      </c>
      <c r="Q586" s="4" t="s">
        <v>842</v>
      </c>
      <c r="R586" s="4" t="s">
        <v>842</v>
      </c>
    </row>
    <row r="587" spans="1:18" x14ac:dyDescent="0.25">
      <c r="A587" s="50">
        <v>44682</v>
      </c>
      <c r="B587" s="4" t="s">
        <v>456</v>
      </c>
      <c r="C587" s="87">
        <v>1322618</v>
      </c>
      <c r="D587" s="42">
        <v>44684</v>
      </c>
      <c r="E587" s="43">
        <v>175</v>
      </c>
      <c r="F587" s="44" t="s">
        <v>489</v>
      </c>
      <c r="G587" s="45">
        <v>11626251</v>
      </c>
      <c r="H587" s="46">
        <v>44682</v>
      </c>
      <c r="I587" s="46">
        <v>44712</v>
      </c>
      <c r="J587" s="47">
        <v>46144</v>
      </c>
      <c r="K587" s="40">
        <v>931385</v>
      </c>
      <c r="L587" s="40" t="s">
        <v>38</v>
      </c>
      <c r="M587" s="40" t="s">
        <v>326</v>
      </c>
      <c r="N587" s="40" t="s">
        <v>153</v>
      </c>
      <c r="O587" s="40" t="s">
        <v>914</v>
      </c>
      <c r="P587" s="42">
        <v>44685</v>
      </c>
      <c r="Q587" s="4" t="s">
        <v>842</v>
      </c>
      <c r="R587" s="4" t="s">
        <v>842</v>
      </c>
    </row>
    <row r="588" spans="1:18" x14ac:dyDescent="0.25">
      <c r="A588" s="50">
        <v>44682</v>
      </c>
      <c r="B588" s="4" t="s">
        <v>456</v>
      </c>
      <c r="C588" s="87">
        <v>1322632</v>
      </c>
      <c r="D588" s="42">
        <v>44684</v>
      </c>
      <c r="E588" s="43">
        <v>9927</v>
      </c>
      <c r="F588" s="44" t="s">
        <v>612</v>
      </c>
      <c r="G588" s="45">
        <v>267405974</v>
      </c>
      <c r="H588" s="46">
        <v>44682</v>
      </c>
      <c r="I588" s="46">
        <v>44711</v>
      </c>
      <c r="J588" s="47">
        <v>91466</v>
      </c>
      <c r="K588" s="40">
        <v>137912</v>
      </c>
      <c r="L588" s="40" t="s">
        <v>38</v>
      </c>
      <c r="M588" s="40" t="s">
        <v>327</v>
      </c>
      <c r="N588" s="40" t="s">
        <v>153</v>
      </c>
      <c r="O588" s="40" t="s">
        <v>914</v>
      </c>
      <c r="P588" s="42">
        <v>44685</v>
      </c>
      <c r="Q588" s="4" t="s">
        <v>842</v>
      </c>
      <c r="R588" s="4" t="s">
        <v>842</v>
      </c>
    </row>
    <row r="589" spans="1:18" x14ac:dyDescent="0.25">
      <c r="A589" s="50">
        <v>44682</v>
      </c>
      <c r="B589" s="40" t="s">
        <v>457</v>
      </c>
      <c r="C589" s="87">
        <v>1319662</v>
      </c>
      <c r="D589" s="42">
        <v>44684</v>
      </c>
      <c r="E589" s="43">
        <v>16599</v>
      </c>
      <c r="F589" s="44" t="s">
        <v>517</v>
      </c>
      <c r="G589" s="45">
        <v>391423167</v>
      </c>
      <c r="H589" s="46">
        <v>44685</v>
      </c>
      <c r="I589" s="46">
        <v>44712</v>
      </c>
      <c r="J589" s="47">
        <v>95402</v>
      </c>
      <c r="K589" s="40">
        <v>214258</v>
      </c>
      <c r="L589" s="40" t="s">
        <v>18</v>
      </c>
      <c r="M589" s="40" t="s">
        <v>142</v>
      </c>
      <c r="N589" s="40" t="s">
        <v>28</v>
      </c>
      <c r="O589" s="40" t="s">
        <v>908</v>
      </c>
      <c r="P589" s="42">
        <v>44685</v>
      </c>
      <c r="Q589" s="4" t="s">
        <v>841</v>
      </c>
      <c r="R589" s="4" t="s">
        <v>843</v>
      </c>
    </row>
    <row r="590" spans="1:18" x14ac:dyDescent="0.25">
      <c r="A590" s="50">
        <v>44682</v>
      </c>
      <c r="B590" s="4" t="s">
        <v>458</v>
      </c>
      <c r="C590" s="87">
        <v>1319891</v>
      </c>
      <c r="D590" s="42">
        <v>44684</v>
      </c>
      <c r="E590" s="43">
        <v>16599</v>
      </c>
      <c r="F590" s="44" t="s">
        <v>517</v>
      </c>
      <c r="G590" s="45">
        <v>321704054</v>
      </c>
      <c r="H590" s="46">
        <v>44685</v>
      </c>
      <c r="I590" s="46">
        <v>44712</v>
      </c>
      <c r="J590" s="47">
        <v>26795</v>
      </c>
      <c r="K590" s="40">
        <v>405756</v>
      </c>
      <c r="L590" s="40" t="s">
        <v>18</v>
      </c>
      <c r="M590" s="40" t="s">
        <v>142</v>
      </c>
      <c r="N590" s="40" t="s">
        <v>28</v>
      </c>
      <c r="O590" s="40" t="s">
        <v>908</v>
      </c>
      <c r="P590" s="42">
        <v>44685</v>
      </c>
      <c r="Q590" s="4" t="s">
        <v>841</v>
      </c>
      <c r="R590" s="4" t="s">
        <v>843</v>
      </c>
    </row>
    <row r="591" spans="1:18" x14ac:dyDescent="0.25">
      <c r="A591" s="50">
        <v>44682</v>
      </c>
      <c r="B591" s="4" t="s">
        <v>456</v>
      </c>
      <c r="C591" s="87">
        <v>1305155</v>
      </c>
      <c r="D591" s="42">
        <v>44685</v>
      </c>
      <c r="E591" s="43">
        <v>16193</v>
      </c>
      <c r="F591" s="44" t="s">
        <v>760</v>
      </c>
      <c r="G591" s="45">
        <v>755844624</v>
      </c>
      <c r="H591" s="46">
        <v>44683</v>
      </c>
      <c r="I591" s="46">
        <v>44701</v>
      </c>
      <c r="J591" s="47">
        <v>45409</v>
      </c>
      <c r="K591" s="40">
        <v>453022</v>
      </c>
      <c r="L591" s="40" t="s">
        <v>18</v>
      </c>
      <c r="M591" s="40" t="s">
        <v>328</v>
      </c>
      <c r="N591" s="40" t="s">
        <v>36</v>
      </c>
      <c r="O591" s="40" t="s">
        <v>932</v>
      </c>
      <c r="P591" s="42">
        <v>44685</v>
      </c>
      <c r="Q591" s="4" t="s">
        <v>841</v>
      </c>
      <c r="R591" s="4" t="s">
        <v>843</v>
      </c>
    </row>
    <row r="592" spans="1:18" x14ac:dyDescent="0.25">
      <c r="A592" s="50">
        <v>44682</v>
      </c>
      <c r="B592" s="4" t="s">
        <v>456</v>
      </c>
      <c r="C592" s="87">
        <v>1320964</v>
      </c>
      <c r="D592" s="42">
        <v>44684</v>
      </c>
      <c r="E592" s="43">
        <v>360193</v>
      </c>
      <c r="F592" s="44" t="s">
        <v>716</v>
      </c>
      <c r="G592" s="45">
        <v>576456133</v>
      </c>
      <c r="H592" s="46">
        <v>44683</v>
      </c>
      <c r="I592" s="46">
        <v>44696</v>
      </c>
      <c r="J592" s="47">
        <v>81037</v>
      </c>
      <c r="K592" s="40">
        <v>123573</v>
      </c>
      <c r="L592" s="40" t="s">
        <v>38</v>
      </c>
      <c r="M592" s="4" t="s">
        <v>96</v>
      </c>
      <c r="N592" s="4" t="s">
        <v>42</v>
      </c>
      <c r="O592" s="4" t="s">
        <v>917</v>
      </c>
      <c r="P592" s="42">
        <v>44684</v>
      </c>
      <c r="Q592" s="4" t="s">
        <v>841</v>
      </c>
      <c r="R592" s="4" t="s">
        <v>843</v>
      </c>
    </row>
    <row r="593" spans="1:18" x14ac:dyDescent="0.25">
      <c r="A593" s="50">
        <v>44682</v>
      </c>
      <c r="B593" s="4" t="s">
        <v>456</v>
      </c>
      <c r="C593" s="87">
        <v>1322431</v>
      </c>
      <c r="D593" s="42">
        <v>44685</v>
      </c>
      <c r="E593" s="43">
        <v>11113</v>
      </c>
      <c r="F593" s="44" t="s">
        <v>745</v>
      </c>
      <c r="G593" s="45">
        <v>622899253</v>
      </c>
      <c r="H593" s="46">
        <v>44686</v>
      </c>
      <c r="I593" s="46">
        <v>44693</v>
      </c>
      <c r="J593" s="47">
        <v>61988</v>
      </c>
      <c r="K593" s="40">
        <v>840290</v>
      </c>
      <c r="L593" s="40" t="s">
        <v>18</v>
      </c>
      <c r="M593" s="40" t="s">
        <v>329</v>
      </c>
      <c r="N593" s="40" t="s">
        <v>36</v>
      </c>
      <c r="O593" s="40" t="s">
        <v>930</v>
      </c>
      <c r="P593" s="42">
        <v>44687</v>
      </c>
      <c r="Q593" s="4" t="s">
        <v>843</v>
      </c>
      <c r="R593" s="4" t="s">
        <v>843</v>
      </c>
    </row>
    <row r="594" spans="1:18" x14ac:dyDescent="0.25">
      <c r="A594" s="50">
        <v>44682</v>
      </c>
      <c r="B594" s="4" t="s">
        <v>456</v>
      </c>
      <c r="C594" s="87">
        <v>1322480</v>
      </c>
      <c r="D594" s="42">
        <v>44686</v>
      </c>
      <c r="E594" s="43">
        <v>364046</v>
      </c>
      <c r="F594" s="44" t="s">
        <v>756</v>
      </c>
      <c r="G594" s="45">
        <v>969090648</v>
      </c>
      <c r="H594" s="46">
        <v>44686</v>
      </c>
      <c r="I594" s="46">
        <v>44709</v>
      </c>
      <c r="J594" s="47">
        <v>43285</v>
      </c>
      <c r="K594" s="40">
        <v>150998</v>
      </c>
      <c r="L594" s="40" t="s">
        <v>38</v>
      </c>
      <c r="M594" s="40" t="s">
        <v>330</v>
      </c>
      <c r="N594" s="40" t="s">
        <v>25</v>
      </c>
      <c r="O594" s="40" t="s">
        <v>874</v>
      </c>
      <c r="P594" s="42">
        <v>44687</v>
      </c>
      <c r="Q594" s="4" t="s">
        <v>843</v>
      </c>
      <c r="R594" s="4" t="s">
        <v>843</v>
      </c>
    </row>
    <row r="595" spans="1:18" x14ac:dyDescent="0.25">
      <c r="A595" s="50">
        <v>44682</v>
      </c>
      <c r="B595" s="4" t="s">
        <v>456</v>
      </c>
      <c r="C595" s="87">
        <v>1319937</v>
      </c>
      <c r="D595" s="42">
        <v>44686</v>
      </c>
      <c r="E595" s="43">
        <v>5488</v>
      </c>
      <c r="F595" s="44" t="s">
        <v>802</v>
      </c>
      <c r="G595" s="45">
        <v>145187680</v>
      </c>
      <c r="H595" s="46">
        <v>44686</v>
      </c>
      <c r="I595" s="46">
        <v>44708</v>
      </c>
      <c r="J595" s="47">
        <v>23081</v>
      </c>
      <c r="K595" s="40">
        <v>484116</v>
      </c>
      <c r="L595" s="40" t="s">
        <v>18</v>
      </c>
      <c r="M595" s="40" t="s">
        <v>331</v>
      </c>
      <c r="N595" s="40" t="s">
        <v>32</v>
      </c>
      <c r="O595" s="40" t="s">
        <v>885</v>
      </c>
      <c r="P595" s="42">
        <v>44687</v>
      </c>
      <c r="Q595" s="4" t="s">
        <v>843</v>
      </c>
      <c r="R595" s="4" t="s">
        <v>843</v>
      </c>
    </row>
    <row r="596" spans="1:18" x14ac:dyDescent="0.25">
      <c r="A596" s="50">
        <v>44682</v>
      </c>
      <c r="B596" s="4" t="s">
        <v>456</v>
      </c>
      <c r="C596" s="87">
        <v>1318028</v>
      </c>
      <c r="D596" s="42">
        <v>44684</v>
      </c>
      <c r="E596" s="43">
        <v>361756</v>
      </c>
      <c r="F596" s="44" t="s">
        <v>462</v>
      </c>
      <c r="G596" s="45">
        <v>375992902</v>
      </c>
      <c r="H596" s="46">
        <v>44690</v>
      </c>
      <c r="I596" s="46">
        <v>44706</v>
      </c>
      <c r="J596" s="47">
        <v>67992</v>
      </c>
      <c r="K596" s="40">
        <v>198563</v>
      </c>
      <c r="L596" s="40" t="s">
        <v>18</v>
      </c>
      <c r="M596" s="40" t="s">
        <v>175</v>
      </c>
      <c r="N596" s="40" t="s">
        <v>25</v>
      </c>
      <c r="O596" s="40" t="s">
        <v>939</v>
      </c>
      <c r="P596" s="42">
        <v>44690</v>
      </c>
      <c r="Q596" s="4" t="s">
        <v>843</v>
      </c>
      <c r="R596" s="4" t="s">
        <v>843</v>
      </c>
    </row>
    <row r="597" spans="1:18" x14ac:dyDescent="0.25">
      <c r="A597" s="50">
        <v>44682</v>
      </c>
      <c r="B597" s="40" t="s">
        <v>457</v>
      </c>
      <c r="C597" s="87">
        <v>1320519</v>
      </c>
      <c r="D597" s="42">
        <v>44685</v>
      </c>
      <c r="E597" s="43">
        <v>356012</v>
      </c>
      <c r="F597" s="44" t="s">
        <v>719</v>
      </c>
      <c r="G597" s="45">
        <v>178381554</v>
      </c>
      <c r="H597" s="46">
        <v>44687</v>
      </c>
      <c r="I597" s="46">
        <v>44712</v>
      </c>
      <c r="J597" s="47">
        <v>70893</v>
      </c>
      <c r="K597" s="40">
        <v>526439</v>
      </c>
      <c r="L597" s="40" t="s">
        <v>18</v>
      </c>
      <c r="M597" s="4" t="s">
        <v>100</v>
      </c>
      <c r="N597" s="40" t="s">
        <v>25</v>
      </c>
      <c r="O597" s="40" t="s">
        <v>874</v>
      </c>
      <c r="P597" s="42">
        <v>44690</v>
      </c>
      <c r="Q597" s="4" t="s">
        <v>843</v>
      </c>
      <c r="R597" s="4" t="s">
        <v>843</v>
      </c>
    </row>
    <row r="598" spans="1:18" x14ac:dyDescent="0.25">
      <c r="A598" s="50">
        <v>44682</v>
      </c>
      <c r="B598" s="4" t="s">
        <v>458</v>
      </c>
      <c r="C598" s="87">
        <v>1320648</v>
      </c>
      <c r="D598" s="42">
        <v>44685</v>
      </c>
      <c r="E598" s="43">
        <v>356012</v>
      </c>
      <c r="F598" s="44" t="s">
        <v>719</v>
      </c>
      <c r="G598" s="45">
        <v>352314639</v>
      </c>
      <c r="H598" s="46">
        <v>44687</v>
      </c>
      <c r="I598" s="46">
        <v>44712</v>
      </c>
      <c r="J598" s="47">
        <v>95489</v>
      </c>
      <c r="K598" s="40">
        <v>349458</v>
      </c>
      <c r="L598" s="40" t="s">
        <v>18</v>
      </c>
      <c r="M598" s="4" t="s">
        <v>100</v>
      </c>
      <c r="N598" s="40" t="s">
        <v>25</v>
      </c>
      <c r="O598" s="40" t="s">
        <v>874</v>
      </c>
      <c r="P598" s="42">
        <v>44690</v>
      </c>
      <c r="Q598" s="4" t="s">
        <v>843</v>
      </c>
      <c r="R598" s="4" t="s">
        <v>843</v>
      </c>
    </row>
    <row r="599" spans="1:18" x14ac:dyDescent="0.25">
      <c r="A599" s="50">
        <v>44682</v>
      </c>
      <c r="B599" s="40" t="s">
        <v>457</v>
      </c>
      <c r="C599" s="87">
        <v>1316191</v>
      </c>
      <c r="D599" s="42">
        <v>44685</v>
      </c>
      <c r="E599" s="43">
        <v>11113</v>
      </c>
      <c r="F599" s="44" t="s">
        <v>745</v>
      </c>
      <c r="G599" s="45">
        <v>325977785</v>
      </c>
      <c r="H599" s="46">
        <v>44687</v>
      </c>
      <c r="I599" s="46">
        <v>44697</v>
      </c>
      <c r="J599" s="47">
        <v>63226</v>
      </c>
      <c r="K599" s="40">
        <v>751490</v>
      </c>
      <c r="L599" s="40" t="s">
        <v>18</v>
      </c>
      <c r="M599" s="40" t="s">
        <v>329</v>
      </c>
      <c r="N599" s="40" t="s">
        <v>28</v>
      </c>
      <c r="O599" s="40" t="s">
        <v>908</v>
      </c>
      <c r="P599" s="42">
        <v>44690</v>
      </c>
      <c r="Q599" s="4" t="s">
        <v>843</v>
      </c>
      <c r="R599" s="4" t="s">
        <v>843</v>
      </c>
    </row>
    <row r="600" spans="1:18" x14ac:dyDescent="0.25">
      <c r="A600" s="50">
        <v>44682</v>
      </c>
      <c r="B600" s="4" t="s">
        <v>456</v>
      </c>
      <c r="C600" s="87">
        <v>1323605</v>
      </c>
      <c r="D600" s="42">
        <v>44686</v>
      </c>
      <c r="E600" s="43">
        <v>7421</v>
      </c>
      <c r="F600" s="44" t="s">
        <v>762</v>
      </c>
      <c r="G600" s="45">
        <v>177572104</v>
      </c>
      <c r="H600" s="46">
        <v>44686</v>
      </c>
      <c r="I600" s="46">
        <v>44712</v>
      </c>
      <c r="J600" s="47">
        <v>15502</v>
      </c>
      <c r="K600" s="40">
        <v>824295</v>
      </c>
      <c r="L600" s="40" t="s">
        <v>18</v>
      </c>
      <c r="M600" s="40" t="s">
        <v>146</v>
      </c>
      <c r="N600" s="40" t="s">
        <v>71</v>
      </c>
      <c r="O600" s="40" t="s">
        <v>919</v>
      </c>
      <c r="P600" s="42">
        <v>44686</v>
      </c>
      <c r="Q600" s="4" t="s">
        <v>843</v>
      </c>
      <c r="R600" s="4" t="s">
        <v>843</v>
      </c>
    </row>
    <row r="601" spans="1:18" x14ac:dyDescent="0.25">
      <c r="A601" s="50">
        <v>44682</v>
      </c>
      <c r="B601" s="40" t="s">
        <v>457</v>
      </c>
      <c r="C601" s="87">
        <v>1322191</v>
      </c>
      <c r="D601" s="42">
        <v>44686</v>
      </c>
      <c r="E601" s="43">
        <v>364046</v>
      </c>
      <c r="F601" s="44" t="s">
        <v>756</v>
      </c>
      <c r="G601" s="45">
        <v>69001378</v>
      </c>
      <c r="H601" s="46">
        <v>44687</v>
      </c>
      <c r="I601" s="46">
        <v>44710</v>
      </c>
      <c r="J601" s="47">
        <v>87875</v>
      </c>
      <c r="K601" s="40">
        <v>918868</v>
      </c>
      <c r="L601" s="40" t="s">
        <v>38</v>
      </c>
      <c r="M601" s="40" t="s">
        <v>330</v>
      </c>
      <c r="N601" s="40" t="s">
        <v>25</v>
      </c>
      <c r="O601" s="40" t="s">
        <v>874</v>
      </c>
      <c r="P601" s="42">
        <v>44690</v>
      </c>
      <c r="Q601" s="4" t="s">
        <v>843</v>
      </c>
      <c r="R601" s="4" t="s">
        <v>843</v>
      </c>
    </row>
    <row r="602" spans="1:18" x14ac:dyDescent="0.25">
      <c r="A602" s="50">
        <v>44682</v>
      </c>
      <c r="B602" s="4" t="s">
        <v>458</v>
      </c>
      <c r="C602" s="87">
        <v>1322322</v>
      </c>
      <c r="D602" s="42">
        <v>44686</v>
      </c>
      <c r="E602" s="43">
        <v>364046</v>
      </c>
      <c r="F602" s="44" t="s">
        <v>756</v>
      </c>
      <c r="G602" s="45">
        <v>204617338</v>
      </c>
      <c r="H602" s="46">
        <v>44687</v>
      </c>
      <c r="I602" s="46">
        <v>44710</v>
      </c>
      <c r="J602" s="47">
        <v>93370</v>
      </c>
      <c r="K602" s="40">
        <v>927905</v>
      </c>
      <c r="L602" s="40" t="s">
        <v>38</v>
      </c>
      <c r="M602" s="40" t="s">
        <v>330</v>
      </c>
      <c r="N602" s="40" t="s">
        <v>25</v>
      </c>
      <c r="O602" s="40" t="s">
        <v>874</v>
      </c>
      <c r="P602" s="42">
        <v>44690</v>
      </c>
      <c r="Q602" s="4" t="s">
        <v>843</v>
      </c>
      <c r="R602" s="4" t="s">
        <v>843</v>
      </c>
    </row>
    <row r="603" spans="1:18" x14ac:dyDescent="0.25">
      <c r="A603" s="50">
        <v>44682</v>
      </c>
      <c r="B603" s="4" t="s">
        <v>456</v>
      </c>
      <c r="C603" s="87">
        <v>1325748</v>
      </c>
      <c r="D603" s="42">
        <v>44687</v>
      </c>
      <c r="E603" s="43">
        <v>11113</v>
      </c>
      <c r="F603" s="44" t="s">
        <v>745</v>
      </c>
      <c r="G603" s="45">
        <v>978741962</v>
      </c>
      <c r="H603" s="46">
        <v>44690</v>
      </c>
      <c r="I603" s="46">
        <v>44697</v>
      </c>
      <c r="J603" s="47">
        <v>48911</v>
      </c>
      <c r="K603" s="40">
        <v>432339</v>
      </c>
      <c r="L603" s="4" t="s">
        <v>18</v>
      </c>
      <c r="M603" s="40" t="s">
        <v>329</v>
      </c>
      <c r="N603" s="40" t="s">
        <v>84</v>
      </c>
      <c r="O603" s="40" t="s">
        <v>870</v>
      </c>
      <c r="P603" s="42">
        <v>44690</v>
      </c>
      <c r="Q603" s="4" t="s">
        <v>843</v>
      </c>
      <c r="R603" s="4" t="s">
        <v>843</v>
      </c>
    </row>
    <row r="604" spans="1:18" x14ac:dyDescent="0.25">
      <c r="A604" s="50">
        <v>44682</v>
      </c>
      <c r="B604" s="4" t="s">
        <v>456</v>
      </c>
      <c r="C604" s="87">
        <v>1320309</v>
      </c>
      <c r="D604" s="42">
        <v>44690</v>
      </c>
      <c r="E604" s="43">
        <v>6858</v>
      </c>
      <c r="F604" s="44" t="s">
        <v>835</v>
      </c>
      <c r="G604" s="45">
        <v>750631757</v>
      </c>
      <c r="H604" s="46">
        <v>44682</v>
      </c>
      <c r="I604" s="46">
        <v>44698</v>
      </c>
      <c r="J604" s="47">
        <v>78526</v>
      </c>
      <c r="K604" s="40">
        <v>517699</v>
      </c>
      <c r="L604" s="40" t="s">
        <v>38</v>
      </c>
      <c r="M604" s="40" t="s">
        <v>133</v>
      </c>
      <c r="N604" s="40" t="s">
        <v>25</v>
      </c>
      <c r="O604" s="40" t="s">
        <v>874</v>
      </c>
      <c r="P604" s="42">
        <v>44690</v>
      </c>
      <c r="Q604" s="4" t="s">
        <v>843</v>
      </c>
      <c r="R604" s="4" t="s">
        <v>843</v>
      </c>
    </row>
    <row r="605" spans="1:18" x14ac:dyDescent="0.25">
      <c r="A605" s="50">
        <v>44682</v>
      </c>
      <c r="B605" s="4" t="s">
        <v>456</v>
      </c>
      <c r="C605" s="87">
        <v>1329583</v>
      </c>
      <c r="D605" s="42">
        <v>44690</v>
      </c>
      <c r="E605" s="43">
        <v>7560</v>
      </c>
      <c r="F605" s="44" t="s">
        <v>647</v>
      </c>
      <c r="G605" s="45">
        <v>50231589</v>
      </c>
      <c r="H605" s="46">
        <v>44690</v>
      </c>
      <c r="I605" s="46">
        <v>44694</v>
      </c>
      <c r="J605" s="47">
        <v>20418</v>
      </c>
      <c r="K605" s="40">
        <v>454824</v>
      </c>
      <c r="L605" s="40" t="s">
        <v>38</v>
      </c>
      <c r="M605" s="40" t="s">
        <v>332</v>
      </c>
      <c r="N605" s="40" t="s">
        <v>153</v>
      </c>
      <c r="O605" s="40" t="s">
        <v>914</v>
      </c>
      <c r="P605" s="42">
        <v>44690</v>
      </c>
      <c r="Q605" s="4" t="s">
        <v>842</v>
      </c>
      <c r="R605" s="4" t="s">
        <v>842</v>
      </c>
    </row>
    <row r="606" spans="1:18" x14ac:dyDescent="0.25">
      <c r="A606" s="50">
        <v>44682</v>
      </c>
      <c r="B606" s="4" t="s">
        <v>456</v>
      </c>
      <c r="C606" s="87">
        <v>1330014</v>
      </c>
      <c r="D606" s="42">
        <v>44690</v>
      </c>
      <c r="E606" s="43">
        <v>6718</v>
      </c>
      <c r="F606" s="44" t="s">
        <v>789</v>
      </c>
      <c r="G606" s="45">
        <v>361492955</v>
      </c>
      <c r="H606" s="46">
        <v>44690</v>
      </c>
      <c r="I606" s="46">
        <v>44712</v>
      </c>
      <c r="J606" s="47">
        <v>16211</v>
      </c>
      <c r="K606" s="40">
        <v>841439</v>
      </c>
      <c r="L606" s="40" t="s">
        <v>18</v>
      </c>
      <c r="M606" s="40" t="s">
        <v>333</v>
      </c>
      <c r="N606" s="40" t="s">
        <v>153</v>
      </c>
      <c r="O606" s="40" t="s">
        <v>914</v>
      </c>
      <c r="P606" s="42">
        <v>44690</v>
      </c>
      <c r="Q606" s="4" t="s">
        <v>842</v>
      </c>
      <c r="R606" s="4" t="s">
        <v>842</v>
      </c>
    </row>
    <row r="607" spans="1:18" x14ac:dyDescent="0.25">
      <c r="A607" s="50">
        <v>44682</v>
      </c>
      <c r="B607" s="40" t="s">
        <v>457</v>
      </c>
      <c r="C607" s="87">
        <v>1323194</v>
      </c>
      <c r="D607" s="42">
        <v>44686</v>
      </c>
      <c r="E607" s="43">
        <v>16599</v>
      </c>
      <c r="F607" s="44" t="s">
        <v>517</v>
      </c>
      <c r="G607" s="45">
        <v>206404355</v>
      </c>
      <c r="H607" s="46">
        <v>44686</v>
      </c>
      <c r="I607" s="46">
        <v>44712</v>
      </c>
      <c r="J607" s="47">
        <v>52062</v>
      </c>
      <c r="K607" s="40">
        <v>506034</v>
      </c>
      <c r="L607" s="40" t="s">
        <v>18</v>
      </c>
      <c r="M607" s="40" t="s">
        <v>142</v>
      </c>
      <c r="N607" s="40" t="s">
        <v>28</v>
      </c>
      <c r="O607" s="40" t="s">
        <v>908</v>
      </c>
      <c r="P607" s="42">
        <v>44687</v>
      </c>
      <c r="Q607" s="4" t="s">
        <v>841</v>
      </c>
      <c r="R607" s="4" t="s">
        <v>843</v>
      </c>
    </row>
    <row r="608" spans="1:18" x14ac:dyDescent="0.25">
      <c r="A608" s="50">
        <v>44682</v>
      </c>
      <c r="B608" s="4" t="s">
        <v>456</v>
      </c>
      <c r="C608" s="87">
        <v>1334230</v>
      </c>
      <c r="D608" s="42">
        <v>44692</v>
      </c>
      <c r="E608" s="43">
        <v>608</v>
      </c>
      <c r="F608" s="44" t="s">
        <v>503</v>
      </c>
      <c r="G608" s="45">
        <v>84259124</v>
      </c>
      <c r="H608" s="46">
        <v>44692</v>
      </c>
      <c r="I608" s="46">
        <v>44698</v>
      </c>
      <c r="J608" s="47">
        <v>51070</v>
      </c>
      <c r="K608" s="40">
        <v>649539</v>
      </c>
      <c r="L608" s="40" t="s">
        <v>38</v>
      </c>
      <c r="M608" s="40" t="s">
        <v>177</v>
      </c>
      <c r="N608" s="40" t="s">
        <v>334</v>
      </c>
      <c r="O608" s="40" t="s">
        <v>895</v>
      </c>
      <c r="P608" s="42">
        <v>44692</v>
      </c>
      <c r="Q608" s="4" t="s">
        <v>842</v>
      </c>
      <c r="R608" s="4" t="s">
        <v>842</v>
      </c>
    </row>
    <row r="609" spans="1:18" x14ac:dyDescent="0.25">
      <c r="A609" s="50">
        <v>44682</v>
      </c>
      <c r="B609" s="4" t="s">
        <v>456</v>
      </c>
      <c r="C609" s="87">
        <v>1323020</v>
      </c>
      <c r="D609" s="42">
        <v>44686</v>
      </c>
      <c r="E609" s="43">
        <v>5539</v>
      </c>
      <c r="F609" s="44" t="s">
        <v>804</v>
      </c>
      <c r="G609" s="45">
        <v>476248604</v>
      </c>
      <c r="H609" s="46">
        <v>44682</v>
      </c>
      <c r="I609" s="46">
        <v>44711</v>
      </c>
      <c r="J609" s="47">
        <v>36448</v>
      </c>
      <c r="K609" s="40">
        <v>735716</v>
      </c>
      <c r="L609" s="40" t="s">
        <v>38</v>
      </c>
      <c r="M609" s="4" t="s">
        <v>124</v>
      </c>
      <c r="N609" s="40" t="s">
        <v>42</v>
      </c>
      <c r="O609" s="40" t="s">
        <v>884</v>
      </c>
      <c r="P609" s="42">
        <v>44686</v>
      </c>
      <c r="Q609" s="4" t="s">
        <v>841</v>
      </c>
      <c r="R609" s="4" t="s">
        <v>843</v>
      </c>
    </row>
    <row r="610" spans="1:18" x14ac:dyDescent="0.25">
      <c r="A610" s="50">
        <v>44682</v>
      </c>
      <c r="B610" s="4" t="s">
        <v>456</v>
      </c>
      <c r="C610" s="87">
        <v>1323001</v>
      </c>
      <c r="D610" s="42">
        <v>44686</v>
      </c>
      <c r="E610" s="43">
        <v>5539</v>
      </c>
      <c r="F610" s="44" t="s">
        <v>804</v>
      </c>
      <c r="G610" s="45">
        <v>743703369</v>
      </c>
      <c r="H610" s="46">
        <v>44682</v>
      </c>
      <c r="I610" s="46">
        <v>44711</v>
      </c>
      <c r="J610" s="47">
        <v>55402</v>
      </c>
      <c r="K610" s="40">
        <v>354708</v>
      </c>
      <c r="L610" s="40" t="s">
        <v>38</v>
      </c>
      <c r="M610" s="4" t="s">
        <v>124</v>
      </c>
      <c r="N610" s="40" t="s">
        <v>42</v>
      </c>
      <c r="O610" s="40" t="s">
        <v>884</v>
      </c>
      <c r="P610" s="42">
        <v>44686</v>
      </c>
      <c r="Q610" s="4" t="s">
        <v>841</v>
      </c>
      <c r="R610" s="4" t="s">
        <v>843</v>
      </c>
    </row>
    <row r="611" spans="1:18" x14ac:dyDescent="0.25">
      <c r="A611" s="50">
        <v>44682</v>
      </c>
      <c r="B611" s="4" t="s">
        <v>456</v>
      </c>
      <c r="C611" s="87">
        <v>1323017</v>
      </c>
      <c r="D611" s="42">
        <v>44686</v>
      </c>
      <c r="E611" s="43">
        <v>5539</v>
      </c>
      <c r="F611" s="44" t="s">
        <v>804</v>
      </c>
      <c r="G611" s="45">
        <v>239590809</v>
      </c>
      <c r="H611" s="46">
        <v>44682</v>
      </c>
      <c r="I611" s="46">
        <v>44711</v>
      </c>
      <c r="J611" s="47">
        <v>8891</v>
      </c>
      <c r="K611" s="40">
        <v>588751</v>
      </c>
      <c r="L611" s="40" t="s">
        <v>38</v>
      </c>
      <c r="M611" s="4" t="s">
        <v>124</v>
      </c>
      <c r="N611" s="40" t="s">
        <v>42</v>
      </c>
      <c r="O611" s="40" t="s">
        <v>884</v>
      </c>
      <c r="P611" s="42">
        <v>44686</v>
      </c>
      <c r="Q611" s="4" t="s">
        <v>841</v>
      </c>
      <c r="R611" s="4" t="s">
        <v>843</v>
      </c>
    </row>
    <row r="612" spans="1:18" x14ac:dyDescent="0.25">
      <c r="A612" s="50">
        <v>44682</v>
      </c>
      <c r="B612" s="4" t="s">
        <v>456</v>
      </c>
      <c r="C612" s="87">
        <v>1323025</v>
      </c>
      <c r="D612" s="42">
        <v>44686</v>
      </c>
      <c r="E612" s="43">
        <v>16599</v>
      </c>
      <c r="F612" s="44" t="s">
        <v>517</v>
      </c>
      <c r="G612" s="45">
        <v>403433182</v>
      </c>
      <c r="H612" s="46">
        <v>44687</v>
      </c>
      <c r="I612" s="46">
        <v>44712</v>
      </c>
      <c r="J612" s="47">
        <v>42909</v>
      </c>
      <c r="K612" s="40">
        <v>408067</v>
      </c>
      <c r="L612" s="40" t="s">
        <v>18</v>
      </c>
      <c r="M612" s="40" t="s">
        <v>142</v>
      </c>
      <c r="N612" s="40" t="s">
        <v>28</v>
      </c>
      <c r="O612" s="40" t="s">
        <v>943</v>
      </c>
      <c r="P612" s="42">
        <v>44690</v>
      </c>
      <c r="Q612" s="4" t="s">
        <v>841</v>
      </c>
      <c r="R612" s="4" t="s">
        <v>843</v>
      </c>
    </row>
    <row r="613" spans="1:18" x14ac:dyDescent="0.25">
      <c r="A613" s="50">
        <v>44682</v>
      </c>
      <c r="B613" s="40" t="s">
        <v>457</v>
      </c>
      <c r="C613" s="87">
        <v>1316488</v>
      </c>
      <c r="D613" s="42">
        <v>44690</v>
      </c>
      <c r="E613" s="43">
        <v>10781</v>
      </c>
      <c r="F613" s="44" t="s">
        <v>807</v>
      </c>
      <c r="G613" s="45">
        <v>365787550</v>
      </c>
      <c r="H613" s="46">
        <v>44690</v>
      </c>
      <c r="I613" s="46">
        <v>44712</v>
      </c>
      <c r="J613" s="47">
        <v>98810</v>
      </c>
      <c r="K613" s="40">
        <v>397042</v>
      </c>
      <c r="L613" s="40" t="s">
        <v>18</v>
      </c>
      <c r="M613" s="40" t="s">
        <v>335</v>
      </c>
      <c r="N613" s="40" t="s">
        <v>28</v>
      </c>
      <c r="O613" s="40" t="s">
        <v>908</v>
      </c>
      <c r="P613" s="42">
        <v>44690</v>
      </c>
      <c r="Q613" s="4" t="s">
        <v>841</v>
      </c>
      <c r="R613" s="4" t="s">
        <v>843</v>
      </c>
    </row>
    <row r="614" spans="1:18" x14ac:dyDescent="0.25">
      <c r="A614" s="50">
        <v>44682</v>
      </c>
      <c r="B614" s="4" t="s">
        <v>456</v>
      </c>
      <c r="C614" s="87">
        <v>1329490</v>
      </c>
      <c r="D614" s="42">
        <v>44690</v>
      </c>
      <c r="E614" s="43">
        <v>367307</v>
      </c>
      <c r="F614" s="44" t="s">
        <v>644</v>
      </c>
      <c r="G614" s="45">
        <v>881217369</v>
      </c>
      <c r="H614" s="46">
        <v>44691</v>
      </c>
      <c r="I614" s="46">
        <v>44701</v>
      </c>
      <c r="J614" s="47">
        <v>23404</v>
      </c>
      <c r="K614" s="40">
        <v>255715</v>
      </c>
      <c r="L614" s="40" t="s">
        <v>18</v>
      </c>
      <c r="M614" s="40" t="s">
        <v>336</v>
      </c>
      <c r="N614" s="40" t="s">
        <v>84</v>
      </c>
      <c r="O614" s="40" t="s">
        <v>870</v>
      </c>
      <c r="P614" s="42">
        <v>44692</v>
      </c>
      <c r="Q614" s="4" t="s">
        <v>841</v>
      </c>
      <c r="R614" s="4" t="s">
        <v>843</v>
      </c>
    </row>
    <row r="615" spans="1:18" x14ac:dyDescent="0.25">
      <c r="A615" s="50">
        <v>44682</v>
      </c>
      <c r="B615" s="4" t="s">
        <v>456</v>
      </c>
      <c r="C615" s="87">
        <v>1323667</v>
      </c>
      <c r="D615" s="42">
        <v>44691</v>
      </c>
      <c r="E615" s="43">
        <v>10257</v>
      </c>
      <c r="F615" s="44" t="s">
        <v>700</v>
      </c>
      <c r="G615" s="45">
        <v>260169603</v>
      </c>
      <c r="H615" s="46">
        <v>44684</v>
      </c>
      <c r="I615" s="46">
        <v>44706</v>
      </c>
      <c r="J615" s="47">
        <v>43257</v>
      </c>
      <c r="K615" s="40">
        <v>418954</v>
      </c>
      <c r="L615" s="40" t="s">
        <v>38</v>
      </c>
      <c r="M615" s="40" t="s">
        <v>92</v>
      </c>
      <c r="N615" s="40" t="s">
        <v>42</v>
      </c>
      <c r="O615" s="40" t="s">
        <v>847</v>
      </c>
      <c r="P615" s="42">
        <v>44691</v>
      </c>
      <c r="Q615" s="4" t="s">
        <v>841</v>
      </c>
      <c r="R615" s="4" t="s">
        <v>843</v>
      </c>
    </row>
    <row r="616" spans="1:18" x14ac:dyDescent="0.25">
      <c r="A616" s="50">
        <v>44682</v>
      </c>
      <c r="B616" s="4" t="s">
        <v>456</v>
      </c>
      <c r="C616" s="87">
        <v>1316463</v>
      </c>
      <c r="D616" s="42">
        <v>44691</v>
      </c>
      <c r="E616" s="43">
        <v>4756</v>
      </c>
      <c r="F616" s="44" t="s">
        <v>741</v>
      </c>
      <c r="G616" s="45">
        <v>85631554</v>
      </c>
      <c r="H616" s="46">
        <v>44682</v>
      </c>
      <c r="I616" s="46">
        <v>44701</v>
      </c>
      <c r="J616" s="47">
        <v>33107</v>
      </c>
      <c r="K616" s="40">
        <v>558842</v>
      </c>
      <c r="L616" s="40" t="s">
        <v>18</v>
      </c>
      <c r="M616" s="40" t="s">
        <v>104</v>
      </c>
      <c r="N616" s="40" t="s">
        <v>25</v>
      </c>
      <c r="O616" s="40" t="s">
        <v>886</v>
      </c>
      <c r="P616" s="42">
        <v>44691</v>
      </c>
      <c r="Q616" s="4" t="s">
        <v>841</v>
      </c>
      <c r="R616" s="4" t="s">
        <v>843</v>
      </c>
    </row>
    <row r="617" spans="1:18" x14ac:dyDescent="0.25">
      <c r="A617" s="50">
        <v>44682</v>
      </c>
      <c r="B617" s="4" t="s">
        <v>456</v>
      </c>
      <c r="C617" s="87">
        <v>1335084</v>
      </c>
      <c r="D617" s="42">
        <v>44691</v>
      </c>
      <c r="E617" s="43">
        <v>17720</v>
      </c>
      <c r="F617" s="44" t="s">
        <v>727</v>
      </c>
      <c r="G617" s="45">
        <v>429555102</v>
      </c>
      <c r="H617" s="46">
        <v>44692</v>
      </c>
      <c r="I617" s="46">
        <v>44701</v>
      </c>
      <c r="J617" s="47">
        <v>8060</v>
      </c>
      <c r="K617" s="40">
        <v>517456</v>
      </c>
      <c r="L617" s="40" t="s">
        <v>18</v>
      </c>
      <c r="M617" s="40" t="s">
        <v>337</v>
      </c>
      <c r="N617" s="40" t="s">
        <v>153</v>
      </c>
      <c r="O617" s="40" t="s">
        <v>914</v>
      </c>
      <c r="P617" s="42">
        <v>44692</v>
      </c>
      <c r="Q617" s="4" t="s">
        <v>842</v>
      </c>
      <c r="R617" s="4" t="s">
        <v>842</v>
      </c>
    </row>
    <row r="618" spans="1:18" x14ac:dyDescent="0.25">
      <c r="A618" s="50">
        <v>44682</v>
      </c>
      <c r="B618" s="4" t="s">
        <v>456</v>
      </c>
      <c r="C618" s="87">
        <v>1320027</v>
      </c>
      <c r="D618" s="42">
        <v>44684</v>
      </c>
      <c r="E618" s="43">
        <v>1641</v>
      </c>
      <c r="F618" s="44" t="s">
        <v>573</v>
      </c>
      <c r="G618" s="45">
        <v>271795853</v>
      </c>
      <c r="H618" s="46">
        <v>44691</v>
      </c>
      <c r="I618" s="46">
        <v>44701</v>
      </c>
      <c r="J618" s="47">
        <v>89352</v>
      </c>
      <c r="K618" s="40">
        <v>350340</v>
      </c>
      <c r="L618" s="40" t="s">
        <v>38</v>
      </c>
      <c r="M618" s="40" t="s">
        <v>185</v>
      </c>
      <c r="N618" s="40" t="s">
        <v>25</v>
      </c>
      <c r="O618" s="40" t="s">
        <v>874</v>
      </c>
      <c r="P618" s="42">
        <v>44692</v>
      </c>
      <c r="Q618" s="4" t="s">
        <v>843</v>
      </c>
      <c r="R618" s="4" t="s">
        <v>843</v>
      </c>
    </row>
    <row r="619" spans="1:18" x14ac:dyDescent="0.25">
      <c r="A619" s="50">
        <v>44682</v>
      </c>
      <c r="B619" s="4" t="s">
        <v>456</v>
      </c>
      <c r="C619" s="87">
        <v>1319963</v>
      </c>
      <c r="D619" s="42">
        <v>44684</v>
      </c>
      <c r="E619" s="43">
        <v>1641</v>
      </c>
      <c r="F619" s="44" t="s">
        <v>573</v>
      </c>
      <c r="G619" s="45">
        <v>353037528</v>
      </c>
      <c r="H619" s="46">
        <v>44691</v>
      </c>
      <c r="I619" s="46">
        <v>44701</v>
      </c>
      <c r="J619" s="47">
        <v>24572</v>
      </c>
      <c r="K619" s="40">
        <v>585644</v>
      </c>
      <c r="L619" s="40" t="s">
        <v>38</v>
      </c>
      <c r="M619" s="40" t="s">
        <v>185</v>
      </c>
      <c r="N619" s="40" t="s">
        <v>25</v>
      </c>
      <c r="O619" s="40" t="s">
        <v>874</v>
      </c>
      <c r="P619" s="42">
        <v>44692</v>
      </c>
      <c r="Q619" s="4" t="s">
        <v>843</v>
      </c>
      <c r="R619" s="4" t="s">
        <v>843</v>
      </c>
    </row>
    <row r="620" spans="1:18" x14ac:dyDescent="0.25">
      <c r="A620" s="50">
        <v>44682</v>
      </c>
      <c r="B620" s="4" t="s">
        <v>456</v>
      </c>
      <c r="C620" s="87">
        <v>1323568</v>
      </c>
      <c r="D620" s="42">
        <v>44686</v>
      </c>
      <c r="E620" s="43">
        <v>11290</v>
      </c>
      <c r="F620" s="44" t="s">
        <v>681</v>
      </c>
      <c r="G620" s="45">
        <v>820978269</v>
      </c>
      <c r="H620" s="46">
        <v>44691</v>
      </c>
      <c r="I620" s="46">
        <v>44701</v>
      </c>
      <c r="J620" s="47">
        <v>3461</v>
      </c>
      <c r="K620" s="40">
        <v>620604</v>
      </c>
      <c r="L620" s="40" t="s">
        <v>18</v>
      </c>
      <c r="M620" s="40" t="s">
        <v>146</v>
      </c>
      <c r="N620" s="40" t="s">
        <v>71</v>
      </c>
      <c r="O620" s="40" t="s">
        <v>919</v>
      </c>
      <c r="P620" s="42">
        <v>44692</v>
      </c>
      <c r="Q620" s="4" t="s">
        <v>843</v>
      </c>
      <c r="R620" s="4" t="s">
        <v>843</v>
      </c>
    </row>
    <row r="621" spans="1:18" x14ac:dyDescent="0.25">
      <c r="A621" s="50">
        <v>44682</v>
      </c>
      <c r="B621" s="4" t="s">
        <v>456</v>
      </c>
      <c r="C621" s="87">
        <v>1323578</v>
      </c>
      <c r="D621" s="42">
        <v>44686</v>
      </c>
      <c r="E621" s="43">
        <v>360290</v>
      </c>
      <c r="F621" s="44" t="s">
        <v>568</v>
      </c>
      <c r="G621" s="45">
        <v>593499907</v>
      </c>
      <c r="H621" s="46">
        <v>44693</v>
      </c>
      <c r="I621" s="46">
        <v>44705</v>
      </c>
      <c r="J621" s="47">
        <v>16147</v>
      </c>
      <c r="K621" s="40">
        <v>644985</v>
      </c>
      <c r="L621" s="40" t="s">
        <v>18</v>
      </c>
      <c r="M621" s="40" t="s">
        <v>146</v>
      </c>
      <c r="N621" s="40" t="s">
        <v>71</v>
      </c>
      <c r="O621" s="40" t="s">
        <v>919</v>
      </c>
      <c r="P621" s="42">
        <v>44694</v>
      </c>
      <c r="Q621" s="4" t="s">
        <v>843</v>
      </c>
      <c r="R621" s="4" t="s">
        <v>843</v>
      </c>
    </row>
    <row r="622" spans="1:18" x14ac:dyDescent="0.25">
      <c r="A622" s="50">
        <v>44682</v>
      </c>
      <c r="B622" s="4" t="s">
        <v>456</v>
      </c>
      <c r="C622" s="87">
        <v>1326062</v>
      </c>
      <c r="D622" s="42">
        <v>44687</v>
      </c>
      <c r="E622" s="43">
        <v>361253</v>
      </c>
      <c r="F622" s="44" t="s">
        <v>822</v>
      </c>
      <c r="G622" s="45">
        <v>108882153</v>
      </c>
      <c r="H622" s="46">
        <v>44687</v>
      </c>
      <c r="I622" s="46">
        <v>44697</v>
      </c>
      <c r="J622" s="47">
        <v>69931</v>
      </c>
      <c r="K622" s="40">
        <v>927555</v>
      </c>
      <c r="L622" s="40" t="s">
        <v>18</v>
      </c>
      <c r="M622" s="40" t="s">
        <v>146</v>
      </c>
      <c r="N622" s="40" t="s">
        <v>71</v>
      </c>
      <c r="O622" s="40" t="s">
        <v>919</v>
      </c>
      <c r="P622" s="42">
        <v>44690</v>
      </c>
      <c r="Q622" s="4" t="s">
        <v>843</v>
      </c>
      <c r="R622" s="4" t="s">
        <v>843</v>
      </c>
    </row>
    <row r="623" spans="1:18" x14ac:dyDescent="0.25">
      <c r="A623" s="50">
        <v>44682</v>
      </c>
      <c r="B623" s="40" t="s">
        <v>457</v>
      </c>
      <c r="C623" s="87">
        <v>1330232</v>
      </c>
      <c r="D623" s="42">
        <v>44691</v>
      </c>
      <c r="E623" s="43">
        <v>1641</v>
      </c>
      <c r="F623" s="44" t="s">
        <v>573</v>
      </c>
      <c r="G623" s="45">
        <v>397434403</v>
      </c>
      <c r="H623" s="46">
        <v>44691</v>
      </c>
      <c r="I623" s="46">
        <v>44701</v>
      </c>
      <c r="J623" s="47">
        <v>84448</v>
      </c>
      <c r="K623" s="40">
        <v>633067</v>
      </c>
      <c r="L623" s="40" t="s">
        <v>38</v>
      </c>
      <c r="M623" s="40" t="s">
        <v>185</v>
      </c>
      <c r="N623" s="40" t="s">
        <v>25</v>
      </c>
      <c r="O623" s="40" t="s">
        <v>874</v>
      </c>
      <c r="P623" s="42">
        <v>44692</v>
      </c>
      <c r="Q623" s="4" t="s">
        <v>843</v>
      </c>
      <c r="R623" s="4" t="s">
        <v>843</v>
      </c>
    </row>
    <row r="624" spans="1:18" x14ac:dyDescent="0.25">
      <c r="A624" s="50">
        <v>44682</v>
      </c>
      <c r="B624" s="4" t="s">
        <v>458</v>
      </c>
      <c r="C624" s="87">
        <v>1324340</v>
      </c>
      <c r="D624" s="42">
        <v>44691</v>
      </c>
      <c r="E624" s="43">
        <v>1641</v>
      </c>
      <c r="F624" s="44" t="s">
        <v>573</v>
      </c>
      <c r="G624" s="45">
        <v>216399160</v>
      </c>
      <c r="H624" s="46">
        <v>44691</v>
      </c>
      <c r="I624" s="46">
        <v>44701</v>
      </c>
      <c r="J624" s="47">
        <v>78086</v>
      </c>
      <c r="K624" s="40">
        <v>485276</v>
      </c>
      <c r="L624" s="40" t="s">
        <v>38</v>
      </c>
      <c r="M624" s="40" t="s">
        <v>185</v>
      </c>
      <c r="N624" s="40" t="s">
        <v>25</v>
      </c>
      <c r="O624" s="40" t="s">
        <v>874</v>
      </c>
      <c r="P624" s="42">
        <v>44692</v>
      </c>
      <c r="Q624" s="4" t="s">
        <v>843</v>
      </c>
      <c r="R624" s="4" t="s">
        <v>843</v>
      </c>
    </row>
    <row r="625" spans="1:18" x14ac:dyDescent="0.25">
      <c r="A625" s="50">
        <v>44682</v>
      </c>
      <c r="B625" s="4" t="s">
        <v>456</v>
      </c>
      <c r="C625" s="87">
        <v>1333113</v>
      </c>
      <c r="D625" s="42">
        <v>44692</v>
      </c>
      <c r="E625" s="43">
        <v>366108</v>
      </c>
      <c r="F625" s="44" t="s">
        <v>808</v>
      </c>
      <c r="G625" s="45">
        <v>77972801</v>
      </c>
      <c r="H625" s="46">
        <v>44693</v>
      </c>
      <c r="I625" s="46">
        <v>44719</v>
      </c>
      <c r="J625" s="47">
        <v>13216</v>
      </c>
      <c r="K625" s="40">
        <v>967442</v>
      </c>
      <c r="L625" s="40" t="s">
        <v>18</v>
      </c>
      <c r="M625" s="40" t="s">
        <v>146</v>
      </c>
      <c r="N625" s="40" t="s">
        <v>71</v>
      </c>
      <c r="O625" s="40" t="s">
        <v>919</v>
      </c>
      <c r="P625" s="42">
        <v>44693</v>
      </c>
      <c r="Q625" s="4" t="s">
        <v>843</v>
      </c>
      <c r="R625" s="4" t="s">
        <v>843</v>
      </c>
    </row>
    <row r="626" spans="1:18" x14ac:dyDescent="0.25">
      <c r="A626" s="50">
        <v>44682</v>
      </c>
      <c r="B626" s="4" t="s">
        <v>458</v>
      </c>
      <c r="C626" s="87">
        <v>1331316</v>
      </c>
      <c r="D626" s="42">
        <v>44692</v>
      </c>
      <c r="E626" s="43">
        <v>363954</v>
      </c>
      <c r="F626" s="44" t="s">
        <v>806</v>
      </c>
      <c r="G626" s="45">
        <v>542622082</v>
      </c>
      <c r="H626" s="46">
        <v>44682</v>
      </c>
      <c r="I626" s="46">
        <v>44701</v>
      </c>
      <c r="J626" s="47">
        <v>7529</v>
      </c>
      <c r="K626" s="40">
        <v>117183</v>
      </c>
      <c r="L626" s="40" t="s">
        <v>18</v>
      </c>
      <c r="M626" s="4" t="s">
        <v>64</v>
      </c>
      <c r="N626" s="4" t="s">
        <v>84</v>
      </c>
      <c r="O626" s="40" t="s">
        <v>870</v>
      </c>
      <c r="P626" s="42">
        <v>44693</v>
      </c>
      <c r="Q626" s="4" t="s">
        <v>843</v>
      </c>
      <c r="R626" s="4" t="s">
        <v>843</v>
      </c>
    </row>
    <row r="627" spans="1:18" x14ac:dyDescent="0.25">
      <c r="A627" s="50">
        <v>44682</v>
      </c>
      <c r="B627" s="4" t="s">
        <v>456</v>
      </c>
      <c r="C627" s="87">
        <v>1330601</v>
      </c>
      <c r="D627" s="42">
        <v>44692</v>
      </c>
      <c r="E627" s="43">
        <v>1990</v>
      </c>
      <c r="F627" s="44" t="s">
        <v>558</v>
      </c>
      <c r="G627" s="45">
        <v>592392062</v>
      </c>
      <c r="H627" s="46">
        <v>44690</v>
      </c>
      <c r="I627" s="46">
        <v>44704</v>
      </c>
      <c r="J627" s="47">
        <v>46077</v>
      </c>
      <c r="K627" s="40">
        <v>572729</v>
      </c>
      <c r="L627" s="40" t="s">
        <v>38</v>
      </c>
      <c r="M627" s="40" t="s">
        <v>145</v>
      </c>
      <c r="N627" s="40" t="s">
        <v>338</v>
      </c>
      <c r="O627" s="40" t="s">
        <v>874</v>
      </c>
      <c r="P627" s="42">
        <v>44693</v>
      </c>
      <c r="Q627" s="4" t="s">
        <v>843</v>
      </c>
      <c r="R627" s="4" t="s">
        <v>843</v>
      </c>
    </row>
    <row r="628" spans="1:18" x14ac:dyDescent="0.25">
      <c r="A628" s="50">
        <v>44682</v>
      </c>
      <c r="B628" s="4" t="s">
        <v>456</v>
      </c>
      <c r="C628" s="87">
        <v>1332959</v>
      </c>
      <c r="D628" s="42">
        <v>44692</v>
      </c>
      <c r="E628" s="43">
        <v>2019</v>
      </c>
      <c r="F628" s="44" t="s">
        <v>591</v>
      </c>
      <c r="G628" s="45">
        <v>256354355</v>
      </c>
      <c r="H628" s="46">
        <v>44684</v>
      </c>
      <c r="I628" s="46">
        <v>44714</v>
      </c>
      <c r="J628" s="47">
        <v>84059</v>
      </c>
      <c r="K628" s="40">
        <v>493882</v>
      </c>
      <c r="L628" s="40" t="s">
        <v>18</v>
      </c>
      <c r="M628" s="40" t="s">
        <v>151</v>
      </c>
      <c r="N628" s="40" t="s">
        <v>20</v>
      </c>
      <c r="O628" s="40" t="s">
        <v>912</v>
      </c>
      <c r="P628" s="42">
        <v>44693</v>
      </c>
      <c r="Q628" s="4" t="s">
        <v>843</v>
      </c>
      <c r="R628" s="4" t="s">
        <v>843</v>
      </c>
    </row>
    <row r="629" spans="1:18" x14ac:dyDescent="0.25">
      <c r="A629" s="50">
        <v>44682</v>
      </c>
      <c r="B629" s="4" t="s">
        <v>456</v>
      </c>
      <c r="C629" s="87">
        <v>1330660</v>
      </c>
      <c r="D629" s="42">
        <v>44692</v>
      </c>
      <c r="E629" s="8">
        <v>13818</v>
      </c>
      <c r="F629" s="44" t="s">
        <v>636</v>
      </c>
      <c r="G629" s="45">
        <v>894936720</v>
      </c>
      <c r="H629" s="46">
        <v>44693</v>
      </c>
      <c r="I629" s="46">
        <v>44720</v>
      </c>
      <c r="J629" s="11">
        <v>3017</v>
      </c>
      <c r="K629" s="4">
        <v>355531</v>
      </c>
      <c r="L629" s="4" t="s">
        <v>18</v>
      </c>
      <c r="M629" s="4" t="s">
        <v>81</v>
      </c>
      <c r="N629" s="4" t="s">
        <v>28</v>
      </c>
      <c r="O629" s="4" t="s">
        <v>908</v>
      </c>
      <c r="P629" s="42">
        <v>44693</v>
      </c>
      <c r="Q629" s="4" t="s">
        <v>843</v>
      </c>
      <c r="R629" s="4" t="s">
        <v>843</v>
      </c>
    </row>
    <row r="630" spans="1:18" x14ac:dyDescent="0.25">
      <c r="A630" s="50">
        <v>44682</v>
      </c>
      <c r="B630" s="40" t="s">
        <v>457</v>
      </c>
      <c r="C630" s="87">
        <v>1333058</v>
      </c>
      <c r="D630" s="42">
        <v>44693</v>
      </c>
      <c r="E630" s="43">
        <v>16232</v>
      </c>
      <c r="F630" s="44" t="s">
        <v>815</v>
      </c>
      <c r="G630" s="45">
        <v>918369846</v>
      </c>
      <c r="H630" s="46">
        <v>44693</v>
      </c>
      <c r="I630" s="46">
        <v>44711</v>
      </c>
      <c r="J630" s="47">
        <v>9302</v>
      </c>
      <c r="K630" s="40">
        <v>324220</v>
      </c>
      <c r="L630" s="40" t="s">
        <v>18</v>
      </c>
      <c r="M630" s="40" t="s">
        <v>173</v>
      </c>
      <c r="N630" s="40" t="s">
        <v>20</v>
      </c>
      <c r="O630" s="40" t="s">
        <v>912</v>
      </c>
      <c r="P630" s="42">
        <v>44694</v>
      </c>
      <c r="Q630" s="4" t="s">
        <v>843</v>
      </c>
      <c r="R630" s="4" t="s">
        <v>843</v>
      </c>
    </row>
    <row r="631" spans="1:18" x14ac:dyDescent="0.25">
      <c r="A631" s="50">
        <v>44682</v>
      </c>
      <c r="B631" s="40" t="s">
        <v>457</v>
      </c>
      <c r="C631" s="87">
        <v>1333021</v>
      </c>
      <c r="D631" s="42">
        <v>44693</v>
      </c>
      <c r="E631" s="43">
        <v>2019</v>
      </c>
      <c r="F631" s="44" t="s">
        <v>591</v>
      </c>
      <c r="G631" s="45">
        <v>433926458</v>
      </c>
      <c r="H631" s="46">
        <v>44684</v>
      </c>
      <c r="I631" s="46">
        <v>44714</v>
      </c>
      <c r="J631" s="47">
        <v>99512</v>
      </c>
      <c r="K631" s="40">
        <v>318178</v>
      </c>
      <c r="L631" s="40" t="s">
        <v>18</v>
      </c>
      <c r="M631" s="40" t="s">
        <v>151</v>
      </c>
      <c r="N631" s="40" t="s">
        <v>20</v>
      </c>
      <c r="O631" s="40" t="s">
        <v>912</v>
      </c>
      <c r="P631" s="42">
        <v>44693</v>
      </c>
      <c r="Q631" s="4" t="s">
        <v>843</v>
      </c>
      <c r="R631" s="4" t="s">
        <v>843</v>
      </c>
    </row>
    <row r="632" spans="1:18" x14ac:dyDescent="0.25">
      <c r="A632" s="50">
        <v>44682</v>
      </c>
      <c r="B632" s="4" t="s">
        <v>456</v>
      </c>
      <c r="C632" s="87">
        <v>1340277</v>
      </c>
      <c r="D632" s="42">
        <v>44697</v>
      </c>
      <c r="E632" s="43">
        <v>608</v>
      </c>
      <c r="F632" s="44" t="s">
        <v>503</v>
      </c>
      <c r="G632" s="45">
        <v>963938098</v>
      </c>
      <c r="H632" s="46">
        <v>44697</v>
      </c>
      <c r="I632" s="46">
        <v>44704</v>
      </c>
      <c r="J632" s="47">
        <v>90842</v>
      </c>
      <c r="K632" s="40">
        <v>274399</v>
      </c>
      <c r="L632" s="40" t="s">
        <v>38</v>
      </c>
      <c r="M632" s="40" t="s">
        <v>177</v>
      </c>
      <c r="N632" s="40" t="s">
        <v>32</v>
      </c>
      <c r="O632" s="40" t="s">
        <v>895</v>
      </c>
      <c r="P632" s="42">
        <v>44697</v>
      </c>
      <c r="Q632" s="4" t="s">
        <v>842</v>
      </c>
      <c r="R632" s="4" t="s">
        <v>842</v>
      </c>
    </row>
    <row r="633" spans="1:18" x14ac:dyDescent="0.25">
      <c r="A633" s="50">
        <v>44682</v>
      </c>
      <c r="B633" s="4" t="s">
        <v>456</v>
      </c>
      <c r="C633" s="87">
        <v>1322734</v>
      </c>
      <c r="D633" s="42">
        <v>44691</v>
      </c>
      <c r="E633" s="43">
        <v>1641</v>
      </c>
      <c r="F633" s="44" t="s">
        <v>573</v>
      </c>
      <c r="G633" s="45">
        <v>122987184</v>
      </c>
      <c r="H633" s="46">
        <v>44698</v>
      </c>
      <c r="I633" s="46">
        <v>44711</v>
      </c>
      <c r="J633" s="47">
        <v>2672</v>
      </c>
      <c r="K633" s="40">
        <v>252125</v>
      </c>
      <c r="L633" s="40" t="s">
        <v>38</v>
      </c>
      <c r="M633" s="40" t="s">
        <v>185</v>
      </c>
      <c r="N633" s="40" t="s">
        <v>25</v>
      </c>
      <c r="O633" s="40" t="s">
        <v>874</v>
      </c>
      <c r="P633" s="42">
        <v>44699</v>
      </c>
      <c r="Q633" s="4" t="s">
        <v>843</v>
      </c>
      <c r="R633" s="4" t="s">
        <v>843</v>
      </c>
    </row>
    <row r="634" spans="1:18" x14ac:dyDescent="0.25">
      <c r="A634" s="50">
        <v>44682</v>
      </c>
      <c r="B634" s="4" t="s">
        <v>456</v>
      </c>
      <c r="C634" s="87">
        <v>1327600</v>
      </c>
      <c r="D634" s="42">
        <v>44691</v>
      </c>
      <c r="E634" s="43">
        <v>358426</v>
      </c>
      <c r="F634" s="44" t="s">
        <v>515</v>
      </c>
      <c r="G634" s="45">
        <v>412668421</v>
      </c>
      <c r="H634" s="46">
        <v>44692</v>
      </c>
      <c r="I634" s="46">
        <v>44699</v>
      </c>
      <c r="J634" s="47">
        <v>48422</v>
      </c>
      <c r="K634" s="40">
        <v>639406</v>
      </c>
      <c r="L634" s="40" t="s">
        <v>18</v>
      </c>
      <c r="M634" s="40" t="s">
        <v>24</v>
      </c>
      <c r="N634" s="40" t="s">
        <v>25</v>
      </c>
      <c r="O634" s="40" t="s">
        <v>939</v>
      </c>
      <c r="P634" s="42">
        <v>44692</v>
      </c>
      <c r="Q634" s="4" t="s">
        <v>841</v>
      </c>
      <c r="R634" s="4" t="s">
        <v>843</v>
      </c>
    </row>
    <row r="635" spans="1:18" x14ac:dyDescent="0.25">
      <c r="A635" s="50">
        <v>44682</v>
      </c>
      <c r="B635" s="4" t="s">
        <v>456</v>
      </c>
      <c r="C635" s="87">
        <v>1329528</v>
      </c>
      <c r="D635" s="42">
        <v>44692</v>
      </c>
      <c r="E635" s="43">
        <v>367142</v>
      </c>
      <c r="F635" s="44" t="s">
        <v>657</v>
      </c>
      <c r="G635" s="45">
        <v>714569856</v>
      </c>
      <c r="H635" s="46">
        <v>44692</v>
      </c>
      <c r="I635" s="46">
        <v>44700</v>
      </c>
      <c r="J635" s="47">
        <v>69367</v>
      </c>
      <c r="K635" s="40">
        <v>680988</v>
      </c>
      <c r="L635" s="40" t="s">
        <v>18</v>
      </c>
      <c r="M635" s="40" t="s">
        <v>90</v>
      </c>
      <c r="N635" s="40" t="s">
        <v>53</v>
      </c>
      <c r="O635" s="40" t="s">
        <v>927</v>
      </c>
      <c r="P635" s="42">
        <v>44693</v>
      </c>
      <c r="Q635" s="4" t="s">
        <v>841</v>
      </c>
      <c r="R635" s="4" t="s">
        <v>843</v>
      </c>
    </row>
    <row r="636" spans="1:18" x14ac:dyDescent="0.25">
      <c r="A636" s="50">
        <v>44682</v>
      </c>
      <c r="B636" s="4" t="s">
        <v>456</v>
      </c>
      <c r="C636" s="87">
        <v>1326953</v>
      </c>
      <c r="D636" s="42">
        <v>44692</v>
      </c>
      <c r="E636" s="43">
        <v>361621</v>
      </c>
      <c r="F636" s="44" t="s">
        <v>609</v>
      </c>
      <c r="G636" s="45">
        <v>173218773</v>
      </c>
      <c r="H636" s="46">
        <v>44683</v>
      </c>
      <c r="I636" s="46">
        <v>44700</v>
      </c>
      <c r="J636" s="47">
        <v>23040</v>
      </c>
      <c r="K636" s="4">
        <v>595838</v>
      </c>
      <c r="L636" s="40" t="s">
        <v>18</v>
      </c>
      <c r="M636" s="4" t="s">
        <v>75</v>
      </c>
      <c r="N636" s="4" t="s">
        <v>42</v>
      </c>
      <c r="O636" s="40" t="s">
        <v>884</v>
      </c>
      <c r="P636" s="42">
        <v>44693</v>
      </c>
      <c r="Q636" s="4" t="s">
        <v>841</v>
      </c>
      <c r="R636" s="4" t="s">
        <v>843</v>
      </c>
    </row>
    <row r="637" spans="1:18" x14ac:dyDescent="0.25">
      <c r="A637" s="50">
        <v>44682</v>
      </c>
      <c r="B637" s="4" t="s">
        <v>456</v>
      </c>
      <c r="C637" s="87">
        <v>1328924</v>
      </c>
      <c r="D637" s="42">
        <v>44694</v>
      </c>
      <c r="E637" s="43">
        <v>15784</v>
      </c>
      <c r="F637" s="44" t="s">
        <v>505</v>
      </c>
      <c r="G637" s="45">
        <v>774161375</v>
      </c>
      <c r="H637" s="46">
        <v>44685</v>
      </c>
      <c r="I637" s="46">
        <v>44701</v>
      </c>
      <c r="J637" s="47">
        <v>64584</v>
      </c>
      <c r="K637" s="40">
        <v>480846</v>
      </c>
      <c r="L637" s="40" t="s">
        <v>18</v>
      </c>
      <c r="M637" s="40" t="s">
        <v>35</v>
      </c>
      <c r="N637" s="40" t="s">
        <v>36</v>
      </c>
      <c r="O637" s="40" t="s">
        <v>849</v>
      </c>
      <c r="P637" s="42">
        <v>44694</v>
      </c>
      <c r="Q637" s="4" t="s">
        <v>841</v>
      </c>
      <c r="R637" s="4" t="s">
        <v>843</v>
      </c>
    </row>
    <row r="638" spans="1:18" x14ac:dyDescent="0.25">
      <c r="A638" s="50">
        <v>44682</v>
      </c>
      <c r="B638" s="4" t="s">
        <v>456</v>
      </c>
      <c r="C638" s="87">
        <v>1333798</v>
      </c>
      <c r="D638" s="42">
        <v>44694</v>
      </c>
      <c r="E638" s="43">
        <v>5539</v>
      </c>
      <c r="F638" s="44" t="s">
        <v>804</v>
      </c>
      <c r="G638" s="45">
        <v>920974210</v>
      </c>
      <c r="H638" s="46">
        <v>44691</v>
      </c>
      <c r="I638" s="46">
        <v>44720</v>
      </c>
      <c r="J638" s="47">
        <v>21429</v>
      </c>
      <c r="K638" s="40">
        <v>187022</v>
      </c>
      <c r="L638" s="40" t="s">
        <v>38</v>
      </c>
      <c r="M638" s="4" t="s">
        <v>124</v>
      </c>
      <c r="N638" s="40" t="s">
        <v>42</v>
      </c>
      <c r="O638" s="40" t="s">
        <v>884</v>
      </c>
      <c r="P638" s="42">
        <v>44697</v>
      </c>
      <c r="Q638" s="4" t="s">
        <v>841</v>
      </c>
      <c r="R638" s="4" t="s">
        <v>843</v>
      </c>
    </row>
    <row r="639" spans="1:18" x14ac:dyDescent="0.25">
      <c r="A639" s="50">
        <v>44682</v>
      </c>
      <c r="B639" s="4" t="s">
        <v>456</v>
      </c>
      <c r="C639" s="87">
        <v>1333799</v>
      </c>
      <c r="D639" s="42">
        <v>44694</v>
      </c>
      <c r="E639" s="43">
        <v>5539</v>
      </c>
      <c r="F639" s="44" t="s">
        <v>804</v>
      </c>
      <c r="G639" s="45">
        <v>257477897</v>
      </c>
      <c r="H639" s="46">
        <v>44691</v>
      </c>
      <c r="I639" s="46">
        <v>44720</v>
      </c>
      <c r="J639" s="47">
        <v>74061</v>
      </c>
      <c r="K639" s="40">
        <v>245377</v>
      </c>
      <c r="L639" s="40" t="s">
        <v>38</v>
      </c>
      <c r="M639" s="4" t="s">
        <v>124</v>
      </c>
      <c r="N639" s="40" t="s">
        <v>42</v>
      </c>
      <c r="O639" s="40" t="s">
        <v>884</v>
      </c>
      <c r="P639" s="42">
        <v>44697</v>
      </c>
      <c r="Q639" s="4" t="s">
        <v>841</v>
      </c>
      <c r="R639" s="4" t="s">
        <v>843</v>
      </c>
    </row>
    <row r="640" spans="1:18" x14ac:dyDescent="0.25">
      <c r="A640" s="50">
        <v>44682</v>
      </c>
      <c r="B640" s="4" t="s">
        <v>456</v>
      </c>
      <c r="C640" s="87">
        <v>1339164</v>
      </c>
      <c r="D640" s="42">
        <v>44697</v>
      </c>
      <c r="E640" s="43">
        <v>357218</v>
      </c>
      <c r="F640" s="44" t="s">
        <v>758</v>
      </c>
      <c r="G640" s="45">
        <v>250409979</v>
      </c>
      <c r="H640" s="46">
        <v>44697</v>
      </c>
      <c r="I640" s="46">
        <v>44712</v>
      </c>
      <c r="J640" s="47">
        <v>1031</v>
      </c>
      <c r="K640" s="40">
        <v>216562</v>
      </c>
      <c r="L640" s="4" t="s">
        <v>18</v>
      </c>
      <c r="M640" s="40" t="s">
        <v>169</v>
      </c>
      <c r="N640" s="40" t="s">
        <v>28</v>
      </c>
      <c r="O640" s="40" t="s">
        <v>943</v>
      </c>
      <c r="P640" s="42">
        <v>44698</v>
      </c>
      <c r="Q640" s="4" t="s">
        <v>841</v>
      </c>
      <c r="R640" s="4" t="s">
        <v>843</v>
      </c>
    </row>
    <row r="641" spans="1:18" x14ac:dyDescent="0.25">
      <c r="A641" s="50">
        <v>44682</v>
      </c>
      <c r="B641" s="4" t="s">
        <v>456</v>
      </c>
      <c r="C641" s="87">
        <v>1316477</v>
      </c>
      <c r="D641" s="42">
        <v>44697</v>
      </c>
      <c r="E641" s="43">
        <v>4756</v>
      </c>
      <c r="F641" s="44" t="s">
        <v>741</v>
      </c>
      <c r="G641" s="45">
        <v>664677580</v>
      </c>
      <c r="H641" s="46">
        <v>44682</v>
      </c>
      <c r="I641" s="46">
        <v>44706</v>
      </c>
      <c r="J641" s="47">
        <v>76781</v>
      </c>
      <c r="K641" s="40">
        <v>430620</v>
      </c>
      <c r="L641" s="40" t="s">
        <v>18</v>
      </c>
      <c r="M641" s="40" t="s">
        <v>104</v>
      </c>
      <c r="N641" s="40" t="s">
        <v>25</v>
      </c>
      <c r="O641" s="40" t="s">
        <v>886</v>
      </c>
      <c r="P641" s="42">
        <v>44697</v>
      </c>
      <c r="Q641" s="4" t="s">
        <v>841</v>
      </c>
      <c r="R641" s="4" t="s">
        <v>843</v>
      </c>
    </row>
    <row r="642" spans="1:18" x14ac:dyDescent="0.25">
      <c r="A642" s="50">
        <v>44682</v>
      </c>
      <c r="B642" s="4" t="s">
        <v>456</v>
      </c>
      <c r="C642" s="87">
        <v>1329220</v>
      </c>
      <c r="D642" s="42">
        <v>44697</v>
      </c>
      <c r="E642" s="43">
        <v>4756</v>
      </c>
      <c r="F642" s="44" t="s">
        <v>741</v>
      </c>
      <c r="G642" s="45">
        <v>497068705</v>
      </c>
      <c r="H642" s="46">
        <v>44687</v>
      </c>
      <c r="I642" s="46">
        <v>44704</v>
      </c>
      <c r="J642" s="47">
        <v>82902</v>
      </c>
      <c r="K642" s="40">
        <v>723018</v>
      </c>
      <c r="L642" s="40" t="s">
        <v>18</v>
      </c>
      <c r="M642" s="40" t="s">
        <v>104</v>
      </c>
      <c r="N642" s="40" t="s">
        <v>25</v>
      </c>
      <c r="O642" s="40" t="s">
        <v>886</v>
      </c>
      <c r="P642" s="42">
        <v>44697</v>
      </c>
      <c r="Q642" s="4" t="s">
        <v>841</v>
      </c>
      <c r="R642" s="4" t="s">
        <v>843</v>
      </c>
    </row>
    <row r="643" spans="1:18" x14ac:dyDescent="0.25">
      <c r="A643" s="50">
        <v>44682</v>
      </c>
      <c r="B643" s="40" t="s">
        <v>457</v>
      </c>
      <c r="C643" s="87">
        <v>1339023</v>
      </c>
      <c r="D643" s="42">
        <v>44697</v>
      </c>
      <c r="E643" s="43">
        <v>17890</v>
      </c>
      <c r="F643" s="44" t="s">
        <v>667</v>
      </c>
      <c r="G643" s="45">
        <v>653843161</v>
      </c>
      <c r="H643" s="46">
        <v>44698</v>
      </c>
      <c r="I643" s="46">
        <v>44711</v>
      </c>
      <c r="J643" s="47">
        <v>43891</v>
      </c>
      <c r="K643" s="4">
        <v>513518</v>
      </c>
      <c r="L643" s="4" t="s">
        <v>18</v>
      </c>
      <c r="M643" s="40" t="s">
        <v>87</v>
      </c>
      <c r="N643" s="40" t="s">
        <v>20</v>
      </c>
      <c r="O643" s="40" t="s">
        <v>912</v>
      </c>
      <c r="P643" s="42">
        <v>44698</v>
      </c>
      <c r="Q643" s="4" t="s">
        <v>841</v>
      </c>
      <c r="R643" s="4" t="s">
        <v>843</v>
      </c>
    </row>
    <row r="644" spans="1:18" x14ac:dyDescent="0.25">
      <c r="A644" s="50">
        <v>44682</v>
      </c>
      <c r="B644" s="4" t="s">
        <v>456</v>
      </c>
      <c r="C644" s="87">
        <v>1338936</v>
      </c>
      <c r="D644" s="42">
        <v>44697</v>
      </c>
      <c r="E644" s="43">
        <v>17890</v>
      </c>
      <c r="F644" s="44" t="s">
        <v>667</v>
      </c>
      <c r="G644" s="45">
        <v>30465131</v>
      </c>
      <c r="H644" s="46">
        <v>44698</v>
      </c>
      <c r="I644" s="46">
        <v>44711</v>
      </c>
      <c r="J644" s="47">
        <v>75590</v>
      </c>
      <c r="K644" s="40">
        <v>716552</v>
      </c>
      <c r="L644" s="4" t="s">
        <v>18</v>
      </c>
      <c r="M644" s="40" t="s">
        <v>87</v>
      </c>
      <c r="N644" s="40" t="s">
        <v>20</v>
      </c>
      <c r="O644" s="40" t="s">
        <v>912</v>
      </c>
      <c r="P644" s="42">
        <v>44698</v>
      </c>
      <c r="Q644" s="4" t="s">
        <v>841</v>
      </c>
      <c r="R644" s="4" t="s">
        <v>843</v>
      </c>
    </row>
    <row r="645" spans="1:18" x14ac:dyDescent="0.25">
      <c r="A645" s="50">
        <v>44682</v>
      </c>
      <c r="B645" s="4" t="s">
        <v>456</v>
      </c>
      <c r="C645" s="87">
        <v>1340053</v>
      </c>
      <c r="D645" s="42">
        <v>44697</v>
      </c>
      <c r="E645" s="61">
        <v>17854</v>
      </c>
      <c r="F645" s="44" t="s">
        <v>656</v>
      </c>
      <c r="G645" s="45">
        <v>378286075</v>
      </c>
      <c r="H645" s="46">
        <v>44697</v>
      </c>
      <c r="I645" s="46">
        <v>44705</v>
      </c>
      <c r="J645" s="47">
        <v>6305</v>
      </c>
      <c r="K645" s="40">
        <v>867622</v>
      </c>
      <c r="L645" s="40" t="s">
        <v>18</v>
      </c>
      <c r="M645" s="40" t="s">
        <v>158</v>
      </c>
      <c r="N645" s="40" t="s">
        <v>20</v>
      </c>
      <c r="O645" s="40" t="s">
        <v>912</v>
      </c>
      <c r="P645" s="42">
        <v>44698</v>
      </c>
      <c r="Q645" s="4" t="s">
        <v>844</v>
      </c>
      <c r="R645" s="4" t="s">
        <v>843</v>
      </c>
    </row>
    <row r="646" spans="1:18" x14ac:dyDescent="0.25">
      <c r="A646" s="50">
        <v>44682</v>
      </c>
      <c r="B646" s="4" t="s">
        <v>456</v>
      </c>
      <c r="C646" s="87">
        <v>1336809</v>
      </c>
      <c r="D646" s="42">
        <v>44697</v>
      </c>
      <c r="E646" s="43">
        <v>1984</v>
      </c>
      <c r="F646" s="44" t="s">
        <v>825</v>
      </c>
      <c r="G646" s="45">
        <v>914012764</v>
      </c>
      <c r="H646" s="46">
        <v>44683</v>
      </c>
      <c r="I646" s="46">
        <v>44711</v>
      </c>
      <c r="J646" s="47">
        <v>87099</v>
      </c>
      <c r="K646" s="81">
        <v>821362</v>
      </c>
      <c r="L646" s="40" t="s">
        <v>38</v>
      </c>
      <c r="M646" s="40" t="s">
        <v>174</v>
      </c>
      <c r="N646" s="40" t="s">
        <v>128</v>
      </c>
      <c r="O646" s="40" t="s">
        <v>886</v>
      </c>
      <c r="P646" s="42">
        <v>44698</v>
      </c>
      <c r="Q646" s="4" t="s">
        <v>841</v>
      </c>
      <c r="R646" s="4" t="s">
        <v>843</v>
      </c>
    </row>
    <row r="647" spans="1:18" x14ac:dyDescent="0.25">
      <c r="A647" s="50">
        <v>44682</v>
      </c>
      <c r="B647" s="4" t="s">
        <v>456</v>
      </c>
      <c r="C647" s="87">
        <v>1304653</v>
      </c>
      <c r="D647" s="42">
        <v>44683</v>
      </c>
      <c r="E647" s="43">
        <v>360192</v>
      </c>
      <c r="F647" s="44" t="s">
        <v>772</v>
      </c>
      <c r="G647" s="45">
        <v>116096685</v>
      </c>
      <c r="H647" s="46">
        <v>44683</v>
      </c>
      <c r="I647" s="46">
        <v>44697</v>
      </c>
      <c r="J647" s="47">
        <v>8696</v>
      </c>
      <c r="K647" s="40">
        <v>275394</v>
      </c>
      <c r="L647" s="40" t="s">
        <v>38</v>
      </c>
      <c r="M647" s="40" t="s">
        <v>201</v>
      </c>
      <c r="N647" s="40" t="s">
        <v>202</v>
      </c>
      <c r="O647" s="40" t="s">
        <v>923</v>
      </c>
      <c r="P647" s="42">
        <v>44690</v>
      </c>
      <c r="Q647" s="4" t="s">
        <v>844</v>
      </c>
      <c r="R647" s="4" t="s">
        <v>843</v>
      </c>
    </row>
    <row r="648" spans="1:18" x14ac:dyDescent="0.25">
      <c r="A648" s="50">
        <v>44682</v>
      </c>
      <c r="B648" s="4" t="s">
        <v>456</v>
      </c>
      <c r="C648" s="87">
        <v>1318372</v>
      </c>
      <c r="D648" s="42">
        <v>44683</v>
      </c>
      <c r="E648" s="43">
        <v>14953</v>
      </c>
      <c r="F648" s="44" t="s">
        <v>595</v>
      </c>
      <c r="G648" s="45">
        <v>807841177</v>
      </c>
      <c r="H648" s="46">
        <v>44693</v>
      </c>
      <c r="I648" s="46">
        <v>44712</v>
      </c>
      <c r="J648" s="47">
        <v>14315</v>
      </c>
      <c r="K648" s="40">
        <v>385079</v>
      </c>
      <c r="L648" s="4" t="s">
        <v>18</v>
      </c>
      <c r="M648" s="40" t="s">
        <v>74</v>
      </c>
      <c r="N648" s="40" t="s">
        <v>25</v>
      </c>
      <c r="O648" s="40" t="s">
        <v>874</v>
      </c>
      <c r="P648" s="42">
        <v>44693</v>
      </c>
      <c r="Q648" s="4" t="s">
        <v>844</v>
      </c>
      <c r="R648" s="4" t="s">
        <v>843</v>
      </c>
    </row>
    <row r="649" spans="1:18" x14ac:dyDescent="0.25">
      <c r="A649" s="50">
        <v>44682</v>
      </c>
      <c r="B649" s="4" t="s">
        <v>456</v>
      </c>
      <c r="C649" s="87">
        <v>1320957</v>
      </c>
      <c r="D649" s="42">
        <v>44684</v>
      </c>
      <c r="E649" s="43">
        <v>6442</v>
      </c>
      <c r="F649" s="44" t="s">
        <v>553</v>
      </c>
      <c r="G649" s="45">
        <v>185808618</v>
      </c>
      <c r="H649" s="46">
        <v>44685</v>
      </c>
      <c r="I649" s="46">
        <v>44712</v>
      </c>
      <c r="J649" s="47">
        <v>76450</v>
      </c>
      <c r="K649" s="40">
        <v>171702</v>
      </c>
      <c r="L649" s="40" t="s">
        <v>18</v>
      </c>
      <c r="M649" s="40" t="s">
        <v>144</v>
      </c>
      <c r="N649" s="40" t="s">
        <v>28</v>
      </c>
      <c r="O649" s="40" t="s">
        <v>943</v>
      </c>
      <c r="P649" s="42">
        <v>44685</v>
      </c>
      <c r="Q649" s="4" t="s">
        <v>844</v>
      </c>
      <c r="R649" s="4" t="s">
        <v>843</v>
      </c>
    </row>
    <row r="650" spans="1:18" x14ac:dyDescent="0.25">
      <c r="A650" s="50">
        <v>44682</v>
      </c>
      <c r="B650" s="4" t="s">
        <v>456</v>
      </c>
      <c r="C650" s="87">
        <v>1321603</v>
      </c>
      <c r="D650" s="42">
        <v>44685</v>
      </c>
      <c r="E650" s="43">
        <v>363022</v>
      </c>
      <c r="F650" s="44" t="s">
        <v>509</v>
      </c>
      <c r="G650" s="45">
        <v>469134213</v>
      </c>
      <c r="H650" s="46">
        <v>44684</v>
      </c>
      <c r="I650" s="46">
        <v>44698</v>
      </c>
      <c r="J650" s="47">
        <v>33219</v>
      </c>
      <c r="K650" s="40">
        <v>749928</v>
      </c>
      <c r="L650" s="40" t="s">
        <v>38</v>
      </c>
      <c r="M650" s="40" t="s">
        <v>39</v>
      </c>
      <c r="N650" s="40" t="s">
        <v>36</v>
      </c>
      <c r="O650" s="40" t="s">
        <v>849</v>
      </c>
      <c r="P650" s="42">
        <v>44685</v>
      </c>
      <c r="Q650" s="4" t="s">
        <v>844</v>
      </c>
      <c r="R650" s="4" t="s">
        <v>843</v>
      </c>
    </row>
    <row r="651" spans="1:18" x14ac:dyDescent="0.25">
      <c r="A651" s="50">
        <v>44682</v>
      </c>
      <c r="B651" s="4" t="s">
        <v>456</v>
      </c>
      <c r="C651" s="87">
        <v>1323169</v>
      </c>
      <c r="D651" s="42">
        <v>44686</v>
      </c>
      <c r="E651" s="43">
        <v>6711</v>
      </c>
      <c r="F651" s="44" t="s">
        <v>707</v>
      </c>
      <c r="G651" s="45">
        <v>628819446</v>
      </c>
      <c r="H651" s="46">
        <v>44691</v>
      </c>
      <c r="I651" s="46">
        <v>44709</v>
      </c>
      <c r="J651" s="47">
        <v>17727</v>
      </c>
      <c r="K651" s="40">
        <v>894572</v>
      </c>
      <c r="L651" s="40" t="s">
        <v>18</v>
      </c>
      <c r="M651" s="40" t="s">
        <v>93</v>
      </c>
      <c r="N651" s="40" t="s">
        <v>28</v>
      </c>
      <c r="O651" s="40" t="s">
        <v>943</v>
      </c>
      <c r="P651" s="42">
        <v>44692</v>
      </c>
      <c r="Q651" s="4" t="s">
        <v>844</v>
      </c>
      <c r="R651" s="4" t="s">
        <v>843</v>
      </c>
    </row>
    <row r="652" spans="1:18" x14ac:dyDescent="0.25">
      <c r="A652" s="50">
        <v>44682</v>
      </c>
      <c r="B652" s="4" t="s">
        <v>456</v>
      </c>
      <c r="C652" s="87">
        <v>1323187</v>
      </c>
      <c r="D652" s="42">
        <v>44686</v>
      </c>
      <c r="E652" s="43">
        <v>6711</v>
      </c>
      <c r="F652" s="44" t="s">
        <v>707</v>
      </c>
      <c r="G652" s="45">
        <v>779308525</v>
      </c>
      <c r="H652" s="46">
        <v>44686</v>
      </c>
      <c r="I652" s="46">
        <v>44709</v>
      </c>
      <c r="J652" s="47">
        <v>92548</v>
      </c>
      <c r="K652" s="40">
        <v>705577</v>
      </c>
      <c r="L652" s="40" t="s">
        <v>18</v>
      </c>
      <c r="M652" s="40" t="s">
        <v>93</v>
      </c>
      <c r="N652" s="40" t="s">
        <v>28</v>
      </c>
      <c r="O652" s="40" t="s">
        <v>943</v>
      </c>
      <c r="P652" s="42">
        <v>44692</v>
      </c>
      <c r="Q652" s="4" t="s">
        <v>844</v>
      </c>
      <c r="R652" s="4" t="s">
        <v>843</v>
      </c>
    </row>
    <row r="653" spans="1:18" x14ac:dyDescent="0.25">
      <c r="A653" s="50">
        <v>44682</v>
      </c>
      <c r="B653" s="4" t="s">
        <v>456</v>
      </c>
      <c r="C653" s="87">
        <v>1323468</v>
      </c>
      <c r="D653" s="42">
        <v>44686</v>
      </c>
      <c r="E653" s="43">
        <v>358166</v>
      </c>
      <c r="F653" s="44" t="s">
        <v>626</v>
      </c>
      <c r="G653" s="45">
        <v>578016366</v>
      </c>
      <c r="H653" s="46">
        <v>44684</v>
      </c>
      <c r="I653" s="46">
        <v>44694</v>
      </c>
      <c r="J653" s="47">
        <v>3150</v>
      </c>
      <c r="K653" s="40">
        <v>677483</v>
      </c>
      <c r="L653" s="40" t="s">
        <v>18</v>
      </c>
      <c r="M653" s="40" t="s">
        <v>78</v>
      </c>
      <c r="N653" s="40" t="s">
        <v>42</v>
      </c>
      <c r="O653" s="40" t="s">
        <v>884</v>
      </c>
      <c r="P653" s="42">
        <v>44662</v>
      </c>
      <c r="Q653" s="4" t="s">
        <v>844</v>
      </c>
      <c r="R653" s="4" t="s">
        <v>843</v>
      </c>
    </row>
    <row r="654" spans="1:18" x14ac:dyDescent="0.25">
      <c r="A654" s="50">
        <v>44682</v>
      </c>
      <c r="B654" s="4" t="s">
        <v>456</v>
      </c>
      <c r="C654" s="87">
        <v>1249704</v>
      </c>
      <c r="D654" s="42">
        <v>44683</v>
      </c>
      <c r="E654" s="43">
        <v>367031</v>
      </c>
      <c r="F654" s="44" t="s">
        <v>459</v>
      </c>
      <c r="G654" s="45">
        <v>26253850</v>
      </c>
      <c r="H654" s="46">
        <v>44684</v>
      </c>
      <c r="I654" s="46">
        <v>44696</v>
      </c>
      <c r="J654" s="47">
        <v>2175</v>
      </c>
      <c r="K654" s="40">
        <v>527639</v>
      </c>
      <c r="L654" s="40" t="s">
        <v>18</v>
      </c>
      <c r="M654" s="40" t="s">
        <v>322</v>
      </c>
      <c r="N654" s="40" t="s">
        <v>71</v>
      </c>
      <c r="O654" s="40" t="s">
        <v>919</v>
      </c>
      <c r="P654" s="42">
        <v>44687</v>
      </c>
      <c r="Q654" s="4" t="s">
        <v>844</v>
      </c>
      <c r="R654" s="4" t="s">
        <v>843</v>
      </c>
    </row>
    <row r="655" spans="1:18" x14ac:dyDescent="0.25">
      <c r="A655" s="50">
        <v>44682</v>
      </c>
      <c r="B655" s="4" t="s">
        <v>456</v>
      </c>
      <c r="C655" s="87">
        <v>1320306</v>
      </c>
      <c r="D655" s="42">
        <v>44687</v>
      </c>
      <c r="E655" s="43">
        <v>13200</v>
      </c>
      <c r="F655" s="44" t="s">
        <v>679</v>
      </c>
      <c r="G655" s="45">
        <v>995707685</v>
      </c>
      <c r="H655" s="46">
        <v>44690</v>
      </c>
      <c r="I655" s="46">
        <v>44721</v>
      </c>
      <c r="J655" s="47">
        <v>70633</v>
      </c>
      <c r="K655" s="40">
        <v>190853</v>
      </c>
      <c r="L655" s="40" t="s">
        <v>18</v>
      </c>
      <c r="M655" s="40" t="s">
        <v>88</v>
      </c>
      <c r="N655" s="40" t="s">
        <v>28</v>
      </c>
      <c r="O655" s="40" t="s">
        <v>924</v>
      </c>
      <c r="P655" s="42">
        <v>44690</v>
      </c>
      <c r="Q655" s="4" t="s">
        <v>844</v>
      </c>
      <c r="R655" s="4" t="s">
        <v>843</v>
      </c>
    </row>
    <row r="656" spans="1:18" x14ac:dyDescent="0.25">
      <c r="A656" s="50">
        <v>44682</v>
      </c>
      <c r="B656" s="4" t="s">
        <v>456</v>
      </c>
      <c r="C656" s="87">
        <v>1321288</v>
      </c>
      <c r="D656" s="42">
        <v>44690</v>
      </c>
      <c r="E656" s="43">
        <v>357810</v>
      </c>
      <c r="F656" s="44" t="s">
        <v>800</v>
      </c>
      <c r="G656" s="45">
        <v>655989167</v>
      </c>
      <c r="H656" s="46">
        <v>44687</v>
      </c>
      <c r="I656" s="46">
        <v>44711</v>
      </c>
      <c r="J656" s="47">
        <v>16316</v>
      </c>
      <c r="K656" s="40">
        <v>644926</v>
      </c>
      <c r="L656" s="40" t="s">
        <v>18</v>
      </c>
      <c r="M656" s="40" t="s">
        <v>88</v>
      </c>
      <c r="N656" s="40" t="s">
        <v>42</v>
      </c>
      <c r="O656" s="40" t="s">
        <v>859</v>
      </c>
      <c r="P656" s="42">
        <v>44690</v>
      </c>
      <c r="Q656" s="4" t="s">
        <v>844</v>
      </c>
      <c r="R656" s="4" t="s">
        <v>843</v>
      </c>
    </row>
    <row r="657" spans="1:18" x14ac:dyDescent="0.25">
      <c r="A657" s="50">
        <v>44682</v>
      </c>
      <c r="B657" s="4" t="s">
        <v>456</v>
      </c>
      <c r="C657" s="87">
        <v>1332873</v>
      </c>
      <c r="D657" s="42">
        <v>44693</v>
      </c>
      <c r="E657" s="43">
        <v>8291</v>
      </c>
      <c r="F657" s="44" t="s">
        <v>703</v>
      </c>
      <c r="G657" s="45">
        <v>568875931</v>
      </c>
      <c r="H657" s="46">
        <v>44683</v>
      </c>
      <c r="I657" s="46">
        <v>44713</v>
      </c>
      <c r="J657" s="47">
        <v>9654</v>
      </c>
      <c r="K657" s="40">
        <v>533712</v>
      </c>
      <c r="L657" s="40" t="s">
        <v>38</v>
      </c>
      <c r="M657" s="40" t="s">
        <v>161</v>
      </c>
      <c r="N657" s="40" t="s">
        <v>20</v>
      </c>
      <c r="O657" s="40" t="s">
        <v>912</v>
      </c>
      <c r="P657" s="42">
        <v>44693</v>
      </c>
      <c r="Q657" s="4" t="s">
        <v>843</v>
      </c>
      <c r="R657" s="4" t="s">
        <v>843</v>
      </c>
    </row>
    <row r="658" spans="1:18" x14ac:dyDescent="0.25">
      <c r="A658" s="50">
        <v>44682</v>
      </c>
      <c r="B658" s="4" t="s">
        <v>456</v>
      </c>
      <c r="C658" s="87">
        <v>1332848</v>
      </c>
      <c r="D658" s="42">
        <v>44693</v>
      </c>
      <c r="E658" s="43">
        <v>16232</v>
      </c>
      <c r="F658" s="44" t="s">
        <v>815</v>
      </c>
      <c r="G658" s="45">
        <v>588099747</v>
      </c>
      <c r="H658" s="46">
        <v>44700</v>
      </c>
      <c r="I658" s="46">
        <v>44712</v>
      </c>
      <c r="J658" s="47">
        <v>16710</v>
      </c>
      <c r="K658" s="40">
        <v>652471</v>
      </c>
      <c r="L658" s="40" t="s">
        <v>18</v>
      </c>
      <c r="M658" s="40" t="s">
        <v>173</v>
      </c>
      <c r="N658" s="40" t="s">
        <v>20</v>
      </c>
      <c r="O658" s="40" t="s">
        <v>912</v>
      </c>
      <c r="P658" s="42">
        <v>44701</v>
      </c>
      <c r="Q658" s="4" t="s">
        <v>843</v>
      </c>
      <c r="R658" s="4" t="s">
        <v>843</v>
      </c>
    </row>
    <row r="659" spans="1:18" x14ac:dyDescent="0.25">
      <c r="A659" s="50">
        <v>44682</v>
      </c>
      <c r="B659" s="4" t="s">
        <v>456</v>
      </c>
      <c r="C659" s="87">
        <v>1339338</v>
      </c>
      <c r="D659" s="42">
        <v>44697</v>
      </c>
      <c r="E659" s="43">
        <v>39963</v>
      </c>
      <c r="F659" s="44" t="s">
        <v>535</v>
      </c>
      <c r="G659" s="45">
        <v>912343521</v>
      </c>
      <c r="H659" s="46">
        <v>44697</v>
      </c>
      <c r="I659" s="46">
        <v>44727</v>
      </c>
      <c r="J659" s="47">
        <v>375</v>
      </c>
      <c r="K659" s="81">
        <v>138809</v>
      </c>
      <c r="L659" s="40" t="s">
        <v>38</v>
      </c>
      <c r="M659" s="40" t="s">
        <v>52</v>
      </c>
      <c r="N659" s="40" t="s">
        <v>53</v>
      </c>
      <c r="O659" s="40" t="s">
        <v>927</v>
      </c>
      <c r="P659" s="42">
        <v>44697</v>
      </c>
      <c r="Q659" s="4" t="s">
        <v>843</v>
      </c>
      <c r="R659" s="4" t="s">
        <v>843</v>
      </c>
    </row>
    <row r="660" spans="1:18" x14ac:dyDescent="0.25">
      <c r="A660" s="50">
        <v>44682</v>
      </c>
      <c r="B660" s="4" t="s">
        <v>456</v>
      </c>
      <c r="C660" s="87">
        <v>1340266</v>
      </c>
      <c r="D660" s="42">
        <v>44698</v>
      </c>
      <c r="E660" s="43">
        <v>15488</v>
      </c>
      <c r="F660" s="44" t="s">
        <v>461</v>
      </c>
      <c r="G660" s="45">
        <v>463812652</v>
      </c>
      <c r="H660" s="46">
        <v>44697</v>
      </c>
      <c r="I660" s="46">
        <v>44718</v>
      </c>
      <c r="J660" s="47">
        <v>12622</v>
      </c>
      <c r="K660" s="40">
        <v>778132</v>
      </c>
      <c r="L660" s="40" t="s">
        <v>38</v>
      </c>
      <c r="M660" s="40" t="s">
        <v>19</v>
      </c>
      <c r="N660" s="40" t="s">
        <v>20</v>
      </c>
      <c r="O660" s="40" t="s">
        <v>912</v>
      </c>
      <c r="P660" s="42">
        <v>44698</v>
      </c>
      <c r="Q660" s="4" t="s">
        <v>843</v>
      </c>
      <c r="R660" s="4" t="s">
        <v>843</v>
      </c>
    </row>
    <row r="661" spans="1:18" x14ac:dyDescent="0.25">
      <c r="A661" s="50">
        <v>44682</v>
      </c>
      <c r="B661" s="4" t="s">
        <v>456</v>
      </c>
      <c r="C661" s="87">
        <v>1340930</v>
      </c>
      <c r="D661" s="42">
        <v>44698</v>
      </c>
      <c r="E661" s="43">
        <v>10687</v>
      </c>
      <c r="F661" s="44" t="s">
        <v>616</v>
      </c>
      <c r="G661" s="45">
        <v>506469594</v>
      </c>
      <c r="H661" s="46">
        <v>44697</v>
      </c>
      <c r="I661" s="46">
        <v>44737</v>
      </c>
      <c r="J661" s="47">
        <v>25963</v>
      </c>
      <c r="K661" s="40">
        <v>865580</v>
      </c>
      <c r="L661" s="40" t="s">
        <v>18</v>
      </c>
      <c r="M661" s="40" t="s">
        <v>77</v>
      </c>
      <c r="N661" s="40" t="s">
        <v>25</v>
      </c>
      <c r="O661" s="40" t="s">
        <v>874</v>
      </c>
      <c r="P661" s="42">
        <v>44698</v>
      </c>
      <c r="Q661" s="4" t="s">
        <v>843</v>
      </c>
      <c r="R661" s="4" t="s">
        <v>843</v>
      </c>
    </row>
    <row r="662" spans="1:18" x14ac:dyDescent="0.25">
      <c r="A662" s="50">
        <v>44682</v>
      </c>
      <c r="B662" s="40" t="s">
        <v>457</v>
      </c>
      <c r="C662" s="87">
        <v>1341331</v>
      </c>
      <c r="D662" s="42">
        <v>44698</v>
      </c>
      <c r="E662" s="43">
        <v>10687</v>
      </c>
      <c r="F662" s="44" t="s">
        <v>616</v>
      </c>
      <c r="G662" s="45">
        <v>346269979</v>
      </c>
      <c r="H662" s="46">
        <v>44697</v>
      </c>
      <c r="I662" s="46">
        <v>44737</v>
      </c>
      <c r="J662" s="47">
        <v>99838</v>
      </c>
      <c r="K662" s="40">
        <v>345876</v>
      </c>
      <c r="L662" s="40" t="s">
        <v>18</v>
      </c>
      <c r="M662" s="40" t="s">
        <v>77</v>
      </c>
      <c r="N662" s="40" t="s">
        <v>25</v>
      </c>
      <c r="O662" s="40" t="s">
        <v>874</v>
      </c>
      <c r="P662" s="42">
        <v>44699</v>
      </c>
      <c r="Q662" s="4" t="s">
        <v>843</v>
      </c>
      <c r="R662" s="4" t="s">
        <v>843</v>
      </c>
    </row>
    <row r="663" spans="1:18" x14ac:dyDescent="0.25">
      <c r="A663" s="50">
        <v>44682</v>
      </c>
      <c r="B663" s="4" t="s">
        <v>456</v>
      </c>
      <c r="C663" s="87">
        <v>1340966</v>
      </c>
      <c r="D663" s="42">
        <v>44698</v>
      </c>
      <c r="E663" s="43">
        <v>10687</v>
      </c>
      <c r="F663" s="44" t="s">
        <v>616</v>
      </c>
      <c r="G663" s="45">
        <v>427750750</v>
      </c>
      <c r="H663" s="46">
        <v>44697</v>
      </c>
      <c r="I663" s="46">
        <v>44737</v>
      </c>
      <c r="J663" s="47">
        <v>3463</v>
      </c>
      <c r="K663" s="40">
        <v>941421</v>
      </c>
      <c r="L663" s="40" t="s">
        <v>18</v>
      </c>
      <c r="M663" s="40" t="s">
        <v>77</v>
      </c>
      <c r="N663" s="40" t="s">
        <v>25</v>
      </c>
      <c r="O663" s="40" t="s">
        <v>874</v>
      </c>
      <c r="P663" s="42">
        <v>44699</v>
      </c>
      <c r="Q663" s="4" t="s">
        <v>843</v>
      </c>
      <c r="R663" s="4" t="s">
        <v>843</v>
      </c>
    </row>
    <row r="664" spans="1:18" x14ac:dyDescent="0.25">
      <c r="A664" s="50">
        <v>44682</v>
      </c>
      <c r="B664" s="4" t="s">
        <v>456</v>
      </c>
      <c r="C664" s="87">
        <v>1326802</v>
      </c>
      <c r="D664" s="42">
        <v>44691</v>
      </c>
      <c r="E664" s="43">
        <v>357633</v>
      </c>
      <c r="F664" s="44" t="s">
        <v>833</v>
      </c>
      <c r="G664" s="45">
        <v>629456778</v>
      </c>
      <c r="H664" s="46">
        <v>44683</v>
      </c>
      <c r="I664" s="46">
        <v>44698</v>
      </c>
      <c r="J664" s="47">
        <v>28585</v>
      </c>
      <c r="K664" s="40">
        <v>117706</v>
      </c>
      <c r="L664" s="40" t="s">
        <v>38</v>
      </c>
      <c r="M664" s="40" t="s">
        <v>130</v>
      </c>
      <c r="N664" s="40" t="s">
        <v>42</v>
      </c>
      <c r="O664" s="40" t="s">
        <v>884</v>
      </c>
      <c r="P664" s="42">
        <v>44691</v>
      </c>
      <c r="Q664" s="4" t="s">
        <v>844</v>
      </c>
      <c r="R664" s="4" t="s">
        <v>843</v>
      </c>
    </row>
    <row r="665" spans="1:18" x14ac:dyDescent="0.25">
      <c r="A665" s="50">
        <v>44682</v>
      </c>
      <c r="B665" s="4" t="s">
        <v>456</v>
      </c>
      <c r="C665" s="87">
        <v>1326796</v>
      </c>
      <c r="D665" s="42">
        <v>44691</v>
      </c>
      <c r="E665" s="43">
        <v>357633</v>
      </c>
      <c r="F665" s="44" t="s">
        <v>833</v>
      </c>
      <c r="G665" s="45">
        <v>758938399</v>
      </c>
      <c r="H665" s="46">
        <v>44683</v>
      </c>
      <c r="I665" s="46">
        <v>44698</v>
      </c>
      <c r="J665" s="47">
        <v>48259</v>
      </c>
      <c r="K665" s="40">
        <v>874172</v>
      </c>
      <c r="L665" s="40" t="s">
        <v>48</v>
      </c>
      <c r="M665" s="40" t="s">
        <v>130</v>
      </c>
      <c r="N665" s="40" t="s">
        <v>42</v>
      </c>
      <c r="O665" s="40" t="s">
        <v>884</v>
      </c>
      <c r="P665" s="42">
        <v>44691</v>
      </c>
      <c r="Q665" s="4" t="s">
        <v>844</v>
      </c>
      <c r="R665" s="4" t="s">
        <v>843</v>
      </c>
    </row>
    <row r="666" spans="1:18" x14ac:dyDescent="0.25">
      <c r="A666" s="50">
        <v>44682</v>
      </c>
      <c r="B666" s="40" t="s">
        <v>457</v>
      </c>
      <c r="C666" s="87">
        <v>1327995</v>
      </c>
      <c r="D666" s="42">
        <v>44691</v>
      </c>
      <c r="E666" s="43">
        <v>357633</v>
      </c>
      <c r="F666" s="44" t="s">
        <v>833</v>
      </c>
      <c r="G666" s="45">
        <v>142320606</v>
      </c>
      <c r="H666" s="46">
        <v>44683</v>
      </c>
      <c r="I666" s="46">
        <v>44701</v>
      </c>
      <c r="J666" s="47">
        <v>72781</v>
      </c>
      <c r="K666" s="40">
        <v>622409</v>
      </c>
      <c r="L666" s="40" t="s">
        <v>38</v>
      </c>
      <c r="M666" s="40" t="s">
        <v>130</v>
      </c>
      <c r="N666" s="40" t="s">
        <v>42</v>
      </c>
      <c r="O666" s="40" t="s">
        <v>915</v>
      </c>
      <c r="P666" s="42">
        <v>44691</v>
      </c>
      <c r="Q666" s="4" t="s">
        <v>844</v>
      </c>
      <c r="R666" s="4" t="s">
        <v>843</v>
      </c>
    </row>
    <row r="667" spans="1:18" x14ac:dyDescent="0.25">
      <c r="A667" s="50">
        <v>44682</v>
      </c>
      <c r="B667" s="4" t="s">
        <v>456</v>
      </c>
      <c r="C667" s="87">
        <v>1332931</v>
      </c>
      <c r="D667" s="42">
        <v>44693</v>
      </c>
      <c r="E667" s="43">
        <v>17449</v>
      </c>
      <c r="F667" s="44" t="s">
        <v>722</v>
      </c>
      <c r="G667" s="45">
        <v>802675551</v>
      </c>
      <c r="H667" s="46">
        <v>44693</v>
      </c>
      <c r="I667" s="46">
        <v>44708</v>
      </c>
      <c r="J667" s="47">
        <v>51575</v>
      </c>
      <c r="K667" s="40">
        <v>602433</v>
      </c>
      <c r="L667" s="40" t="s">
        <v>18</v>
      </c>
      <c r="M667" s="40" t="s">
        <v>86</v>
      </c>
      <c r="N667" s="40" t="s">
        <v>20</v>
      </c>
      <c r="O667" s="40" t="s">
        <v>912</v>
      </c>
      <c r="P667" s="42">
        <v>44697</v>
      </c>
      <c r="Q667" s="4" t="s">
        <v>844</v>
      </c>
      <c r="R667" s="4" t="s">
        <v>843</v>
      </c>
    </row>
    <row r="668" spans="1:18" x14ac:dyDescent="0.25">
      <c r="A668" s="50">
        <v>44682</v>
      </c>
      <c r="B668" s="4" t="s">
        <v>456</v>
      </c>
      <c r="C668" s="87">
        <v>1332879</v>
      </c>
      <c r="D668" s="42">
        <v>44693</v>
      </c>
      <c r="E668" s="43">
        <v>14068</v>
      </c>
      <c r="F668" s="44" t="s">
        <v>513</v>
      </c>
      <c r="G668" s="45">
        <v>533099775</v>
      </c>
      <c r="H668" s="46">
        <v>44693</v>
      </c>
      <c r="I668" s="46">
        <v>44712</v>
      </c>
      <c r="J668" s="47">
        <v>12843</v>
      </c>
      <c r="K668" s="40">
        <v>355019</v>
      </c>
      <c r="L668" s="40" t="s">
        <v>18</v>
      </c>
      <c r="M668" s="40" t="s">
        <v>140</v>
      </c>
      <c r="N668" s="40" t="s">
        <v>25</v>
      </c>
      <c r="O668" s="40" t="s">
        <v>874</v>
      </c>
      <c r="P668" s="42">
        <v>44693</v>
      </c>
      <c r="Q668" s="4" t="s">
        <v>844</v>
      </c>
      <c r="R668" s="4" t="s">
        <v>843</v>
      </c>
    </row>
    <row r="669" spans="1:18" x14ac:dyDescent="0.25">
      <c r="A669" s="50">
        <v>44682</v>
      </c>
      <c r="B669" s="4" t="s">
        <v>456</v>
      </c>
      <c r="C669" s="87">
        <v>1332879</v>
      </c>
      <c r="D669" s="42">
        <v>44693</v>
      </c>
      <c r="E669" s="43">
        <v>14068</v>
      </c>
      <c r="F669" s="44" t="s">
        <v>513</v>
      </c>
      <c r="G669" s="45">
        <v>63294817</v>
      </c>
      <c r="H669" s="46">
        <v>44693</v>
      </c>
      <c r="I669" s="46">
        <v>44693</v>
      </c>
      <c r="J669" s="47">
        <v>94160</v>
      </c>
      <c r="K669" s="40">
        <v>698321</v>
      </c>
      <c r="L669" s="40" t="s">
        <v>18</v>
      </c>
      <c r="M669" s="40" t="s">
        <v>141</v>
      </c>
      <c r="N669" s="40" t="s">
        <v>25</v>
      </c>
      <c r="O669" s="40" t="s">
        <v>874</v>
      </c>
      <c r="P669" s="42">
        <v>44693</v>
      </c>
      <c r="Q669" s="4" t="s">
        <v>844</v>
      </c>
      <c r="R669" s="4" t="s">
        <v>843</v>
      </c>
    </row>
    <row r="670" spans="1:18" x14ac:dyDescent="0.25">
      <c r="A670" s="50">
        <v>44682</v>
      </c>
      <c r="B670" s="40" t="s">
        <v>457</v>
      </c>
      <c r="C670" s="87">
        <v>1336409</v>
      </c>
      <c r="D670" s="42">
        <v>44694</v>
      </c>
      <c r="E670" s="43">
        <v>357633</v>
      </c>
      <c r="F670" s="44" t="s">
        <v>833</v>
      </c>
      <c r="G670" s="45">
        <v>60153448</v>
      </c>
      <c r="H670" s="46">
        <v>44685</v>
      </c>
      <c r="I670" s="46">
        <v>44701</v>
      </c>
      <c r="J670" s="47">
        <v>25635</v>
      </c>
      <c r="K670" s="40">
        <v>736700</v>
      </c>
      <c r="L670" s="40" t="s">
        <v>38</v>
      </c>
      <c r="M670" s="40" t="s">
        <v>130</v>
      </c>
      <c r="N670" s="40" t="s">
        <v>42</v>
      </c>
      <c r="O670" s="40" t="s">
        <v>915</v>
      </c>
      <c r="P670" s="42">
        <v>44694</v>
      </c>
      <c r="Q670" s="4" t="s">
        <v>844</v>
      </c>
      <c r="R670" s="4" t="s">
        <v>843</v>
      </c>
    </row>
    <row r="671" spans="1:18" x14ac:dyDescent="0.25">
      <c r="A671" s="50">
        <v>44682</v>
      </c>
      <c r="B671" s="40" t="s">
        <v>457</v>
      </c>
      <c r="C671" s="87">
        <v>1336420</v>
      </c>
      <c r="D671" s="42">
        <v>44694</v>
      </c>
      <c r="E671" s="43">
        <v>357633</v>
      </c>
      <c r="F671" s="44" t="s">
        <v>833</v>
      </c>
      <c r="G671" s="45">
        <v>783509754</v>
      </c>
      <c r="H671" s="46">
        <v>44685</v>
      </c>
      <c r="I671" s="46">
        <v>44701</v>
      </c>
      <c r="J671" s="47">
        <v>13824</v>
      </c>
      <c r="K671" s="40">
        <v>460470</v>
      </c>
      <c r="L671" s="40" t="s">
        <v>38</v>
      </c>
      <c r="M671" s="40" t="s">
        <v>130</v>
      </c>
      <c r="N671" s="40" t="s">
        <v>42</v>
      </c>
      <c r="O671" s="40" t="s">
        <v>915</v>
      </c>
      <c r="P671" s="42">
        <v>44694</v>
      </c>
      <c r="Q671" s="4" t="s">
        <v>844</v>
      </c>
      <c r="R671" s="4" t="s">
        <v>843</v>
      </c>
    </row>
    <row r="672" spans="1:18" x14ac:dyDescent="0.25">
      <c r="A672" s="50">
        <v>44682</v>
      </c>
      <c r="B672" s="4" t="s">
        <v>456</v>
      </c>
      <c r="C672" s="87">
        <v>1332560</v>
      </c>
      <c r="D672" s="42">
        <v>44694</v>
      </c>
      <c r="E672" s="43">
        <v>357633</v>
      </c>
      <c r="F672" s="44" t="s">
        <v>833</v>
      </c>
      <c r="G672" s="45">
        <v>727972397</v>
      </c>
      <c r="H672" s="46">
        <v>44685</v>
      </c>
      <c r="I672" s="46">
        <v>44701</v>
      </c>
      <c r="J672" s="47">
        <v>70941</v>
      </c>
      <c r="K672" s="40">
        <v>128942</v>
      </c>
      <c r="L672" s="40" t="s">
        <v>38</v>
      </c>
      <c r="M672" s="40" t="s">
        <v>130</v>
      </c>
      <c r="N672" s="40" t="s">
        <v>42</v>
      </c>
      <c r="O672" s="40" t="s">
        <v>884</v>
      </c>
      <c r="P672" s="42">
        <v>44694</v>
      </c>
      <c r="Q672" s="4" t="s">
        <v>844</v>
      </c>
      <c r="R672" s="4" t="s">
        <v>843</v>
      </c>
    </row>
    <row r="673" spans="1:18" x14ac:dyDescent="0.25">
      <c r="A673" s="50">
        <v>44682</v>
      </c>
      <c r="B673" s="4" t="s">
        <v>456</v>
      </c>
      <c r="C673" s="87">
        <v>1336777</v>
      </c>
      <c r="D673" s="42">
        <v>44694</v>
      </c>
      <c r="E673" s="43">
        <v>357633</v>
      </c>
      <c r="F673" s="44" t="s">
        <v>833</v>
      </c>
      <c r="G673" s="45">
        <v>557222153</v>
      </c>
      <c r="H673" s="46">
        <v>44685</v>
      </c>
      <c r="I673" s="46">
        <v>44701</v>
      </c>
      <c r="J673" s="47">
        <v>8536</v>
      </c>
      <c r="K673" s="40">
        <v>459718</v>
      </c>
      <c r="L673" s="40" t="s">
        <v>38</v>
      </c>
      <c r="M673" s="40" t="s">
        <v>130</v>
      </c>
      <c r="N673" s="40" t="s">
        <v>42</v>
      </c>
      <c r="O673" s="40" t="s">
        <v>884</v>
      </c>
      <c r="P673" s="42">
        <v>44694</v>
      </c>
      <c r="Q673" s="4" t="s">
        <v>844</v>
      </c>
      <c r="R673" s="4" t="s">
        <v>843</v>
      </c>
    </row>
    <row r="674" spans="1:18" x14ac:dyDescent="0.25">
      <c r="A674" s="50">
        <v>44682</v>
      </c>
      <c r="B674" s="40" t="s">
        <v>457</v>
      </c>
      <c r="C674" s="87">
        <v>1337993</v>
      </c>
      <c r="D674" s="42">
        <v>44697</v>
      </c>
      <c r="E674" s="43">
        <v>14953</v>
      </c>
      <c r="F674" s="44" t="s">
        <v>595</v>
      </c>
      <c r="G674" s="45">
        <v>437352916</v>
      </c>
      <c r="H674" s="46">
        <v>44697</v>
      </c>
      <c r="I674" s="46">
        <v>44718</v>
      </c>
      <c r="J674" s="47">
        <v>57666</v>
      </c>
      <c r="K674" s="40">
        <v>862878</v>
      </c>
      <c r="L674" s="4" t="s">
        <v>18</v>
      </c>
      <c r="M674" s="40" t="s">
        <v>74</v>
      </c>
      <c r="N674" s="40" t="s">
        <v>25</v>
      </c>
      <c r="O674" s="40" t="s">
        <v>874</v>
      </c>
      <c r="P674" s="42">
        <v>44698</v>
      </c>
      <c r="Q674" s="4" t="s">
        <v>844</v>
      </c>
      <c r="R674" s="4" t="s">
        <v>843</v>
      </c>
    </row>
    <row r="675" spans="1:18" x14ac:dyDescent="0.25">
      <c r="A675" s="50">
        <v>44682</v>
      </c>
      <c r="B675" s="4" t="s">
        <v>456</v>
      </c>
      <c r="C675" s="87">
        <v>1338772</v>
      </c>
      <c r="D675" s="42">
        <v>44697</v>
      </c>
      <c r="E675" s="43">
        <v>14953</v>
      </c>
      <c r="F675" s="44" t="s">
        <v>595</v>
      </c>
      <c r="G675" s="45">
        <v>758437528</v>
      </c>
      <c r="H675" s="46">
        <v>44698</v>
      </c>
      <c r="I675" s="46">
        <v>44718</v>
      </c>
      <c r="J675" s="47">
        <v>46530</v>
      </c>
      <c r="K675" s="40">
        <v>734383</v>
      </c>
      <c r="L675" s="4" t="s">
        <v>18</v>
      </c>
      <c r="M675" s="40" t="s">
        <v>74</v>
      </c>
      <c r="N675" s="40" t="s">
        <v>25</v>
      </c>
      <c r="O675" s="40" t="s">
        <v>874</v>
      </c>
      <c r="P675" s="42">
        <v>44699</v>
      </c>
      <c r="Q675" s="4" t="s">
        <v>844</v>
      </c>
      <c r="R675" s="4" t="s">
        <v>843</v>
      </c>
    </row>
    <row r="676" spans="1:18" x14ac:dyDescent="0.25">
      <c r="A676" s="50">
        <v>44682</v>
      </c>
      <c r="B676" s="4" t="s">
        <v>456</v>
      </c>
      <c r="C676" s="87">
        <v>1339326</v>
      </c>
      <c r="D676" s="42">
        <v>44697</v>
      </c>
      <c r="E676" s="43">
        <v>15082</v>
      </c>
      <c r="F676" s="44" t="s">
        <v>798</v>
      </c>
      <c r="G676" s="45">
        <v>935508227</v>
      </c>
      <c r="H676" s="46">
        <v>44698</v>
      </c>
      <c r="I676" s="46">
        <v>44711</v>
      </c>
      <c r="J676" s="47">
        <v>14792</v>
      </c>
      <c r="K676" s="40">
        <v>327341</v>
      </c>
      <c r="L676" s="40" t="s">
        <v>38</v>
      </c>
      <c r="M676" s="40" t="s">
        <v>118</v>
      </c>
      <c r="N676" s="40" t="s">
        <v>119</v>
      </c>
      <c r="O676" s="40" t="s">
        <v>883</v>
      </c>
      <c r="P676" s="42">
        <v>44699</v>
      </c>
      <c r="Q676" s="4" t="s">
        <v>844</v>
      </c>
      <c r="R676" s="4" t="s">
        <v>843</v>
      </c>
    </row>
    <row r="677" spans="1:18" x14ac:dyDescent="0.25">
      <c r="A677" s="50">
        <v>44682</v>
      </c>
      <c r="B677" s="40" t="s">
        <v>457</v>
      </c>
      <c r="C677" s="87">
        <v>1340210</v>
      </c>
      <c r="D677" s="42">
        <v>44697</v>
      </c>
      <c r="E677" s="43">
        <v>15745</v>
      </c>
      <c r="F677" s="44" t="s">
        <v>665</v>
      </c>
      <c r="G677" s="45">
        <v>351365680</v>
      </c>
      <c r="H677" s="46">
        <v>44699</v>
      </c>
      <c r="I677" s="46">
        <v>44706</v>
      </c>
      <c r="J677" s="47">
        <v>44764</v>
      </c>
      <c r="K677" s="40">
        <v>684241</v>
      </c>
      <c r="L677" s="4" t="s">
        <v>18</v>
      </c>
      <c r="M677" s="40" t="s">
        <v>86</v>
      </c>
      <c r="N677" s="40" t="s">
        <v>20</v>
      </c>
      <c r="O677" s="40" t="s">
        <v>912</v>
      </c>
      <c r="P677" s="42">
        <v>44699</v>
      </c>
      <c r="Q677" s="4" t="s">
        <v>844</v>
      </c>
      <c r="R677" s="4" t="s">
        <v>843</v>
      </c>
    </row>
    <row r="678" spans="1:18" x14ac:dyDescent="0.25">
      <c r="A678" s="50">
        <v>44682</v>
      </c>
      <c r="B678" s="4" t="s">
        <v>456</v>
      </c>
      <c r="C678" s="87">
        <v>1339289</v>
      </c>
      <c r="D678" s="42">
        <v>44697</v>
      </c>
      <c r="E678" s="43">
        <v>15082</v>
      </c>
      <c r="F678" s="44" t="s">
        <v>798</v>
      </c>
      <c r="G678" s="45">
        <v>874534213</v>
      </c>
      <c r="H678" s="46">
        <v>44698</v>
      </c>
      <c r="I678" s="46">
        <v>44711</v>
      </c>
      <c r="J678" s="47">
        <v>55177</v>
      </c>
      <c r="K678" s="40">
        <v>898667</v>
      </c>
      <c r="L678" s="40" t="s">
        <v>38</v>
      </c>
      <c r="M678" s="40" t="s">
        <v>118</v>
      </c>
      <c r="N678" s="40" t="s">
        <v>119</v>
      </c>
      <c r="O678" s="40" t="s">
        <v>883</v>
      </c>
      <c r="P678" s="42">
        <v>44699</v>
      </c>
      <c r="Q678" s="4" t="s">
        <v>844</v>
      </c>
      <c r="R678" s="4" t="s">
        <v>843</v>
      </c>
    </row>
    <row r="679" spans="1:18" x14ac:dyDescent="0.25">
      <c r="A679" s="50">
        <v>44682</v>
      </c>
      <c r="B679" s="4" t="s">
        <v>456</v>
      </c>
      <c r="C679" s="87">
        <v>1339874</v>
      </c>
      <c r="D679" s="42">
        <v>44698</v>
      </c>
      <c r="E679" s="61">
        <v>17854</v>
      </c>
      <c r="F679" s="44" t="s">
        <v>656</v>
      </c>
      <c r="G679" s="45">
        <v>743349404</v>
      </c>
      <c r="H679" s="46">
        <v>44698</v>
      </c>
      <c r="I679" s="46">
        <v>44708</v>
      </c>
      <c r="J679" s="47">
        <v>29058</v>
      </c>
      <c r="K679" s="40">
        <v>601310</v>
      </c>
      <c r="L679" s="40" t="s">
        <v>18</v>
      </c>
      <c r="M679" s="40" t="s">
        <v>158</v>
      </c>
      <c r="N679" s="40" t="s">
        <v>28</v>
      </c>
      <c r="O679" s="40" t="s">
        <v>943</v>
      </c>
      <c r="P679" s="42">
        <v>44699</v>
      </c>
      <c r="Q679" s="4" t="s">
        <v>844</v>
      </c>
      <c r="R679" s="4" t="s">
        <v>843</v>
      </c>
    </row>
    <row r="680" spans="1:18" x14ac:dyDescent="0.25">
      <c r="A680" s="50">
        <v>44682</v>
      </c>
      <c r="B680" s="4" t="s">
        <v>456</v>
      </c>
      <c r="C680" s="87">
        <v>1338991</v>
      </c>
      <c r="D680" s="42">
        <v>44698</v>
      </c>
      <c r="E680" s="43">
        <v>15745</v>
      </c>
      <c r="F680" s="44" t="s">
        <v>665</v>
      </c>
      <c r="G680" s="45">
        <v>537174298</v>
      </c>
      <c r="H680" s="46">
        <v>44698</v>
      </c>
      <c r="I680" s="46">
        <v>44714</v>
      </c>
      <c r="J680" s="47">
        <v>21213</v>
      </c>
      <c r="K680" s="40">
        <v>744833</v>
      </c>
      <c r="L680" s="4" t="s">
        <v>18</v>
      </c>
      <c r="M680" s="40" t="s">
        <v>86</v>
      </c>
      <c r="N680" s="40" t="s">
        <v>20</v>
      </c>
      <c r="O680" s="40" t="s">
        <v>912</v>
      </c>
      <c r="P680" s="42">
        <v>44699</v>
      </c>
      <c r="Q680" s="4" t="s">
        <v>844</v>
      </c>
      <c r="R680" s="4" t="s">
        <v>843</v>
      </c>
    </row>
    <row r="681" spans="1:18" x14ac:dyDescent="0.25">
      <c r="A681" s="50">
        <v>44682</v>
      </c>
      <c r="B681" s="4" t="s">
        <v>456</v>
      </c>
      <c r="C681" s="87">
        <v>1340353</v>
      </c>
      <c r="D681" s="42">
        <v>44698</v>
      </c>
      <c r="E681" s="43">
        <v>17449</v>
      </c>
      <c r="F681" s="44" t="s">
        <v>722</v>
      </c>
      <c r="G681" s="45">
        <v>343668426</v>
      </c>
      <c r="H681" s="46">
        <v>44699</v>
      </c>
      <c r="I681" s="46">
        <v>44707</v>
      </c>
      <c r="J681" s="47">
        <v>88346</v>
      </c>
      <c r="K681" s="40">
        <v>648595</v>
      </c>
      <c r="L681" s="40" t="s">
        <v>18</v>
      </c>
      <c r="M681" s="40" t="s">
        <v>86</v>
      </c>
      <c r="N681" s="40" t="s">
        <v>28</v>
      </c>
      <c r="O681" s="40" t="s">
        <v>908</v>
      </c>
      <c r="P681" s="42">
        <v>44700</v>
      </c>
      <c r="Q681" s="4" t="s">
        <v>844</v>
      </c>
      <c r="R681" s="4" t="s">
        <v>843</v>
      </c>
    </row>
    <row r="682" spans="1:18" x14ac:dyDescent="0.25">
      <c r="A682" s="50">
        <v>44682</v>
      </c>
      <c r="B682" s="4" t="s">
        <v>456</v>
      </c>
      <c r="C682" s="87">
        <v>1340874</v>
      </c>
      <c r="D682" s="42">
        <v>44698</v>
      </c>
      <c r="E682" s="43">
        <v>17449</v>
      </c>
      <c r="F682" s="44" t="s">
        <v>722</v>
      </c>
      <c r="G682" s="45">
        <v>372168851</v>
      </c>
      <c r="H682" s="46">
        <v>44699</v>
      </c>
      <c r="I682" s="46">
        <v>44707</v>
      </c>
      <c r="J682" s="47">
        <v>46735</v>
      </c>
      <c r="K682" s="40">
        <v>495882</v>
      </c>
      <c r="L682" s="40" t="s">
        <v>18</v>
      </c>
      <c r="M682" s="40" t="s">
        <v>86</v>
      </c>
      <c r="N682" s="40" t="s">
        <v>28</v>
      </c>
      <c r="O682" s="40" t="s">
        <v>908</v>
      </c>
      <c r="P682" s="42">
        <v>44700</v>
      </c>
      <c r="Q682" s="4" t="s">
        <v>844</v>
      </c>
      <c r="R682" s="4" t="s">
        <v>843</v>
      </c>
    </row>
    <row r="683" spans="1:18" x14ac:dyDescent="0.25">
      <c r="A683" s="50">
        <v>44682</v>
      </c>
      <c r="B683" s="4" t="s">
        <v>456</v>
      </c>
      <c r="C683" s="87">
        <v>1354638</v>
      </c>
      <c r="D683" s="42">
        <v>44705</v>
      </c>
      <c r="E683" s="43">
        <v>9394</v>
      </c>
      <c r="F683" s="44" t="s">
        <v>740</v>
      </c>
      <c r="G683" s="45">
        <v>316482824</v>
      </c>
      <c r="H683" s="46">
        <v>44697</v>
      </c>
      <c r="I683" s="46">
        <v>44713</v>
      </c>
      <c r="J683" s="47">
        <v>13761</v>
      </c>
      <c r="K683" s="40">
        <v>450410</v>
      </c>
      <c r="L683" s="40" t="s">
        <v>38</v>
      </c>
      <c r="M683" s="40" t="s">
        <v>339</v>
      </c>
      <c r="N683" s="40" t="s">
        <v>153</v>
      </c>
      <c r="O683" s="40" t="s">
        <v>914</v>
      </c>
      <c r="P683" s="42">
        <v>44705</v>
      </c>
      <c r="Q683" s="4" t="s">
        <v>842</v>
      </c>
      <c r="R683" s="4" t="s">
        <v>842</v>
      </c>
    </row>
    <row r="684" spans="1:18" x14ac:dyDescent="0.25">
      <c r="A684" s="50">
        <v>44682</v>
      </c>
      <c r="B684" s="40" t="s">
        <v>457</v>
      </c>
      <c r="C684" s="87">
        <v>1338894</v>
      </c>
      <c r="D684" s="42">
        <v>44698</v>
      </c>
      <c r="E684" s="43">
        <v>14126</v>
      </c>
      <c r="F684" s="44" t="s">
        <v>696</v>
      </c>
      <c r="G684" s="45">
        <v>921684791</v>
      </c>
      <c r="H684" s="46">
        <v>44699</v>
      </c>
      <c r="I684" s="46">
        <v>44712</v>
      </c>
      <c r="J684" s="47">
        <v>91447</v>
      </c>
      <c r="K684" s="40">
        <v>326078</v>
      </c>
      <c r="L684" s="40" t="s">
        <v>18</v>
      </c>
      <c r="M684" s="40" t="s">
        <v>280</v>
      </c>
      <c r="N684" s="40" t="s">
        <v>28</v>
      </c>
      <c r="O684" s="40" t="s">
        <v>908</v>
      </c>
      <c r="P684" s="42">
        <v>44699</v>
      </c>
      <c r="Q684" s="4" t="s">
        <v>841</v>
      </c>
      <c r="R684" s="4" t="s">
        <v>843</v>
      </c>
    </row>
    <row r="685" spans="1:18" x14ac:dyDescent="0.25">
      <c r="A685" s="50">
        <v>44682</v>
      </c>
      <c r="B685" s="4" t="s">
        <v>456</v>
      </c>
      <c r="C685" s="87">
        <v>1343103</v>
      </c>
      <c r="D685" s="42">
        <v>44698</v>
      </c>
      <c r="E685" s="43">
        <v>8296</v>
      </c>
      <c r="F685" s="44" t="s">
        <v>484</v>
      </c>
      <c r="G685" s="45">
        <v>398422700</v>
      </c>
      <c r="H685" s="46">
        <v>44690</v>
      </c>
      <c r="I685" s="46">
        <v>44709</v>
      </c>
      <c r="J685" s="47">
        <v>48861</v>
      </c>
      <c r="K685" s="40">
        <v>912411</v>
      </c>
      <c r="L685" s="40" t="s">
        <v>38</v>
      </c>
      <c r="M685" s="40" t="s">
        <v>27</v>
      </c>
      <c r="N685" s="40" t="s">
        <v>28</v>
      </c>
      <c r="O685" s="40" t="s">
        <v>908</v>
      </c>
      <c r="P685" s="42">
        <v>44698</v>
      </c>
      <c r="Q685" s="4" t="s">
        <v>841</v>
      </c>
      <c r="R685" s="4" t="s">
        <v>843</v>
      </c>
    </row>
    <row r="686" spans="1:18" x14ac:dyDescent="0.25">
      <c r="A686" s="50">
        <v>44682</v>
      </c>
      <c r="B686" s="4" t="s">
        <v>456</v>
      </c>
      <c r="C686" s="87">
        <v>1340561</v>
      </c>
      <c r="D686" s="42">
        <v>44698</v>
      </c>
      <c r="E686" s="43">
        <v>17854</v>
      </c>
      <c r="F686" s="44" t="s">
        <v>656</v>
      </c>
      <c r="G686" s="45">
        <v>312190509</v>
      </c>
      <c r="H686" s="46">
        <v>44698</v>
      </c>
      <c r="I686" s="46">
        <v>44712</v>
      </c>
      <c r="J686" s="47">
        <v>84344</v>
      </c>
      <c r="K686" s="40">
        <v>530153</v>
      </c>
      <c r="L686" s="40" t="s">
        <v>18</v>
      </c>
      <c r="M686" s="40" t="s">
        <v>158</v>
      </c>
      <c r="N686" s="40" t="s">
        <v>28</v>
      </c>
      <c r="O686" s="40" t="s">
        <v>908</v>
      </c>
      <c r="P686" s="42">
        <v>44699</v>
      </c>
      <c r="Q686" s="4" t="s">
        <v>841</v>
      </c>
      <c r="R686" s="4" t="s">
        <v>843</v>
      </c>
    </row>
    <row r="687" spans="1:18" x14ac:dyDescent="0.25">
      <c r="A687" s="50">
        <v>44682</v>
      </c>
      <c r="B687" s="4" t="s">
        <v>456</v>
      </c>
      <c r="C687" s="87">
        <v>1336301</v>
      </c>
      <c r="D687" s="42">
        <v>44698</v>
      </c>
      <c r="E687" s="43">
        <v>14126</v>
      </c>
      <c r="F687" s="44" t="s">
        <v>696</v>
      </c>
      <c r="G687" s="45">
        <v>577673959</v>
      </c>
      <c r="H687" s="46">
        <v>44704</v>
      </c>
      <c r="I687" s="46">
        <v>44712</v>
      </c>
      <c r="J687" s="47">
        <v>7762</v>
      </c>
      <c r="K687" s="40">
        <v>859893</v>
      </c>
      <c r="L687" s="40" t="s">
        <v>18</v>
      </c>
      <c r="M687" s="40" t="s">
        <v>280</v>
      </c>
      <c r="N687" s="40" t="s">
        <v>28</v>
      </c>
      <c r="O687" s="40" t="s">
        <v>908</v>
      </c>
      <c r="P687" s="42">
        <v>44705</v>
      </c>
      <c r="Q687" s="4" t="s">
        <v>841</v>
      </c>
      <c r="R687" s="4" t="s">
        <v>843</v>
      </c>
    </row>
    <row r="688" spans="1:18" x14ac:dyDescent="0.25">
      <c r="A688" s="50">
        <v>44682</v>
      </c>
      <c r="B688" s="4" t="s">
        <v>456</v>
      </c>
      <c r="C688" s="87">
        <v>1341329</v>
      </c>
      <c r="D688" s="42">
        <v>44698</v>
      </c>
      <c r="E688" s="43">
        <v>17890</v>
      </c>
      <c r="F688" s="44" t="s">
        <v>667</v>
      </c>
      <c r="G688" s="45">
        <v>967298631</v>
      </c>
      <c r="H688" s="46">
        <v>44700</v>
      </c>
      <c r="I688" s="46">
        <v>44711</v>
      </c>
      <c r="J688" s="47">
        <v>58465</v>
      </c>
      <c r="K688" s="40">
        <v>446124</v>
      </c>
      <c r="L688" s="4" t="s">
        <v>18</v>
      </c>
      <c r="M688" s="40" t="s">
        <v>87</v>
      </c>
      <c r="N688" s="40" t="s">
        <v>20</v>
      </c>
      <c r="O688" s="40" t="s">
        <v>908</v>
      </c>
      <c r="P688" s="42">
        <v>44700</v>
      </c>
      <c r="Q688" s="4" t="s">
        <v>841</v>
      </c>
      <c r="R688" s="4" t="s">
        <v>843</v>
      </c>
    </row>
    <row r="689" spans="1:18" x14ac:dyDescent="0.25">
      <c r="A689" s="50">
        <v>44682</v>
      </c>
      <c r="B689" s="4" t="s">
        <v>456</v>
      </c>
      <c r="C689" s="87">
        <v>1340704</v>
      </c>
      <c r="D689" s="42">
        <v>44699</v>
      </c>
      <c r="E689" s="43">
        <v>6859</v>
      </c>
      <c r="F689" s="44" t="s">
        <v>795</v>
      </c>
      <c r="G689" s="45">
        <v>900290256</v>
      </c>
      <c r="H689" s="46">
        <v>44695</v>
      </c>
      <c r="I689" s="46">
        <v>44706</v>
      </c>
      <c r="J689" s="47">
        <v>1053</v>
      </c>
      <c r="K689" s="40">
        <v>182625</v>
      </c>
      <c r="L689" s="40" t="s">
        <v>18</v>
      </c>
      <c r="M689" s="40" t="s">
        <v>117</v>
      </c>
      <c r="N689" s="40" t="s">
        <v>25</v>
      </c>
      <c r="O689" s="40" t="s">
        <v>874</v>
      </c>
      <c r="P689" s="42">
        <v>44699</v>
      </c>
      <c r="Q689" s="4" t="s">
        <v>841</v>
      </c>
      <c r="R689" s="4" t="s">
        <v>843</v>
      </c>
    </row>
    <row r="690" spans="1:18" x14ac:dyDescent="0.25">
      <c r="A690" s="50">
        <v>44682</v>
      </c>
      <c r="B690" s="4" t="s">
        <v>456</v>
      </c>
      <c r="C690" s="87">
        <v>1341294</v>
      </c>
      <c r="D690" s="42">
        <v>44701</v>
      </c>
      <c r="E690" s="43">
        <v>10687</v>
      </c>
      <c r="F690" s="44" t="s">
        <v>616</v>
      </c>
      <c r="G690" s="45">
        <v>490017480</v>
      </c>
      <c r="H690" s="46">
        <v>44697</v>
      </c>
      <c r="I690" s="46">
        <v>44708</v>
      </c>
      <c r="J690" s="47">
        <v>8088</v>
      </c>
      <c r="K690" s="40">
        <v>887592</v>
      </c>
      <c r="L690" s="40" t="s">
        <v>18</v>
      </c>
      <c r="M690" s="40" t="s">
        <v>77</v>
      </c>
      <c r="N690" s="40" t="s">
        <v>25</v>
      </c>
      <c r="O690" s="40" t="s">
        <v>874</v>
      </c>
      <c r="P690" s="42">
        <v>44701</v>
      </c>
      <c r="Q690" s="4" t="s">
        <v>843</v>
      </c>
      <c r="R690" s="4" t="s">
        <v>843</v>
      </c>
    </row>
    <row r="691" spans="1:18" x14ac:dyDescent="0.25">
      <c r="A691" s="50">
        <v>44682</v>
      </c>
      <c r="B691" s="4" t="s">
        <v>456</v>
      </c>
      <c r="C691" s="87">
        <v>1341305</v>
      </c>
      <c r="D691" s="42">
        <v>44701</v>
      </c>
      <c r="E691" s="43">
        <v>10687</v>
      </c>
      <c r="F691" s="44" t="s">
        <v>616</v>
      </c>
      <c r="G691" s="45">
        <v>431111283</v>
      </c>
      <c r="H691" s="46">
        <v>44697</v>
      </c>
      <c r="I691" s="46">
        <v>44708</v>
      </c>
      <c r="J691" s="47">
        <v>71038</v>
      </c>
      <c r="K691" s="40">
        <v>224257</v>
      </c>
      <c r="L691" s="40" t="s">
        <v>18</v>
      </c>
      <c r="M691" s="40" t="s">
        <v>77</v>
      </c>
      <c r="N691" s="40" t="s">
        <v>25</v>
      </c>
      <c r="O691" s="40" t="s">
        <v>874</v>
      </c>
      <c r="P691" s="42">
        <v>44701</v>
      </c>
      <c r="Q691" s="4" t="s">
        <v>843</v>
      </c>
      <c r="R691" s="4" t="s">
        <v>843</v>
      </c>
    </row>
    <row r="692" spans="1:18" x14ac:dyDescent="0.25">
      <c r="A692" s="50">
        <v>44682</v>
      </c>
      <c r="B692" s="4" t="s">
        <v>456</v>
      </c>
      <c r="C692" s="87">
        <v>1348915</v>
      </c>
      <c r="D692" s="42">
        <v>44706</v>
      </c>
      <c r="E692" s="43">
        <v>5800</v>
      </c>
      <c r="F692" s="44" t="s">
        <v>820</v>
      </c>
      <c r="G692" s="45">
        <v>406759850</v>
      </c>
      <c r="H692" s="46">
        <v>44703</v>
      </c>
      <c r="I692" s="46">
        <v>44713</v>
      </c>
      <c r="J692" s="47">
        <v>26966</v>
      </c>
      <c r="K692" s="40">
        <v>937094</v>
      </c>
      <c r="L692" s="40" t="s">
        <v>38</v>
      </c>
      <c r="M692" s="40" t="s">
        <v>167</v>
      </c>
      <c r="N692" s="40" t="s">
        <v>84</v>
      </c>
      <c r="O692" s="40" t="s">
        <v>854</v>
      </c>
      <c r="P692" s="42">
        <v>44706</v>
      </c>
      <c r="Q692" s="4" t="s">
        <v>843</v>
      </c>
      <c r="R692" s="4" t="s">
        <v>843</v>
      </c>
    </row>
    <row r="693" spans="1:18" x14ac:dyDescent="0.25">
      <c r="A693" s="50">
        <v>44682</v>
      </c>
      <c r="B693" s="4" t="s">
        <v>456</v>
      </c>
      <c r="C693" s="87">
        <v>1334598</v>
      </c>
      <c r="D693" s="42">
        <v>44693</v>
      </c>
      <c r="E693" s="43">
        <v>362682</v>
      </c>
      <c r="F693" s="44" t="s">
        <v>540</v>
      </c>
      <c r="G693" s="45">
        <v>836287458</v>
      </c>
      <c r="H693" s="46">
        <v>44699</v>
      </c>
      <c r="I693" s="46">
        <v>44732</v>
      </c>
      <c r="J693" s="47">
        <v>7925</v>
      </c>
      <c r="K693" s="40">
        <v>233468</v>
      </c>
      <c r="L693" s="40" t="s">
        <v>18</v>
      </c>
      <c r="M693" s="40" t="s">
        <v>138</v>
      </c>
      <c r="N693" s="40" t="s">
        <v>36</v>
      </c>
      <c r="O693" s="40" t="s">
        <v>849</v>
      </c>
      <c r="P693" s="42">
        <v>44700</v>
      </c>
      <c r="Q693" s="4" t="s">
        <v>841</v>
      </c>
      <c r="R693" s="4" t="s">
        <v>843</v>
      </c>
    </row>
    <row r="694" spans="1:18" x14ac:dyDescent="0.25">
      <c r="A694" s="50">
        <v>44682</v>
      </c>
      <c r="B694" s="4" t="s">
        <v>456</v>
      </c>
      <c r="C694" s="87">
        <v>1334614</v>
      </c>
      <c r="D694" s="42">
        <v>44693</v>
      </c>
      <c r="E694" s="43">
        <v>362682</v>
      </c>
      <c r="F694" s="44" t="s">
        <v>540</v>
      </c>
      <c r="G694" s="45">
        <v>858862032</v>
      </c>
      <c r="H694" s="46">
        <v>44699</v>
      </c>
      <c r="I694" s="46">
        <v>44732</v>
      </c>
      <c r="J694" s="47">
        <v>74451</v>
      </c>
      <c r="K694" s="40">
        <v>165678</v>
      </c>
      <c r="L694" s="40" t="s">
        <v>18</v>
      </c>
      <c r="M694" s="40" t="s">
        <v>138</v>
      </c>
      <c r="N694" s="40" t="s">
        <v>36</v>
      </c>
      <c r="O694" s="40" t="s">
        <v>849</v>
      </c>
      <c r="P694" s="42">
        <v>44700</v>
      </c>
      <c r="Q694" s="4" t="s">
        <v>841</v>
      </c>
      <c r="R694" s="4" t="s">
        <v>843</v>
      </c>
    </row>
    <row r="695" spans="1:18" x14ac:dyDescent="0.25">
      <c r="A695" s="50">
        <v>44682</v>
      </c>
      <c r="B695" s="4" t="s">
        <v>456</v>
      </c>
      <c r="C695" s="87">
        <v>1332565</v>
      </c>
      <c r="D695" s="42">
        <v>44693</v>
      </c>
      <c r="E695" s="43">
        <v>356742</v>
      </c>
      <c r="F695" s="44" t="s">
        <v>712</v>
      </c>
      <c r="G695" s="45">
        <v>36216629</v>
      </c>
      <c r="H695" s="46">
        <v>44699</v>
      </c>
      <c r="I695" s="46">
        <v>44712</v>
      </c>
      <c r="J695" s="47">
        <v>55501</v>
      </c>
      <c r="K695" s="40">
        <v>943690</v>
      </c>
      <c r="L695" s="40" t="s">
        <v>162</v>
      </c>
      <c r="M695" s="40" t="s">
        <v>94</v>
      </c>
      <c r="N695" s="40" t="s">
        <v>50</v>
      </c>
      <c r="O695" s="40" t="s">
        <v>849</v>
      </c>
      <c r="P695" s="42">
        <v>44700</v>
      </c>
      <c r="Q695" s="4" t="s">
        <v>841</v>
      </c>
      <c r="R695" s="4" t="s">
        <v>843</v>
      </c>
    </row>
    <row r="696" spans="1:18" x14ac:dyDescent="0.25">
      <c r="A696" s="50">
        <v>44682</v>
      </c>
      <c r="B696" s="4" t="s">
        <v>456</v>
      </c>
      <c r="C696" s="87">
        <v>1346941</v>
      </c>
      <c r="D696" s="42">
        <v>44701</v>
      </c>
      <c r="E696" s="64">
        <v>13491</v>
      </c>
      <c r="F696" s="44" t="s">
        <v>717</v>
      </c>
      <c r="G696" s="45">
        <v>595225858</v>
      </c>
      <c r="H696" s="46">
        <v>44693</v>
      </c>
      <c r="I696" s="46">
        <v>44713</v>
      </c>
      <c r="J696" s="47">
        <v>56135</v>
      </c>
      <c r="K696" s="40">
        <v>996530</v>
      </c>
      <c r="L696" s="40" t="s">
        <v>38</v>
      </c>
      <c r="M696" s="40" t="s">
        <v>164</v>
      </c>
      <c r="N696" s="40" t="s">
        <v>42</v>
      </c>
      <c r="O696" s="40" t="s">
        <v>847</v>
      </c>
      <c r="P696" s="42">
        <v>44701</v>
      </c>
      <c r="Q696" s="4" t="s">
        <v>841</v>
      </c>
      <c r="R696" s="4" t="s">
        <v>843</v>
      </c>
    </row>
    <row r="697" spans="1:18" x14ac:dyDescent="0.25">
      <c r="A697" s="50">
        <v>44682</v>
      </c>
      <c r="B697" s="4" t="s">
        <v>456</v>
      </c>
      <c r="C697" s="87">
        <v>1350015</v>
      </c>
      <c r="D697" s="42">
        <v>44704</v>
      </c>
      <c r="E697" s="43">
        <v>30953</v>
      </c>
      <c r="F697" s="44" t="s">
        <v>797</v>
      </c>
      <c r="G697" s="45">
        <v>1182639</v>
      </c>
      <c r="H697" s="46">
        <v>44621</v>
      </c>
      <c r="I697" s="46">
        <v>44712</v>
      </c>
      <c r="J697" s="47">
        <v>47232</v>
      </c>
      <c r="K697" s="40">
        <v>676977</v>
      </c>
      <c r="L697" s="40" t="s">
        <v>38</v>
      </c>
      <c r="M697" s="40" t="s">
        <v>138</v>
      </c>
      <c r="N697" s="40" t="s">
        <v>36</v>
      </c>
      <c r="O697" s="40" t="s">
        <v>849</v>
      </c>
      <c r="P697" s="42">
        <v>44704</v>
      </c>
      <c r="Q697" s="4" t="s">
        <v>841</v>
      </c>
      <c r="R697" s="4" t="s">
        <v>843</v>
      </c>
    </row>
    <row r="698" spans="1:18" x14ac:dyDescent="0.25">
      <c r="A698" s="50">
        <v>44682</v>
      </c>
      <c r="B698" s="4" t="s">
        <v>456</v>
      </c>
      <c r="C698" s="87">
        <v>1350015</v>
      </c>
      <c r="D698" s="42">
        <v>44704</v>
      </c>
      <c r="E698" s="43">
        <v>30953</v>
      </c>
      <c r="F698" s="44" t="s">
        <v>797</v>
      </c>
      <c r="G698" s="45">
        <v>838892179</v>
      </c>
      <c r="H698" s="46">
        <v>44652</v>
      </c>
      <c r="I698" s="46">
        <v>44712</v>
      </c>
      <c r="J698" s="47">
        <v>7076</v>
      </c>
      <c r="K698" s="40">
        <v>546124</v>
      </c>
      <c r="L698" s="40" t="s">
        <v>38</v>
      </c>
      <c r="M698" s="40" t="s">
        <v>138</v>
      </c>
      <c r="N698" s="40" t="s">
        <v>36</v>
      </c>
      <c r="O698" s="40" t="s">
        <v>849</v>
      </c>
      <c r="P698" s="42">
        <v>44704</v>
      </c>
      <c r="Q698" s="4" t="s">
        <v>841</v>
      </c>
      <c r="R698" s="4" t="s">
        <v>843</v>
      </c>
    </row>
    <row r="699" spans="1:18" x14ac:dyDescent="0.25">
      <c r="A699" s="50">
        <v>44682</v>
      </c>
      <c r="B699" s="4" t="s">
        <v>456</v>
      </c>
      <c r="C699" s="87">
        <v>1350015</v>
      </c>
      <c r="D699" s="42">
        <v>44704</v>
      </c>
      <c r="E699" s="43">
        <v>30953</v>
      </c>
      <c r="F699" s="44" t="s">
        <v>797</v>
      </c>
      <c r="G699" s="45">
        <v>128325634</v>
      </c>
      <c r="H699" s="46">
        <v>44682</v>
      </c>
      <c r="I699" s="46">
        <v>44712</v>
      </c>
      <c r="J699" s="47">
        <v>68928</v>
      </c>
      <c r="K699" s="40">
        <v>351549</v>
      </c>
      <c r="L699" s="40" t="s">
        <v>38</v>
      </c>
      <c r="M699" s="40" t="s">
        <v>138</v>
      </c>
      <c r="N699" s="40" t="s">
        <v>36</v>
      </c>
      <c r="O699" s="40" t="s">
        <v>849</v>
      </c>
      <c r="P699" s="42">
        <v>44704</v>
      </c>
      <c r="Q699" s="4" t="s">
        <v>841</v>
      </c>
      <c r="R699" s="4" t="s">
        <v>843</v>
      </c>
    </row>
    <row r="700" spans="1:18" x14ac:dyDescent="0.25">
      <c r="A700" s="50">
        <v>44682</v>
      </c>
      <c r="B700" s="4" t="s">
        <v>456</v>
      </c>
      <c r="C700" s="87">
        <v>1315792</v>
      </c>
      <c r="D700" s="42">
        <v>44687</v>
      </c>
      <c r="E700" s="43">
        <v>360399</v>
      </c>
      <c r="F700" s="44" t="s">
        <v>742</v>
      </c>
      <c r="G700" s="45">
        <v>64477456</v>
      </c>
      <c r="H700" s="46">
        <v>44698</v>
      </c>
      <c r="I700" s="46">
        <v>44732</v>
      </c>
      <c r="J700" s="47">
        <v>41392</v>
      </c>
      <c r="K700" s="40">
        <v>375299</v>
      </c>
      <c r="L700" s="40" t="s">
        <v>38</v>
      </c>
      <c r="M700" s="40" t="s">
        <v>167</v>
      </c>
      <c r="N700" s="40" t="s">
        <v>84</v>
      </c>
      <c r="O700" s="40" t="s">
        <v>870</v>
      </c>
      <c r="P700" s="42">
        <v>44704</v>
      </c>
      <c r="Q700" s="4" t="s">
        <v>841</v>
      </c>
      <c r="R700" s="4" t="s">
        <v>843</v>
      </c>
    </row>
    <row r="701" spans="1:18" x14ac:dyDescent="0.25">
      <c r="A701" s="50">
        <v>44682</v>
      </c>
      <c r="B701" s="40" t="s">
        <v>457</v>
      </c>
      <c r="C701" s="87">
        <v>1315832</v>
      </c>
      <c r="D701" s="42">
        <v>44687</v>
      </c>
      <c r="E701" s="43">
        <v>360399</v>
      </c>
      <c r="F701" s="44" t="s">
        <v>742</v>
      </c>
      <c r="G701" s="45">
        <v>899045626</v>
      </c>
      <c r="H701" s="46">
        <v>44701</v>
      </c>
      <c r="I701" s="46">
        <v>44737</v>
      </c>
      <c r="J701" s="47">
        <v>32661</v>
      </c>
      <c r="K701" s="40">
        <v>282824</v>
      </c>
      <c r="L701" s="40" t="s">
        <v>38</v>
      </c>
      <c r="M701" s="40" t="s">
        <v>167</v>
      </c>
      <c r="N701" s="40" t="s">
        <v>84</v>
      </c>
      <c r="O701" s="40" t="s">
        <v>870</v>
      </c>
      <c r="P701" s="42">
        <v>44704</v>
      </c>
      <c r="Q701" s="4" t="s">
        <v>841</v>
      </c>
      <c r="R701" s="4" t="s">
        <v>843</v>
      </c>
    </row>
    <row r="702" spans="1:18" x14ac:dyDescent="0.25">
      <c r="A702" s="50">
        <v>44682</v>
      </c>
      <c r="B702" s="4" t="s">
        <v>458</v>
      </c>
      <c r="C702" s="87">
        <v>1315874</v>
      </c>
      <c r="D702" s="42">
        <v>44687</v>
      </c>
      <c r="E702" s="43">
        <v>360399</v>
      </c>
      <c r="F702" s="44" t="s">
        <v>742</v>
      </c>
      <c r="G702" s="45">
        <v>911835387</v>
      </c>
      <c r="H702" s="46">
        <v>44701</v>
      </c>
      <c r="I702" s="46">
        <v>44732</v>
      </c>
      <c r="J702" s="47">
        <v>82703</v>
      </c>
      <c r="K702" s="40">
        <v>700909</v>
      </c>
      <c r="L702" s="40" t="s">
        <v>38</v>
      </c>
      <c r="M702" s="40" t="s">
        <v>167</v>
      </c>
      <c r="N702" s="40" t="s">
        <v>84</v>
      </c>
      <c r="O702" s="40" t="s">
        <v>870</v>
      </c>
      <c r="P702" s="42">
        <v>44704</v>
      </c>
      <c r="Q702" s="4" t="s">
        <v>841</v>
      </c>
      <c r="R702" s="4" t="s">
        <v>843</v>
      </c>
    </row>
    <row r="703" spans="1:18" x14ac:dyDescent="0.25">
      <c r="A703" s="50">
        <v>44682</v>
      </c>
      <c r="B703" s="40" t="s">
        <v>457</v>
      </c>
      <c r="C703" s="87">
        <v>1288028</v>
      </c>
      <c r="D703" s="42">
        <v>44669</v>
      </c>
      <c r="E703" s="43">
        <v>495</v>
      </c>
      <c r="F703" s="44" t="s">
        <v>500</v>
      </c>
      <c r="G703" s="45">
        <v>792449853</v>
      </c>
      <c r="H703" s="46">
        <v>44704</v>
      </c>
      <c r="I703" s="46">
        <v>44712</v>
      </c>
      <c r="J703" s="47">
        <v>12332</v>
      </c>
      <c r="K703" s="40">
        <v>393130</v>
      </c>
      <c r="L703" s="40" t="s">
        <v>18</v>
      </c>
      <c r="M703" s="40" t="s">
        <v>340</v>
      </c>
      <c r="N703" s="40" t="s">
        <v>28</v>
      </c>
      <c r="O703" s="40" t="s">
        <v>908</v>
      </c>
      <c r="P703" s="42">
        <v>44704</v>
      </c>
      <c r="Q703" s="4" t="s">
        <v>841</v>
      </c>
      <c r="R703" s="4" t="s">
        <v>843</v>
      </c>
    </row>
    <row r="704" spans="1:18" x14ac:dyDescent="0.25">
      <c r="A704" s="50">
        <v>44682</v>
      </c>
      <c r="B704" s="4" t="s">
        <v>456</v>
      </c>
      <c r="C704" s="87">
        <v>1357978</v>
      </c>
      <c r="D704" s="42">
        <v>44707</v>
      </c>
      <c r="E704" s="43">
        <v>365158</v>
      </c>
      <c r="F704" s="44" t="s">
        <v>688</v>
      </c>
      <c r="G704" s="45">
        <v>456267779</v>
      </c>
      <c r="H704" s="46">
        <v>44707</v>
      </c>
      <c r="I704" s="46">
        <v>44715</v>
      </c>
      <c r="J704" s="47">
        <v>41148</v>
      </c>
      <c r="K704" s="40">
        <v>631432</v>
      </c>
      <c r="L704" s="40" t="s">
        <v>18</v>
      </c>
      <c r="M704" s="40" t="s">
        <v>341</v>
      </c>
      <c r="N704" s="40" t="s">
        <v>28</v>
      </c>
      <c r="O704" s="40" t="s">
        <v>900</v>
      </c>
      <c r="P704" s="42">
        <v>44707</v>
      </c>
      <c r="Q704" s="4" t="s">
        <v>842</v>
      </c>
      <c r="R704" s="4" t="s">
        <v>843</v>
      </c>
    </row>
    <row r="705" spans="1:18" x14ac:dyDescent="0.25">
      <c r="A705" s="50">
        <v>44682</v>
      </c>
      <c r="B705" s="4" t="s">
        <v>456</v>
      </c>
      <c r="C705" s="87">
        <v>1351226</v>
      </c>
      <c r="D705" s="42">
        <v>44706</v>
      </c>
      <c r="E705" s="43">
        <v>8445</v>
      </c>
      <c r="F705" s="44" t="s">
        <v>564</v>
      </c>
      <c r="G705" s="45">
        <v>349188303</v>
      </c>
      <c r="H705" s="46">
        <v>44692</v>
      </c>
      <c r="I705" s="46">
        <v>44713</v>
      </c>
      <c r="J705" s="47">
        <v>40368</v>
      </c>
      <c r="K705" s="40">
        <v>563788</v>
      </c>
      <c r="L705" s="40" t="s">
        <v>38</v>
      </c>
      <c r="M705" s="40" t="s">
        <v>199</v>
      </c>
      <c r="N705" s="40" t="s">
        <v>63</v>
      </c>
      <c r="O705" s="40" t="s">
        <v>870</v>
      </c>
      <c r="P705" s="42">
        <v>44706</v>
      </c>
      <c r="Q705" s="4" t="s">
        <v>841</v>
      </c>
      <c r="R705" s="4" t="s">
        <v>841</v>
      </c>
    </row>
    <row r="706" spans="1:18" x14ac:dyDescent="0.25">
      <c r="A706" s="50">
        <v>44682</v>
      </c>
      <c r="B706" s="4" t="s">
        <v>456</v>
      </c>
      <c r="C706" s="87">
        <v>1238507</v>
      </c>
      <c r="D706" s="42">
        <v>44684</v>
      </c>
      <c r="E706" s="43">
        <v>7068</v>
      </c>
      <c r="F706" s="44" t="s">
        <v>701</v>
      </c>
      <c r="G706" s="45">
        <v>550887381</v>
      </c>
      <c r="H706" s="46">
        <v>44684</v>
      </c>
      <c r="I706" s="46">
        <v>44691</v>
      </c>
      <c r="J706" s="47">
        <v>58813</v>
      </c>
      <c r="K706" s="40">
        <v>127514</v>
      </c>
      <c r="L706" s="40" t="s">
        <v>18</v>
      </c>
      <c r="M706" s="40" t="s">
        <v>343</v>
      </c>
      <c r="N706" s="40" t="s">
        <v>202</v>
      </c>
      <c r="O706" s="40" t="s">
        <v>912</v>
      </c>
      <c r="P706" s="42">
        <v>44684</v>
      </c>
      <c r="Q706" s="4" t="s">
        <v>844</v>
      </c>
      <c r="R706" s="4" t="s">
        <v>844</v>
      </c>
    </row>
    <row r="707" spans="1:18" x14ac:dyDescent="0.25">
      <c r="A707" s="50">
        <v>44682</v>
      </c>
      <c r="B707" s="4" t="s">
        <v>456</v>
      </c>
      <c r="C707" s="87">
        <v>1344452</v>
      </c>
      <c r="D707" s="42">
        <v>44701</v>
      </c>
      <c r="E707" s="43">
        <v>17449</v>
      </c>
      <c r="F707" s="44" t="s">
        <v>722</v>
      </c>
      <c r="G707" s="45">
        <v>391776007</v>
      </c>
      <c r="H707" s="46">
        <v>44701</v>
      </c>
      <c r="I707" s="46">
        <v>44711</v>
      </c>
      <c r="J707" s="47">
        <v>55890</v>
      </c>
      <c r="K707" s="40">
        <v>847663</v>
      </c>
      <c r="L707" s="40" t="s">
        <v>18</v>
      </c>
      <c r="M707" s="40" t="s">
        <v>86</v>
      </c>
      <c r="N707" s="40" t="s">
        <v>28</v>
      </c>
      <c r="O707" s="40" t="s">
        <v>908</v>
      </c>
      <c r="P707" s="42">
        <v>44701</v>
      </c>
      <c r="Q707" s="4" t="s">
        <v>844</v>
      </c>
      <c r="R707" s="4" t="s">
        <v>844</v>
      </c>
    </row>
    <row r="708" spans="1:18" x14ac:dyDescent="0.25">
      <c r="A708" s="50">
        <v>44682</v>
      </c>
      <c r="B708" s="4" t="s">
        <v>456</v>
      </c>
      <c r="C708" s="87">
        <v>1346399</v>
      </c>
      <c r="D708" s="42">
        <v>44701</v>
      </c>
      <c r="E708" s="43">
        <v>17449</v>
      </c>
      <c r="F708" s="44" t="s">
        <v>722</v>
      </c>
      <c r="G708" s="45">
        <v>700553983</v>
      </c>
      <c r="H708" s="46">
        <v>44701</v>
      </c>
      <c r="I708" s="46">
        <v>44711</v>
      </c>
      <c r="J708" s="47">
        <v>85082</v>
      </c>
      <c r="K708" s="40">
        <v>248030</v>
      </c>
      <c r="L708" s="40" t="s">
        <v>18</v>
      </c>
      <c r="M708" s="40" t="s">
        <v>86</v>
      </c>
      <c r="N708" s="40" t="s">
        <v>28</v>
      </c>
      <c r="O708" s="40" t="s">
        <v>908</v>
      </c>
      <c r="P708" s="42">
        <v>44701</v>
      </c>
      <c r="Q708" s="4" t="s">
        <v>844</v>
      </c>
      <c r="R708" s="4" t="s">
        <v>844</v>
      </c>
    </row>
    <row r="709" spans="1:18" x14ac:dyDescent="0.25">
      <c r="A709" s="50">
        <v>44682</v>
      </c>
      <c r="B709" s="4" t="s">
        <v>456</v>
      </c>
      <c r="C709" s="87">
        <v>1342188</v>
      </c>
      <c r="D709" s="42">
        <v>44701</v>
      </c>
      <c r="E709" s="43">
        <v>13771</v>
      </c>
      <c r="F709" s="44" t="s">
        <v>733</v>
      </c>
      <c r="G709" s="45">
        <v>425421594</v>
      </c>
      <c r="H709" s="46">
        <v>44701</v>
      </c>
      <c r="I709" s="46">
        <v>44708</v>
      </c>
      <c r="J709" s="65">
        <v>13989</v>
      </c>
      <c r="K709" s="40">
        <v>915070</v>
      </c>
      <c r="L709" s="40" t="s">
        <v>211</v>
      </c>
      <c r="M709" s="40" t="s">
        <v>103</v>
      </c>
      <c r="N709" s="40" t="s">
        <v>25</v>
      </c>
      <c r="O709" s="40" t="s">
        <v>939</v>
      </c>
      <c r="P709" s="42">
        <v>44701</v>
      </c>
      <c r="Q709" s="4" t="s">
        <v>844</v>
      </c>
      <c r="R709" s="4" t="s">
        <v>844</v>
      </c>
    </row>
    <row r="710" spans="1:18" x14ac:dyDescent="0.25">
      <c r="A710" s="50">
        <v>44682</v>
      </c>
      <c r="B710" s="4" t="s">
        <v>456</v>
      </c>
      <c r="C710" s="87">
        <v>1343739</v>
      </c>
      <c r="D710" s="42">
        <v>44701</v>
      </c>
      <c r="E710" s="43">
        <v>362962</v>
      </c>
      <c r="F710" s="44" t="s">
        <v>504</v>
      </c>
      <c r="G710" s="45">
        <v>135125411</v>
      </c>
      <c r="H710" s="46">
        <v>44701</v>
      </c>
      <c r="I710" s="46">
        <v>44708</v>
      </c>
      <c r="J710" s="47">
        <v>84899</v>
      </c>
      <c r="K710" s="40">
        <v>448973</v>
      </c>
      <c r="L710" s="40" t="s">
        <v>18</v>
      </c>
      <c r="M710" s="40" t="s">
        <v>344</v>
      </c>
      <c r="N710" s="40" t="s">
        <v>36</v>
      </c>
      <c r="O710" s="40" t="s">
        <v>849</v>
      </c>
      <c r="P710" s="42">
        <v>44701</v>
      </c>
      <c r="Q710" s="4" t="s">
        <v>844</v>
      </c>
      <c r="R710" s="4" t="s">
        <v>844</v>
      </c>
    </row>
    <row r="711" spans="1:18" x14ac:dyDescent="0.25">
      <c r="A711" s="50">
        <v>44682</v>
      </c>
      <c r="B711" s="4" t="s">
        <v>456</v>
      </c>
      <c r="C711" s="87">
        <v>1342138</v>
      </c>
      <c r="D711" s="42">
        <v>44701</v>
      </c>
      <c r="E711" s="43">
        <v>17449</v>
      </c>
      <c r="F711" s="44" t="s">
        <v>722</v>
      </c>
      <c r="G711" s="45">
        <v>237728282</v>
      </c>
      <c r="H711" s="46">
        <v>44701</v>
      </c>
      <c r="I711" s="46">
        <v>44708</v>
      </c>
      <c r="J711" s="47">
        <v>6295</v>
      </c>
      <c r="K711" s="40">
        <v>881753</v>
      </c>
      <c r="L711" s="40" t="s">
        <v>18</v>
      </c>
      <c r="M711" s="40" t="s">
        <v>345</v>
      </c>
      <c r="N711" s="40" t="s">
        <v>346</v>
      </c>
      <c r="O711" s="40" t="s">
        <v>908</v>
      </c>
      <c r="P711" s="42">
        <v>44701</v>
      </c>
      <c r="Q711" s="4" t="s">
        <v>844</v>
      </c>
      <c r="R711" s="4" t="s">
        <v>844</v>
      </c>
    </row>
    <row r="712" spans="1:18" x14ac:dyDescent="0.25">
      <c r="A712" s="50">
        <v>44682</v>
      </c>
      <c r="B712" s="40" t="s">
        <v>457</v>
      </c>
      <c r="C712" s="87">
        <v>1347780</v>
      </c>
      <c r="D712" s="42">
        <v>44704</v>
      </c>
      <c r="E712" s="43">
        <v>1135</v>
      </c>
      <c r="F712" s="44" t="s">
        <v>539</v>
      </c>
      <c r="G712" s="45">
        <v>769090020</v>
      </c>
      <c r="H712" s="46">
        <v>44691</v>
      </c>
      <c r="I712" s="46">
        <v>44712</v>
      </c>
      <c r="J712" s="47">
        <v>2335</v>
      </c>
      <c r="K712" s="40">
        <v>563666</v>
      </c>
      <c r="L712" s="40" t="s">
        <v>186</v>
      </c>
      <c r="M712" s="40" t="s">
        <v>55</v>
      </c>
      <c r="N712" s="40" t="s">
        <v>42</v>
      </c>
      <c r="O712" s="40" t="s">
        <v>917</v>
      </c>
      <c r="P712" s="42">
        <v>44704</v>
      </c>
      <c r="Q712" s="4" t="s">
        <v>844</v>
      </c>
      <c r="R712" s="4" t="s">
        <v>844</v>
      </c>
    </row>
    <row r="713" spans="1:18" x14ac:dyDescent="0.25">
      <c r="A713" s="50">
        <v>44682</v>
      </c>
      <c r="B713" s="4" t="s">
        <v>456</v>
      </c>
      <c r="C713" s="87">
        <v>1347286</v>
      </c>
      <c r="D713" s="42">
        <v>44704</v>
      </c>
      <c r="E713" s="43">
        <v>1135</v>
      </c>
      <c r="F713" s="44" t="s">
        <v>539</v>
      </c>
      <c r="G713" s="45">
        <v>507294262</v>
      </c>
      <c r="H713" s="46">
        <v>44691</v>
      </c>
      <c r="I713" s="46">
        <v>44712</v>
      </c>
      <c r="J713" s="65">
        <v>31633</v>
      </c>
      <c r="K713" s="40">
        <v>833744</v>
      </c>
      <c r="L713" s="40" t="s">
        <v>186</v>
      </c>
      <c r="M713" s="40" t="s">
        <v>55</v>
      </c>
      <c r="N713" s="40" t="s">
        <v>42</v>
      </c>
      <c r="O713" s="40" t="s">
        <v>917</v>
      </c>
      <c r="P713" s="42">
        <v>44704</v>
      </c>
      <c r="Q713" s="4" t="s">
        <v>844</v>
      </c>
      <c r="R713" s="4" t="s">
        <v>844</v>
      </c>
    </row>
    <row r="714" spans="1:18" x14ac:dyDescent="0.25">
      <c r="A714" s="50">
        <v>44682</v>
      </c>
      <c r="B714" s="40" t="s">
        <v>457</v>
      </c>
      <c r="C714" s="87">
        <v>1343857</v>
      </c>
      <c r="D714" s="42">
        <v>44704</v>
      </c>
      <c r="E714" s="43">
        <v>1135</v>
      </c>
      <c r="F714" s="44" t="s">
        <v>539</v>
      </c>
      <c r="G714" s="45">
        <v>554211105</v>
      </c>
      <c r="H714" s="46">
        <v>44691</v>
      </c>
      <c r="I714" s="46">
        <v>44712</v>
      </c>
      <c r="J714" s="65">
        <v>20006</v>
      </c>
      <c r="K714" s="40">
        <v>332164</v>
      </c>
      <c r="L714" s="40" t="s">
        <v>186</v>
      </c>
      <c r="M714" s="40" t="s">
        <v>55</v>
      </c>
      <c r="N714" s="40" t="s">
        <v>42</v>
      </c>
      <c r="O714" s="40" t="s">
        <v>917</v>
      </c>
      <c r="P714" s="42">
        <v>44704</v>
      </c>
      <c r="Q714" s="4" t="s">
        <v>844</v>
      </c>
      <c r="R714" s="4" t="s">
        <v>844</v>
      </c>
    </row>
  </sheetData>
  <conditionalFormatting sqref="A274:A276 S274:XFD276 A378:A381 F474:I474 M587:M588 M594 P597 M596:M597 M599:N599 A603:A606 A608:A612 P613:P616 L636:L637 F645:K645 A475:A478 A483:A486 A410:A421 L661 A663:A665 A667:A669 L672 F679:K679 N679 A678:A683 F487:M514 F696:J696 S428:XFD428 S431:XFD433 S438:XFD452 A627:A642 A164:A171 C169:K169 A183:A185 A173:A180 A233:A235 A238:A244 A246:A253 A258:A271 A280:A283 A389:A405 A426:A434 A436:A439 A442:A453 A462:A469 C463:F469 C477:F478 C483:M486 C521:K522 A521:A532 A562:A572 C572:M572 C569:L569 C579:M581 A574:A585 C585:K585 C584:L584 C574:L575 A591:A596 C592:K596 C604:K604 C603:M603 C612:J612 C608:M611 C621:I621 C618:L620 A614:A622 C614:M617 C628:D628 C642:J642 C641:K641 C639:J639 C638:L638 C636:J636 C635:L635 C633:L633 A644:A661 C661:J661 C657:L657 C656:K656 C655:L655 C654:J654 C653:K653 C652:J652 C651:K651 C645:D645 C644:K644 C664:J665 C663:G663 C667:J667 A672:J673 A675:A676 C675:K675 C681:J682 C680:K680 C679:D679 A685:A700 C696:D696 C695:L695 C691:K691 C690:J690 C688:J688 C687:K687 C686:J686 C707:F708 A704:A711 A299:I299 A518:K520 A607:K607 A613:M613 A623:L623 C631:D631 A643:L643 A662:J662 A666:K666 A670:K671 A674:K674 A677:L677 A684:K684 A470:F473 A586:K590 A597:K602 A624:K624 S183:XFD187 S247:XFD271 S376:XFD389 Q396:Q406 S423:XFD425 S463:XFD485 Q513:Q517 Q527:Q540 Q559:Q563 P609:P611 S609:XFD616 Q225:R233 S280:XFD282 R429:XFD430 R532:R533 Q157:Q169 S234:XFD244 R391:XFD391 Q434:Q437 R150:R169 R434:R435 R454:XFD462 P608:XFD608 P617:XFD617 S493:XFD495 S498:XFD505 S508:XFD510 S512:XFD512 S514:XFD514 S518:XFD521 S526:XFD526 S529:XFD531 S534:XFD534 S540:XFD546 S548:XFD549 S557:XFD564 S569:XFD573 S579:XFD607 S618:XFD704 Q171:R172 S369:XFD373 S408:XFD421 Q439:Q449 S706:XFD714 Q284:R362 S392:XFD396 R522:XFD522 C706:P706 O299:XFD299 M169:XFD169 C481:N482 K474:P474 M586:N586 M593:N593 M595:N595 M600:P600 N636 M666:P667 A715:XFD1048576 C164:XFD168 C182:P185 C233:XFD233 C238:P245 C246:XFD246 C258:P281 C378:P381 C389:P389 O434:XFD434 O428:P430 C442:Q452 C462:N462 C570:N571 C582:N583 C576:N578 O574:XFD578 C591:N591 C622:P622 C627:P627 C640:P640 C637:N637 C634:N634 C658:N660 C668:P669 C676:N676 C678:N678 C697:P700 C689:N689 C685:N685 C709:P711 A172:XFD172 A236:P237 A454:N461 C476:P476 A573:N573 C629:P630 A254:P257 A382:P388 A435:XFD435 A440:Q441 A625:P626 A701:P703 A186:P187 C247:P253 C393:Q393 A409:N409 C438:Q439 O481:P483 O646:Q646 C692:N694 C170:XFD171 C282:Q282 C453:XFD453 A515:XFD517 C234:P235 C391:P392 A408:Q408 C605:Q606 C632:Q632 C683:Q683 C705:XFD705 C173:XFD181 C523:XFD525 A533:XFD533 O506:XFD507 O511:XFD511 O513:XFD513 O514:Q514 M518:P522 C527:XFD528 C532:XFD532 C529:Q531 A535:XFD539 A534:Q534 A547:XFD547 A550:XFD556 C704:Q704 A188:XFD232 A284:XFD298 A369:P373 C394:P395 O431:Q433 C475:Q475 O484:Q485 O493:Q495 O498:Q505 O508:Q510 O512:Q512 C526:Q526 A540:Q546 A548:Q549 A557:Q561 C562:Q564 O579:Q580 A1:XFD163 C283:XFD283 A300:XFD368 C390:XFD390 C396:Q396 C397:XFD405 A406:XFD407 O426:XFD427 C436:XFD437 O486:XFD492 O496:XFD497 C565:XFD568 C374:P375 G376:P377 C410:N434 O409:P425 G463:N463 N464:N467 O454:P468 G469:P471 M472:O473 G477:P479 F480:P480 O569:Q573 O581:P583 O584:O585 N587:N590 O586:P596 O597:O599 O601:O604 O607:O617 N607:N619 O618:P620 N621:P621 N623:P624 F628:P628 F631:P631 N633 O633:P637 N638:O639 N641:O642 O643:P644 O645 C646:N650 O647:P663 O664:O665 M670:P671 O672:O673 L674:N675 O674:P680 M681:P682 O684:P685 O686 O687:P696 M707:P708 A712:P714">
    <cfRule type="containsBlanks" dxfId="354" priority="1572">
      <formula>LEN(TRIM(A1))=0</formula>
    </cfRule>
  </conditionalFormatting>
  <conditionalFormatting sqref="Q246:R246 Q715:R1048576 Q393 Q646 Q282 R429:R430 Q453:R453 R391 Q605:Q606 Q632 Q683 Q705:R705 R454:R462 Q608:R608 Q617:R617 Q506:R507 Q511:R511 Q513:R513 Q515:R517 Q514 Q523:R525 Q527:R528 Q532:R533 Q529:Q531 Q535:R539 Q534 Q547:R547 Q550:R556 Q574:R578 Q704 Q188:R233 Q407:Q408 Q431:Q453 Q475 Q484:Q485 Q493:Q495 Q498:Q505 Q508:Q510 Q512 Q526 Q540:Q546 Q548:Q549 Q557:Q564 Q569:Q573 Q579:Q580 Q1:R181 Q283:R368 Q390:R390 Q396 Q397:R407 Q426:R427 Q434:R437 Q486:R492 Q496:R497 R522 Q565:R568">
    <cfRule type="containsText" dxfId="353" priority="1567" operator="containsText" text="PATRICIA">
      <formula>NOT(ISERROR(SEARCH("PATRICIA",Q1)))</formula>
    </cfRule>
    <cfRule type="containsText" dxfId="352" priority="1568" operator="containsText" text="MAIA">
      <formula>NOT(ISERROR(SEARCH("MAIA",Q1)))</formula>
    </cfRule>
    <cfRule type="containsText" dxfId="351" priority="1569" operator="containsText" text="MARIANA">
      <formula>NOT(ISERROR(SEARCH("MARIANA",Q1)))</formula>
    </cfRule>
    <cfRule type="containsText" dxfId="350" priority="1570" operator="containsText" text="JESSICA">
      <formula>NOT(ISERROR(SEARCH("JESSICA",Q1)))</formula>
    </cfRule>
  </conditionalFormatting>
  <conditionalFormatting sqref="A181">
    <cfRule type="containsBlanks" dxfId="349" priority="1558">
      <formula>LEN(TRIM(A181))=0</formula>
    </cfRule>
  </conditionalFormatting>
  <conditionalFormatting sqref="S182:XFD182">
    <cfRule type="containsBlanks" dxfId="348" priority="1557">
      <formula>LEN(TRIM(S182))=0</formula>
    </cfRule>
  </conditionalFormatting>
  <conditionalFormatting sqref="A182">
    <cfRule type="containsBlanks" dxfId="347" priority="1552">
      <formula>LEN(TRIM(A182))=0</formula>
    </cfRule>
  </conditionalFormatting>
  <conditionalFormatting sqref="S245:XFD245 A245">
    <cfRule type="containsBlanks" dxfId="346" priority="1541">
      <formula>LEN(TRIM(A245))=0</formula>
    </cfRule>
  </conditionalFormatting>
  <conditionalFormatting sqref="Q268">
    <cfRule type="containsBlanks" dxfId="345" priority="1515">
      <formula>LEN(TRIM(Q268))=0</formula>
    </cfRule>
  </conditionalFormatting>
  <conditionalFormatting sqref="Q268">
    <cfRule type="containsText" dxfId="344" priority="1511" operator="containsText" text="PATRICIA">
      <formula>NOT(ISERROR(SEARCH("PATRICIA",Q268)))</formula>
    </cfRule>
    <cfRule type="containsText" dxfId="343" priority="1512" operator="containsText" text="MAIA">
      <formula>NOT(ISERROR(SEARCH("MAIA",Q268)))</formula>
    </cfRule>
    <cfRule type="containsText" dxfId="342" priority="1513" operator="containsText" text="MARIANA">
      <formula>NOT(ISERROR(SEARCH("MARIANA",Q268)))</formula>
    </cfRule>
    <cfRule type="containsText" dxfId="341" priority="1514" operator="containsText" text="JESSICA">
      <formula>NOT(ISERROR(SEARCH("JESSICA",Q268)))</formula>
    </cfRule>
  </conditionalFormatting>
  <conditionalFormatting sqref="R268:R271">
    <cfRule type="containsBlanks" dxfId="340" priority="1510">
      <formula>LEN(TRIM(R268))=0</formula>
    </cfRule>
  </conditionalFormatting>
  <conditionalFormatting sqref="R268:R271">
    <cfRule type="containsText" dxfId="339" priority="1506" operator="containsText" text="PATRICIA">
      <formula>NOT(ISERROR(SEARCH("PATRICIA",R268)))</formula>
    </cfRule>
    <cfRule type="containsText" dxfId="338" priority="1507" operator="containsText" text="MAIA">
      <formula>NOT(ISERROR(SEARCH("MAIA",R268)))</formula>
    </cfRule>
    <cfRule type="containsText" dxfId="337" priority="1508" operator="containsText" text="MARIANA">
      <formula>NOT(ISERROR(SEARCH("MARIANA",R268)))</formula>
    </cfRule>
    <cfRule type="containsText" dxfId="336" priority="1509" operator="containsText" text="JESSICA">
      <formula>NOT(ISERROR(SEARCH("JESSICA",R268)))</formula>
    </cfRule>
  </conditionalFormatting>
  <conditionalFormatting sqref="Q269:Q271">
    <cfRule type="containsBlanks" dxfId="335" priority="1504">
      <formula>LEN(TRIM(Q269))=0</formula>
    </cfRule>
  </conditionalFormatting>
  <conditionalFormatting sqref="Q269:Q271">
    <cfRule type="containsText" dxfId="334" priority="1500" operator="containsText" text="PATRICIA">
      <formula>NOT(ISERROR(SEARCH("PATRICIA",Q269)))</formula>
    </cfRule>
    <cfRule type="containsText" dxfId="333" priority="1501" operator="containsText" text="MAIA">
      <formula>NOT(ISERROR(SEARCH("MAIA",Q269)))</formula>
    </cfRule>
    <cfRule type="containsText" dxfId="332" priority="1502" operator="containsText" text="MARIANA">
      <formula>NOT(ISERROR(SEARCH("MARIANA",Q269)))</formula>
    </cfRule>
    <cfRule type="containsText" dxfId="331" priority="1503" operator="containsText" text="JESSICA">
      <formula>NOT(ISERROR(SEARCH("JESSICA",Q269)))</formula>
    </cfRule>
  </conditionalFormatting>
  <conditionalFormatting sqref="S272:XFD272 A272">
    <cfRule type="containsBlanks" dxfId="330" priority="1499">
      <formula>LEN(TRIM(A272))=0</formula>
    </cfRule>
  </conditionalFormatting>
  <conditionalFormatting sqref="S278:XFD278 A278">
    <cfRule type="containsBlanks" dxfId="329" priority="1466">
      <formula>LEN(TRIM(A278))=0</formula>
    </cfRule>
  </conditionalFormatting>
  <conditionalFormatting sqref="S273:XFD273 A273">
    <cfRule type="containsBlanks" dxfId="328" priority="1488">
      <formula>LEN(TRIM(A273))=0</formula>
    </cfRule>
  </conditionalFormatting>
  <conditionalFormatting sqref="S277:XFD277 A277">
    <cfRule type="containsBlanks" dxfId="327" priority="1477">
      <formula>LEN(TRIM(A277))=0</formula>
    </cfRule>
  </conditionalFormatting>
  <conditionalFormatting sqref="F376:F377">
    <cfRule type="containsBlanks" dxfId="326" priority="1433">
      <formula>LEN(TRIM(F376))=0</formula>
    </cfRule>
  </conditionalFormatting>
  <conditionalFormatting sqref="S279:XFD279 A279">
    <cfRule type="containsBlanks" dxfId="325" priority="1455">
      <formula>LEN(TRIM(A279))=0</formula>
    </cfRule>
  </conditionalFormatting>
  <conditionalFormatting sqref="A374:A375">
    <cfRule type="containsBlanks" dxfId="324" priority="1417">
      <formula>LEN(TRIM(A374))=0</formula>
    </cfRule>
  </conditionalFormatting>
  <conditionalFormatting sqref="J299:K299 M299:N299">
    <cfRule type="containsBlanks" dxfId="323" priority="1444">
      <formula>LEN(TRIM(J299))=0</formula>
    </cfRule>
  </conditionalFormatting>
  <conditionalFormatting sqref="S374:XFD375">
    <cfRule type="containsBlanks" dxfId="322" priority="1422">
      <formula>LEN(TRIM(S374))=0</formula>
    </cfRule>
  </conditionalFormatting>
  <conditionalFormatting sqref="A376 C376:E376">
    <cfRule type="containsBlanks" dxfId="321" priority="1411">
      <formula>LEN(TRIM(A376))=0</formula>
    </cfRule>
  </conditionalFormatting>
  <conditionalFormatting sqref="A377 C377:E377">
    <cfRule type="containsBlanks" dxfId="320" priority="1399">
      <formula>LEN(TRIM(A377))=0</formula>
    </cfRule>
  </conditionalFormatting>
  <conditionalFormatting sqref="A422 S422:XFD422">
    <cfRule type="containsBlanks" dxfId="319" priority="1267">
      <formula>LEN(TRIM(A422))=0</formula>
    </cfRule>
  </conditionalFormatting>
  <conditionalFormatting sqref="A423:A424">
    <cfRule type="containsBlanks" dxfId="318" priority="1246">
      <formula>LEN(TRIM(A423))=0</formula>
    </cfRule>
  </conditionalFormatting>
  <conditionalFormatting sqref="A425">
    <cfRule type="containsBlanks" dxfId="317" priority="1244">
      <formula>LEN(TRIM(A425))=0</formula>
    </cfRule>
  </conditionalFormatting>
  <conditionalFormatting sqref="G465:M465">
    <cfRule type="containsBlanks" dxfId="316" priority="1209">
      <formula>LEN(TRIM(G465))=0</formula>
    </cfRule>
  </conditionalFormatting>
  <conditionalFormatting sqref="G464:M464">
    <cfRule type="containsBlanks" dxfId="315" priority="1231">
      <formula>LEN(TRIM(G464))=0</formula>
    </cfRule>
  </conditionalFormatting>
  <conditionalFormatting sqref="G466:M466">
    <cfRule type="containsBlanks" dxfId="314" priority="1197">
      <formula>LEN(TRIM(G466))=0</formula>
    </cfRule>
  </conditionalFormatting>
  <conditionalFormatting sqref="G467:M467 L468">
    <cfRule type="containsBlanks" dxfId="313" priority="1185">
      <formula>LEN(TRIM(G467))=0</formula>
    </cfRule>
  </conditionalFormatting>
  <conditionalFormatting sqref="G468:K468 M468">
    <cfRule type="containsBlanks" dxfId="312" priority="1173">
      <formula>LEN(TRIM(G468))=0</formula>
    </cfRule>
  </conditionalFormatting>
  <conditionalFormatting sqref="N468">
    <cfRule type="containsBlanks" dxfId="311" priority="1161">
      <formula>LEN(TRIM(N468))=0</formula>
    </cfRule>
  </conditionalFormatting>
  <conditionalFormatting sqref="G472:L472 P472">
    <cfRule type="containsBlanks" dxfId="310" priority="1127">
      <formula>LEN(TRIM(G472))=0</formula>
    </cfRule>
  </conditionalFormatting>
  <conditionalFormatting sqref="G473:I473 P473 K473:L473">
    <cfRule type="containsBlanks" dxfId="309" priority="1115">
      <formula>LEN(TRIM(G473))=0</formula>
    </cfRule>
  </conditionalFormatting>
  <conditionalFormatting sqref="C474:E474">
    <cfRule type="containsBlanks" dxfId="308" priority="1103">
      <formula>LEN(TRIM(C474))=0</formula>
    </cfRule>
  </conditionalFormatting>
  <conditionalFormatting sqref="A474">
    <cfRule type="containsBlanks" dxfId="307" priority="1102">
      <formula>LEN(TRIM(A474))=0</formula>
    </cfRule>
  </conditionalFormatting>
  <conditionalFormatting sqref="A479 C479:F479">
    <cfRule type="containsBlanks" dxfId="306" priority="1079">
      <formula>LEN(TRIM(A479))=0</formula>
    </cfRule>
  </conditionalFormatting>
  <conditionalFormatting sqref="N574:N575">
    <cfRule type="containsBlanks" dxfId="305" priority="1035">
      <formula>LEN(TRIM(N574))=0</formula>
    </cfRule>
  </conditionalFormatting>
  <conditionalFormatting sqref="A480 C480:E480">
    <cfRule type="containsBlanks" dxfId="304" priority="1067">
      <formula>LEN(TRIM(A480))=0</formula>
    </cfRule>
  </conditionalFormatting>
  <conditionalFormatting sqref="M584 P584">
    <cfRule type="containsBlanks" dxfId="303" priority="1023">
      <formula>LEN(TRIM(M584))=0</formula>
    </cfRule>
  </conditionalFormatting>
  <conditionalFormatting sqref="A481">
    <cfRule type="containsBlanks" dxfId="302" priority="1055">
      <formula>LEN(TRIM(A481))=0</formula>
    </cfRule>
  </conditionalFormatting>
  <conditionalFormatting sqref="A482">
    <cfRule type="containsBlanks" dxfId="301" priority="1054">
      <formula>LEN(TRIM(A482))=0</formula>
    </cfRule>
  </conditionalFormatting>
  <conditionalFormatting sqref="N483:N514">
    <cfRule type="containsBlanks" dxfId="300" priority="1051">
      <formula>LEN(TRIM(N483))=0</formula>
    </cfRule>
  </conditionalFormatting>
  <conditionalFormatting sqref="R565:R567 Q568:R568 Q576:R576 Q605:Q606 Q632">
    <cfRule type="cellIs" dxfId="299" priority="1050" operator="equal">
      <formula>"LEANDRO"</formula>
    </cfRule>
  </conditionalFormatting>
  <conditionalFormatting sqref="R486:R492 R496:R497 R506:R507 R511 R513">
    <cfRule type="cellIs" dxfId="298" priority="1049" operator="equal">
      <formula>"LEANDRO"</formula>
    </cfRule>
  </conditionalFormatting>
  <conditionalFormatting sqref="R515">
    <cfRule type="cellIs" dxfId="297" priority="1048" operator="equal">
      <formula>"LEANDRO"</formula>
    </cfRule>
  </conditionalFormatting>
  <conditionalFormatting sqref="R516:R517 R522:R525 R527:R528 R532:R533 R535:R539 R547 R550:R556 R565:R568">
    <cfRule type="cellIs" dxfId="296" priority="1047" operator="equal">
      <formula>"LEANDRO"</formula>
    </cfRule>
  </conditionalFormatting>
  <conditionalFormatting sqref="Q560:Q567">
    <cfRule type="cellIs" dxfId="295" priority="1046" operator="equal">
      <formula>"LEANDRO"</formula>
    </cfRule>
  </conditionalFormatting>
  <conditionalFormatting sqref="Q560:Q567">
    <cfRule type="cellIs" dxfId="294" priority="1045" operator="equal">
      <formula>"LEANDRO"</formula>
    </cfRule>
  </conditionalFormatting>
  <conditionalFormatting sqref="Q568">
    <cfRule type="cellIs" dxfId="293" priority="1044" operator="equal">
      <formula>"LEANDRO"</formula>
    </cfRule>
  </conditionalFormatting>
  <conditionalFormatting sqref="Q568">
    <cfRule type="cellIs" dxfId="292" priority="1043" operator="equal">
      <formula>"LEANDRO"</formula>
    </cfRule>
  </conditionalFormatting>
  <conditionalFormatting sqref="M569">
    <cfRule type="containsBlanks" dxfId="291" priority="1042">
      <formula>LEN(TRIM(M569))=0</formula>
    </cfRule>
  </conditionalFormatting>
  <conditionalFormatting sqref="N569">
    <cfRule type="containsBlanks" dxfId="290" priority="1041">
      <formula>LEN(TRIM(N569))=0</formula>
    </cfRule>
  </conditionalFormatting>
  <conditionalFormatting sqref="N572">
    <cfRule type="containsBlanks" dxfId="289" priority="1038">
      <formula>LEN(TRIM(N572))=0</formula>
    </cfRule>
  </conditionalFormatting>
  <conditionalFormatting sqref="M574:M575">
    <cfRule type="containsBlanks" dxfId="288" priority="1036">
      <formula>LEN(TRIM(M574))=0</formula>
    </cfRule>
  </conditionalFormatting>
  <conditionalFormatting sqref="R574:R576">
    <cfRule type="cellIs" dxfId="287" priority="1034" operator="equal">
      <formula>"LEANDRO"</formula>
    </cfRule>
  </conditionalFormatting>
  <conditionalFormatting sqref="R576">
    <cfRule type="cellIs" dxfId="286" priority="1033" operator="equal">
      <formula>"LEANDRO"</formula>
    </cfRule>
  </conditionalFormatting>
  <conditionalFormatting sqref="Q576">
    <cfRule type="cellIs" dxfId="285" priority="1032" operator="equal">
      <formula>"LEANDRO"</formula>
    </cfRule>
  </conditionalFormatting>
  <conditionalFormatting sqref="Q576">
    <cfRule type="cellIs" dxfId="284" priority="1031" operator="equal">
      <formula>"LEANDRO"</formula>
    </cfRule>
  </conditionalFormatting>
  <conditionalFormatting sqref="N580">
    <cfRule type="containsBlanks" dxfId="283" priority="1030">
      <formula>LEN(TRIM(N580))=0</formula>
    </cfRule>
  </conditionalFormatting>
  <conditionalFormatting sqref="N579">
    <cfRule type="containsBlanks" dxfId="282" priority="1029">
      <formula>LEN(TRIM(N579))=0</formula>
    </cfRule>
  </conditionalFormatting>
  <conditionalFormatting sqref="Q580">
    <cfRule type="cellIs" dxfId="281" priority="1028" operator="equal">
      <formula>"LEANDRO"</formula>
    </cfRule>
  </conditionalFormatting>
  <conditionalFormatting sqref="N581">
    <cfRule type="containsBlanks" dxfId="280" priority="1025">
      <formula>LEN(TRIM(N581))=0</formula>
    </cfRule>
  </conditionalFormatting>
  <conditionalFormatting sqref="N584">
    <cfRule type="containsBlanks" dxfId="279" priority="1017">
      <formula>LEN(TRIM(N584))=0</formula>
    </cfRule>
  </conditionalFormatting>
  <conditionalFormatting sqref="L585">
    <cfRule type="containsBlanks" dxfId="278" priority="1014">
      <formula>LEN(TRIM(L585))=0</formula>
    </cfRule>
  </conditionalFormatting>
  <conditionalFormatting sqref="M585 P585">
    <cfRule type="containsBlanks" dxfId="277" priority="1013">
      <formula>LEN(TRIM(M585))=0</formula>
    </cfRule>
  </conditionalFormatting>
  <conditionalFormatting sqref="N585">
    <cfRule type="containsBlanks" dxfId="276" priority="1007">
      <formula>LEN(TRIM(N585))=0</formula>
    </cfRule>
  </conditionalFormatting>
  <conditionalFormatting sqref="J473:J474">
    <cfRule type="containsBlanks" dxfId="275" priority="1005">
      <formula>LEN(TRIM(J473))=0</formula>
    </cfRule>
  </conditionalFormatting>
  <conditionalFormatting sqref="L586:L588">
    <cfRule type="containsBlanks" dxfId="274" priority="1004">
      <formula>LEN(TRIM(L586))=0</formula>
    </cfRule>
  </conditionalFormatting>
  <conditionalFormatting sqref="L589">
    <cfRule type="containsBlanks" dxfId="273" priority="991">
      <formula>LEN(TRIM(L589))=0</formula>
    </cfRule>
  </conditionalFormatting>
  <conditionalFormatting sqref="M589">
    <cfRule type="containsBlanks" dxfId="272" priority="990">
      <formula>LEN(TRIM(M589))=0</formula>
    </cfRule>
  </conditionalFormatting>
  <conditionalFormatting sqref="N589">
    <cfRule type="containsText" dxfId="271" priority="986" operator="containsText" text="PATRICIA">
      <formula>NOT(ISERROR(SEARCH("PATRICIA",N589)))</formula>
    </cfRule>
    <cfRule type="containsText" dxfId="270" priority="987" operator="containsText" text="MAIA">
      <formula>NOT(ISERROR(SEARCH("MAIA",N589)))</formula>
    </cfRule>
    <cfRule type="containsText" dxfId="269" priority="988" operator="containsText" text="MARIANA">
      <formula>NOT(ISERROR(SEARCH("MARIANA",N589)))</formula>
    </cfRule>
    <cfRule type="containsText" dxfId="268" priority="989" operator="containsText" text="JESSICA">
      <formula>NOT(ISERROR(SEARCH("JESSICA",N589)))</formula>
    </cfRule>
  </conditionalFormatting>
  <conditionalFormatting sqref="L590">
    <cfRule type="containsBlanks" dxfId="267" priority="985">
      <formula>LEN(TRIM(L590))=0</formula>
    </cfRule>
  </conditionalFormatting>
  <conditionalFormatting sqref="M590">
    <cfRule type="containsBlanks" dxfId="266" priority="979">
      <formula>LEN(TRIM(M590))=0</formula>
    </cfRule>
  </conditionalFormatting>
  <conditionalFormatting sqref="N590">
    <cfRule type="containsText" dxfId="265" priority="975" operator="containsText" text="PATRICIA">
      <formula>NOT(ISERROR(SEARCH("PATRICIA",N590)))</formula>
    </cfRule>
    <cfRule type="containsText" dxfId="264" priority="976" operator="containsText" text="MAIA">
      <formula>NOT(ISERROR(SEARCH("MAIA",N590)))</formula>
    </cfRule>
    <cfRule type="containsText" dxfId="263" priority="977" operator="containsText" text="MARIANA">
      <formula>NOT(ISERROR(SEARCH("MARIANA",N590)))</formula>
    </cfRule>
    <cfRule type="containsText" dxfId="262" priority="978" operator="containsText" text="JESSICA">
      <formula>NOT(ISERROR(SEARCH("JESSICA",N590)))</formula>
    </cfRule>
  </conditionalFormatting>
  <conditionalFormatting sqref="L594">
    <cfRule type="containsBlanks" dxfId="261" priority="953">
      <formula>LEN(TRIM(L594))=0</formula>
    </cfRule>
  </conditionalFormatting>
  <conditionalFormatting sqref="L592">
    <cfRule type="containsBlanks" dxfId="260" priority="957">
      <formula>LEN(TRIM(L592))=0</formula>
    </cfRule>
  </conditionalFormatting>
  <conditionalFormatting sqref="M592">
    <cfRule type="containsBlanks" dxfId="259" priority="956">
      <formula>LEN(TRIM(M592))=0</formula>
    </cfRule>
  </conditionalFormatting>
  <conditionalFormatting sqref="N592">
    <cfRule type="containsBlanks" dxfId="258" priority="955">
      <formula>LEN(TRIM(N592))=0</formula>
    </cfRule>
  </conditionalFormatting>
  <conditionalFormatting sqref="N594">
    <cfRule type="containsBlanks" dxfId="257" priority="951">
      <formula>LEN(TRIM(N594))=0</formula>
    </cfRule>
  </conditionalFormatting>
  <conditionalFormatting sqref="L593">
    <cfRule type="containsBlanks" dxfId="256" priority="948">
      <formula>LEN(TRIM(L593))=0</formula>
    </cfRule>
  </conditionalFormatting>
  <conditionalFormatting sqref="L595">
    <cfRule type="containsBlanks" dxfId="255" priority="947">
      <formula>LEN(TRIM(L595))=0</formula>
    </cfRule>
  </conditionalFormatting>
  <conditionalFormatting sqref="L596">
    <cfRule type="containsBlanks" dxfId="254" priority="915">
      <formula>LEN(TRIM(L596))=0</formula>
    </cfRule>
  </conditionalFormatting>
  <conditionalFormatting sqref="N596">
    <cfRule type="containsBlanks" dxfId="253" priority="914">
      <formula>LEN(TRIM(N596))=0</formula>
    </cfRule>
  </conditionalFormatting>
  <conditionalFormatting sqref="L597">
    <cfRule type="containsBlanks" dxfId="252" priority="912">
      <formula>LEN(TRIM(L597))=0</formula>
    </cfRule>
  </conditionalFormatting>
  <conditionalFormatting sqref="N597">
    <cfRule type="containsBlanks" dxfId="251" priority="910">
      <formula>LEN(TRIM(N597))=0</formula>
    </cfRule>
  </conditionalFormatting>
  <conditionalFormatting sqref="P598 M598">
    <cfRule type="containsBlanks" dxfId="250" priority="908">
      <formula>LEN(TRIM(M598))=0</formula>
    </cfRule>
  </conditionalFormatting>
  <conditionalFormatting sqref="L598">
    <cfRule type="containsBlanks" dxfId="249" priority="903">
      <formula>LEN(TRIM(L598))=0</formula>
    </cfRule>
  </conditionalFormatting>
  <conditionalFormatting sqref="N598">
    <cfRule type="containsBlanks" dxfId="248" priority="901">
      <formula>LEN(TRIM(N598))=0</formula>
    </cfRule>
  </conditionalFormatting>
  <conditionalFormatting sqref="L599">
    <cfRule type="containsBlanks" dxfId="247" priority="899">
      <formula>LEN(TRIM(L599))=0</formula>
    </cfRule>
  </conditionalFormatting>
  <conditionalFormatting sqref="P599">
    <cfRule type="containsBlanks" dxfId="246" priority="897">
      <formula>LEN(TRIM(P599))=0</formula>
    </cfRule>
  </conditionalFormatting>
  <conditionalFormatting sqref="L600">
    <cfRule type="containsBlanks" dxfId="245" priority="889">
      <formula>LEN(TRIM(L600))=0</formula>
    </cfRule>
  </conditionalFormatting>
  <conditionalFormatting sqref="L601">
    <cfRule type="containsBlanks" dxfId="244" priority="886">
      <formula>LEN(TRIM(L601))=0</formula>
    </cfRule>
  </conditionalFormatting>
  <conditionalFormatting sqref="M601 P601">
    <cfRule type="containsBlanks" dxfId="243" priority="885">
      <formula>LEN(TRIM(M601))=0</formula>
    </cfRule>
  </conditionalFormatting>
  <conditionalFormatting sqref="N601">
    <cfRule type="containsBlanks" dxfId="242" priority="879">
      <formula>LEN(TRIM(N601))=0</formula>
    </cfRule>
  </conditionalFormatting>
  <conditionalFormatting sqref="L602">
    <cfRule type="containsBlanks" dxfId="241" priority="877">
      <formula>LEN(TRIM(L602))=0</formula>
    </cfRule>
  </conditionalFormatting>
  <conditionalFormatting sqref="M602 P602">
    <cfRule type="containsBlanks" dxfId="240" priority="876">
      <formula>LEN(TRIM(M602))=0</formula>
    </cfRule>
  </conditionalFormatting>
  <conditionalFormatting sqref="N602">
    <cfRule type="containsBlanks" dxfId="239" priority="870">
      <formula>LEN(TRIM(N602))=0</formula>
    </cfRule>
  </conditionalFormatting>
  <conditionalFormatting sqref="P603">
    <cfRule type="containsBlanks" dxfId="238" priority="868">
      <formula>LEN(TRIM(P603))=0</formula>
    </cfRule>
  </conditionalFormatting>
  <conditionalFormatting sqref="N603">
    <cfRule type="containsBlanks" dxfId="237" priority="862">
      <formula>LEN(TRIM(N603))=0</formula>
    </cfRule>
  </conditionalFormatting>
  <conditionalFormatting sqref="L604">
    <cfRule type="containsBlanks" dxfId="236" priority="861">
      <formula>LEN(TRIM(L604))=0</formula>
    </cfRule>
  </conditionalFormatting>
  <conditionalFormatting sqref="M604 P604">
    <cfRule type="containsBlanks" dxfId="235" priority="860">
      <formula>LEN(TRIM(M604))=0</formula>
    </cfRule>
  </conditionalFormatting>
  <conditionalFormatting sqref="N604">
    <cfRule type="containsBlanks" dxfId="234" priority="854">
      <formula>LEN(TRIM(N604))=0</formula>
    </cfRule>
  </conditionalFormatting>
  <conditionalFormatting sqref="L607">
    <cfRule type="containsBlanks" dxfId="233" priority="840">
      <formula>LEN(TRIM(L607))=0</formula>
    </cfRule>
  </conditionalFormatting>
  <conditionalFormatting sqref="P607">
    <cfRule type="containsBlanks" dxfId="232" priority="839">
      <formula>LEN(TRIM(P607))=0</formula>
    </cfRule>
  </conditionalFormatting>
  <conditionalFormatting sqref="M607">
    <cfRule type="containsBlanks" dxfId="231" priority="834">
      <formula>LEN(TRIM(M607))=0</formula>
    </cfRule>
  </conditionalFormatting>
  <conditionalFormatting sqref="Q608">
    <cfRule type="cellIs" dxfId="230" priority="814" operator="equal">
      <formula>"LEANDRO"</formula>
    </cfRule>
  </conditionalFormatting>
  <conditionalFormatting sqref="Q608:R608">
    <cfRule type="cellIs" dxfId="229" priority="816" operator="equal">
      <formula>"LEANDRO"</formula>
    </cfRule>
  </conditionalFormatting>
  <conditionalFormatting sqref="R608">
    <cfRule type="cellIs" dxfId="228" priority="815" operator="equal">
      <formula>"LEANDRO"</formula>
    </cfRule>
  </conditionalFormatting>
  <conditionalFormatting sqref="Q608">
    <cfRule type="cellIs" dxfId="227" priority="813" operator="equal">
      <formula>"LEANDRO"</formula>
    </cfRule>
  </conditionalFormatting>
  <conditionalFormatting sqref="K612">
    <cfRule type="containsBlanks" dxfId="226" priority="810">
      <formula>LEN(TRIM(K612))=0</formula>
    </cfRule>
  </conditionalFormatting>
  <conditionalFormatting sqref="L612">
    <cfRule type="containsBlanks" dxfId="225" priority="809">
      <formula>LEN(TRIM(L612))=0</formula>
    </cfRule>
  </conditionalFormatting>
  <conditionalFormatting sqref="P612">
    <cfRule type="containsBlanks" dxfId="224" priority="808">
      <formula>LEN(TRIM(P612))=0</formula>
    </cfRule>
  </conditionalFormatting>
  <conditionalFormatting sqref="M612">
    <cfRule type="containsBlanks" dxfId="223" priority="803">
      <formula>LEN(TRIM(M612))=0</formula>
    </cfRule>
  </conditionalFormatting>
  <conditionalFormatting sqref="Q617:R617">
    <cfRule type="cellIs" dxfId="222" priority="790" operator="equal">
      <formula>"LEANDRO"</formula>
    </cfRule>
  </conditionalFormatting>
  <conditionalFormatting sqref="R617">
    <cfRule type="cellIs" dxfId="221" priority="789" operator="equal">
      <formula>"LEANDRO"</formula>
    </cfRule>
  </conditionalFormatting>
  <conditionalFormatting sqref="Q617">
    <cfRule type="cellIs" dxfId="220" priority="788" operator="equal">
      <formula>"LEANDRO"</formula>
    </cfRule>
  </conditionalFormatting>
  <conditionalFormatting sqref="Q617">
    <cfRule type="cellIs" dxfId="219" priority="787" operator="equal">
      <formula>"LEANDRO"</formula>
    </cfRule>
  </conditionalFormatting>
  <conditionalFormatting sqref="M618">
    <cfRule type="containsBlanks" dxfId="218" priority="779">
      <formula>LEN(TRIM(M618))=0</formula>
    </cfRule>
  </conditionalFormatting>
  <conditionalFormatting sqref="M619">
    <cfRule type="containsBlanks" dxfId="217" priority="765">
      <formula>LEN(TRIM(M619))=0</formula>
    </cfRule>
  </conditionalFormatting>
  <conditionalFormatting sqref="M620">
    <cfRule type="containsBlanks" dxfId="216" priority="752">
      <formula>LEN(TRIM(M620))=0</formula>
    </cfRule>
  </conditionalFormatting>
  <conditionalFormatting sqref="N620">
    <cfRule type="containsBlanks" dxfId="215" priority="747">
      <formula>LEN(TRIM(N620))=0</formula>
    </cfRule>
  </conditionalFormatting>
  <conditionalFormatting sqref="J621">
    <cfRule type="containsBlanks" dxfId="214" priority="744">
      <formula>LEN(TRIM(J621))=0</formula>
    </cfRule>
  </conditionalFormatting>
  <conditionalFormatting sqref="K621">
    <cfRule type="containsBlanks" dxfId="213" priority="743">
      <formula>LEN(TRIM(K621))=0</formula>
    </cfRule>
  </conditionalFormatting>
  <conditionalFormatting sqref="L621">
    <cfRule type="containsBlanks" dxfId="212" priority="742">
      <formula>LEN(TRIM(L621))=0</formula>
    </cfRule>
  </conditionalFormatting>
  <conditionalFormatting sqref="M621">
    <cfRule type="containsBlanks" dxfId="211" priority="741">
      <formula>LEN(TRIM(M621))=0</formula>
    </cfRule>
  </conditionalFormatting>
  <conditionalFormatting sqref="M623">
    <cfRule type="containsBlanks" dxfId="210" priority="715">
      <formula>LEN(TRIM(M623))=0</formula>
    </cfRule>
  </conditionalFormatting>
  <conditionalFormatting sqref="L624">
    <cfRule type="containsBlanks" dxfId="209" priority="702">
      <formula>LEN(TRIM(L624))=0</formula>
    </cfRule>
  </conditionalFormatting>
  <conditionalFormatting sqref="M624">
    <cfRule type="containsBlanks" dxfId="208" priority="700">
      <formula>LEN(TRIM(M624))=0</formula>
    </cfRule>
  </conditionalFormatting>
  <conditionalFormatting sqref="E628">
    <cfRule type="containsBlanks" dxfId="207" priority="682">
      <formula>LEN(TRIM(E628))=0</formula>
    </cfRule>
  </conditionalFormatting>
  <conditionalFormatting sqref="E631">
    <cfRule type="containsBlanks" dxfId="206" priority="658">
      <formula>LEN(TRIM(E631))=0</formula>
    </cfRule>
  </conditionalFormatting>
  <conditionalFormatting sqref="M633">
    <cfRule type="containsBlanks" dxfId="205" priority="644">
      <formula>LEN(TRIM(M633))=0</formula>
    </cfRule>
  </conditionalFormatting>
  <conditionalFormatting sqref="M635">
    <cfRule type="containsBlanks" dxfId="204" priority="630">
      <formula>LEN(TRIM(M635))=0</formula>
    </cfRule>
  </conditionalFormatting>
  <conditionalFormatting sqref="N635">
    <cfRule type="containsBlanks" dxfId="203" priority="625">
      <formula>LEN(TRIM(N635))=0</formula>
    </cfRule>
  </conditionalFormatting>
  <conditionalFormatting sqref="K636">
    <cfRule type="containsBlanks" dxfId="202" priority="623">
      <formula>LEN(TRIM(K636))=0</formula>
    </cfRule>
  </conditionalFormatting>
  <conditionalFormatting sqref="M636">
    <cfRule type="containsBlanks" dxfId="201" priority="622">
      <formula>LEN(TRIM(M636))=0</formula>
    </cfRule>
  </conditionalFormatting>
  <conditionalFormatting sqref="M638 P638">
    <cfRule type="containsBlanks" dxfId="200" priority="616">
      <formula>LEN(TRIM(M638))=0</formula>
    </cfRule>
  </conditionalFormatting>
  <conditionalFormatting sqref="K639:L639">
    <cfRule type="containsBlanks" dxfId="199" priority="609">
      <formula>LEN(TRIM(K639))=0</formula>
    </cfRule>
  </conditionalFormatting>
  <conditionalFormatting sqref="M639 P639">
    <cfRule type="containsBlanks" dxfId="198" priority="608">
      <formula>LEN(TRIM(M639))=0</formula>
    </cfRule>
  </conditionalFormatting>
  <conditionalFormatting sqref="L641:M641 P641">
    <cfRule type="containsBlanks" dxfId="197" priority="600">
      <formula>LEN(TRIM(L641))=0</formula>
    </cfRule>
  </conditionalFormatting>
  <conditionalFormatting sqref="K642">
    <cfRule type="containsBlanks" dxfId="196" priority="588">
      <formula>LEN(TRIM(K642))=0</formula>
    </cfRule>
  </conditionalFormatting>
  <conditionalFormatting sqref="L642:M642 P642">
    <cfRule type="containsBlanks" dxfId="195" priority="587">
      <formula>LEN(TRIM(L642))=0</formula>
    </cfRule>
  </conditionalFormatting>
  <conditionalFormatting sqref="M643">
    <cfRule type="containsBlanks" dxfId="194" priority="575">
      <formula>LEN(TRIM(M643))=0</formula>
    </cfRule>
  </conditionalFormatting>
  <conditionalFormatting sqref="N643">
    <cfRule type="containsBlanks" dxfId="193" priority="570">
      <formula>LEN(TRIM(N643))=0</formula>
    </cfRule>
  </conditionalFormatting>
  <conditionalFormatting sqref="L644">
    <cfRule type="containsBlanks" dxfId="192" priority="568">
      <formula>LEN(TRIM(L644))=0</formula>
    </cfRule>
  </conditionalFormatting>
  <conditionalFormatting sqref="M644">
    <cfRule type="containsBlanks" dxfId="191" priority="567">
      <formula>LEN(TRIM(M644))=0</formula>
    </cfRule>
  </conditionalFormatting>
  <conditionalFormatting sqref="N644">
    <cfRule type="containsBlanks" dxfId="190" priority="562">
      <formula>LEN(TRIM(N644))=0</formula>
    </cfRule>
  </conditionalFormatting>
  <conditionalFormatting sqref="P645 L645:M645">
    <cfRule type="containsBlanks" dxfId="189" priority="560">
      <formula>LEN(TRIM(L645))=0</formula>
    </cfRule>
  </conditionalFormatting>
  <conditionalFormatting sqref="N645">
    <cfRule type="containsBlanks" dxfId="188" priority="552">
      <formula>LEN(TRIM(N645))=0</formula>
    </cfRule>
  </conditionalFormatting>
  <conditionalFormatting sqref="Q646">
    <cfRule type="cellIs" dxfId="187" priority="549" operator="equal">
      <formula>"LEANDRO"</formula>
    </cfRule>
  </conditionalFormatting>
  <conditionalFormatting sqref="Q646">
    <cfRule type="cellIs" dxfId="186" priority="548" operator="equal">
      <formula>"LEANDRO"</formula>
    </cfRule>
  </conditionalFormatting>
  <conditionalFormatting sqref="L651:M651">
    <cfRule type="containsBlanks" dxfId="185" priority="536">
      <formula>LEN(TRIM(L651))=0</formula>
    </cfRule>
  </conditionalFormatting>
  <conditionalFormatting sqref="N651">
    <cfRule type="containsBlanks" dxfId="184" priority="531">
      <formula>LEN(TRIM(N651))=0</formula>
    </cfRule>
  </conditionalFormatting>
  <conditionalFormatting sqref="K652">
    <cfRule type="containsBlanks" dxfId="183" priority="529">
      <formula>LEN(TRIM(K652))=0</formula>
    </cfRule>
  </conditionalFormatting>
  <conditionalFormatting sqref="L652:M652">
    <cfRule type="containsBlanks" dxfId="182" priority="528">
      <formula>LEN(TRIM(L652))=0</formula>
    </cfRule>
  </conditionalFormatting>
  <conditionalFormatting sqref="N652">
    <cfRule type="containsBlanks" dxfId="181" priority="523">
      <formula>LEN(TRIM(N652))=0</formula>
    </cfRule>
  </conditionalFormatting>
  <conditionalFormatting sqref="L653:M653">
    <cfRule type="containsBlanks" dxfId="180" priority="521">
      <formula>LEN(TRIM(L653))=0</formula>
    </cfRule>
  </conditionalFormatting>
  <conditionalFormatting sqref="N653">
    <cfRule type="containsBlanks" dxfId="179" priority="516">
      <formula>LEN(TRIM(N653))=0</formula>
    </cfRule>
  </conditionalFormatting>
  <conditionalFormatting sqref="K654:M654">
    <cfRule type="containsBlanks" dxfId="178" priority="509">
      <formula>LEN(TRIM(K654))=0</formula>
    </cfRule>
  </conditionalFormatting>
  <conditionalFormatting sqref="N654">
    <cfRule type="containsBlanks" dxfId="177" priority="504">
      <formula>LEN(TRIM(N654))=0</formula>
    </cfRule>
  </conditionalFormatting>
  <conditionalFormatting sqref="M655">
    <cfRule type="containsBlanks" dxfId="176" priority="502">
      <formula>LEN(TRIM(M655))=0</formula>
    </cfRule>
  </conditionalFormatting>
  <conditionalFormatting sqref="N655">
    <cfRule type="containsBlanks" dxfId="175" priority="497">
      <formula>LEN(TRIM(N655))=0</formula>
    </cfRule>
  </conditionalFormatting>
  <conditionalFormatting sqref="L656">
    <cfRule type="containsBlanks" dxfId="174" priority="495">
      <formula>LEN(TRIM(L656))=0</formula>
    </cfRule>
  </conditionalFormatting>
  <conditionalFormatting sqref="M656">
    <cfRule type="containsBlanks" dxfId="173" priority="494">
      <formula>LEN(TRIM(M656))=0</formula>
    </cfRule>
  </conditionalFormatting>
  <conditionalFormatting sqref="N656">
    <cfRule type="containsBlanks" dxfId="172" priority="492">
      <formula>LEN(TRIM(N656))=0</formula>
    </cfRule>
  </conditionalFormatting>
  <conditionalFormatting sqref="M657">
    <cfRule type="containsBlanks" dxfId="171" priority="486">
      <formula>LEN(TRIM(M657))=0</formula>
    </cfRule>
  </conditionalFormatting>
  <conditionalFormatting sqref="N657">
    <cfRule type="containsBlanks" dxfId="170" priority="481">
      <formula>LEN(TRIM(N657))=0</formula>
    </cfRule>
  </conditionalFormatting>
  <conditionalFormatting sqref="K661">
    <cfRule type="containsBlanks" dxfId="169" priority="472">
      <formula>LEN(TRIM(K661))=0</formula>
    </cfRule>
  </conditionalFormatting>
  <conditionalFormatting sqref="M661">
    <cfRule type="containsBlanks" dxfId="168" priority="471">
      <formula>LEN(TRIM(M661))=0</formula>
    </cfRule>
  </conditionalFormatting>
  <conditionalFormatting sqref="N661">
    <cfRule type="containsBlanks" dxfId="167" priority="466">
      <formula>LEN(TRIM(N661))=0</formula>
    </cfRule>
  </conditionalFormatting>
  <conditionalFormatting sqref="K662:M662">
    <cfRule type="containsBlanks" dxfId="166" priority="453">
      <formula>LEN(TRIM(K662))=0</formula>
    </cfRule>
  </conditionalFormatting>
  <conditionalFormatting sqref="N662">
    <cfRule type="containsBlanks" dxfId="165" priority="441">
      <formula>LEN(TRIM(N662))=0</formula>
    </cfRule>
  </conditionalFormatting>
  <conditionalFormatting sqref="H663:J663">
    <cfRule type="containsBlanks" dxfId="164" priority="428">
      <formula>LEN(TRIM(H663))=0</formula>
    </cfRule>
  </conditionalFormatting>
  <conditionalFormatting sqref="K663:M663">
    <cfRule type="containsBlanks" dxfId="163" priority="427">
      <formula>LEN(TRIM(K663))=0</formula>
    </cfRule>
  </conditionalFormatting>
  <conditionalFormatting sqref="N663">
    <cfRule type="containsBlanks" dxfId="162" priority="425">
      <formula>LEN(TRIM(N663))=0</formula>
    </cfRule>
  </conditionalFormatting>
  <conditionalFormatting sqref="K664:M664 P664">
    <cfRule type="containsBlanks" dxfId="161" priority="412">
      <formula>LEN(TRIM(K664))=0</formula>
    </cfRule>
  </conditionalFormatting>
  <conditionalFormatting sqref="N664">
    <cfRule type="containsBlanks" dxfId="160" priority="406">
      <formula>LEN(TRIM(N664))=0</formula>
    </cfRule>
  </conditionalFormatting>
  <conditionalFormatting sqref="K665 P665 M665">
    <cfRule type="containsBlanks" dxfId="159" priority="404">
      <formula>LEN(TRIM(K665))=0</formula>
    </cfRule>
  </conditionalFormatting>
  <conditionalFormatting sqref="N665">
    <cfRule type="containsBlanks" dxfId="158" priority="398">
      <formula>LEN(TRIM(N665))=0</formula>
    </cfRule>
  </conditionalFormatting>
  <conditionalFormatting sqref="L665">
    <cfRule type="containsBlanks" dxfId="157" priority="396">
      <formula>LEN(TRIM(L665))=0</formula>
    </cfRule>
  </conditionalFormatting>
  <conditionalFormatting sqref="L666">
    <cfRule type="containsBlanks" dxfId="156" priority="395">
      <formula>LEN(TRIM(L666))=0</formula>
    </cfRule>
  </conditionalFormatting>
  <conditionalFormatting sqref="L518:L522">
    <cfRule type="containsBlanks" dxfId="155" priority="393">
      <formula>LEN(TRIM(L518))=0</formula>
    </cfRule>
  </conditionalFormatting>
  <conditionalFormatting sqref="K667">
    <cfRule type="containsBlanks" dxfId="154" priority="392">
      <formula>LEN(TRIM(K667))=0</formula>
    </cfRule>
  </conditionalFormatting>
  <conditionalFormatting sqref="L667">
    <cfRule type="containsBlanks" dxfId="153" priority="391">
      <formula>LEN(TRIM(L667))=0</formula>
    </cfRule>
  </conditionalFormatting>
  <conditionalFormatting sqref="L670">
    <cfRule type="containsBlanks" dxfId="152" priority="384">
      <formula>LEN(TRIM(L670))=0</formula>
    </cfRule>
  </conditionalFormatting>
  <conditionalFormatting sqref="L671">
    <cfRule type="containsBlanks" dxfId="151" priority="377">
      <formula>LEN(TRIM(L671))=0</formula>
    </cfRule>
  </conditionalFormatting>
  <conditionalFormatting sqref="K672">
    <cfRule type="containsBlanks" dxfId="150" priority="375">
      <formula>LEN(TRIM(K672))=0</formula>
    </cfRule>
  </conditionalFormatting>
  <conditionalFormatting sqref="P672 M672">
    <cfRule type="containsBlanks" dxfId="149" priority="374">
      <formula>LEN(TRIM(M672))=0</formula>
    </cfRule>
  </conditionalFormatting>
  <conditionalFormatting sqref="N672">
    <cfRule type="containsBlanks" dxfId="148" priority="368">
      <formula>LEN(TRIM(N672))=0</formula>
    </cfRule>
  </conditionalFormatting>
  <conditionalFormatting sqref="L673">
    <cfRule type="containsBlanks" dxfId="147" priority="366">
      <formula>LEN(TRIM(L673))=0</formula>
    </cfRule>
  </conditionalFormatting>
  <conditionalFormatting sqref="K673">
    <cfRule type="containsBlanks" dxfId="146" priority="365">
      <formula>LEN(TRIM(K673))=0</formula>
    </cfRule>
  </conditionalFormatting>
  <conditionalFormatting sqref="P673 M673">
    <cfRule type="containsBlanks" dxfId="145" priority="364">
      <formula>LEN(TRIM(M673))=0</formula>
    </cfRule>
  </conditionalFormatting>
  <conditionalFormatting sqref="N673">
    <cfRule type="containsBlanks" dxfId="144" priority="358">
      <formula>LEN(TRIM(N673))=0</formula>
    </cfRule>
  </conditionalFormatting>
  <conditionalFormatting sqref="M677">
    <cfRule type="containsBlanks" dxfId="143" priority="333">
      <formula>LEN(TRIM(M677))=0</formula>
    </cfRule>
  </conditionalFormatting>
  <conditionalFormatting sqref="N677">
    <cfRule type="containsBlanks" dxfId="142" priority="328">
      <formula>LEN(TRIM(N677))=0</formula>
    </cfRule>
  </conditionalFormatting>
  <conditionalFormatting sqref="L679:M679">
    <cfRule type="containsBlanks" dxfId="141" priority="325">
      <formula>LEN(TRIM(L679))=0</formula>
    </cfRule>
  </conditionalFormatting>
  <conditionalFormatting sqref="L680">
    <cfRule type="containsBlanks" dxfId="140" priority="312">
      <formula>LEN(TRIM(L680))=0</formula>
    </cfRule>
  </conditionalFormatting>
  <conditionalFormatting sqref="M680">
    <cfRule type="containsBlanks" dxfId="139" priority="311">
      <formula>LEN(TRIM(M680))=0</formula>
    </cfRule>
  </conditionalFormatting>
  <conditionalFormatting sqref="N680">
    <cfRule type="containsBlanks" dxfId="138" priority="306">
      <formula>LEN(TRIM(N680))=0</formula>
    </cfRule>
  </conditionalFormatting>
  <conditionalFormatting sqref="K681">
    <cfRule type="containsBlanks" dxfId="137" priority="304">
      <formula>LEN(TRIM(K681))=0</formula>
    </cfRule>
  </conditionalFormatting>
  <conditionalFormatting sqref="L681">
    <cfRule type="containsBlanks" dxfId="136" priority="297">
      <formula>LEN(TRIM(L681))=0</formula>
    </cfRule>
  </conditionalFormatting>
  <conditionalFormatting sqref="K682">
    <cfRule type="containsBlanks" dxfId="135" priority="290">
      <formula>LEN(TRIM(K682))=0</formula>
    </cfRule>
  </conditionalFormatting>
  <conditionalFormatting sqref="L682">
    <cfRule type="containsBlanks" dxfId="134" priority="284">
      <formula>LEN(TRIM(L682))=0</formula>
    </cfRule>
  </conditionalFormatting>
  <conditionalFormatting sqref="L684:M684">
    <cfRule type="containsBlanks" dxfId="133" priority="277">
      <formula>LEN(TRIM(L684))=0</formula>
    </cfRule>
  </conditionalFormatting>
  <conditionalFormatting sqref="N684">
    <cfRule type="containsBlanks" dxfId="132" priority="272">
      <formula>LEN(TRIM(N684))=0</formula>
    </cfRule>
  </conditionalFormatting>
  <conditionalFormatting sqref="K686 N686 P686">
    <cfRule type="containsBlanks" dxfId="131" priority="270">
      <formula>LEN(TRIM(K686))=0</formula>
    </cfRule>
  </conditionalFormatting>
  <conditionalFormatting sqref="L686:M686">
    <cfRule type="containsBlanks" dxfId="130" priority="269">
      <formula>LEN(TRIM(L686))=0</formula>
    </cfRule>
  </conditionalFormatting>
  <conditionalFormatting sqref="L687:M687">
    <cfRule type="containsBlanks" dxfId="129" priority="256">
      <formula>LEN(TRIM(L687))=0</formula>
    </cfRule>
  </conditionalFormatting>
  <conditionalFormatting sqref="N687">
    <cfRule type="containsBlanks" dxfId="128" priority="251">
      <formula>LEN(TRIM(N687))=0</formula>
    </cfRule>
  </conditionalFormatting>
  <conditionalFormatting sqref="L688">
    <cfRule type="containsBlanks" dxfId="127" priority="248">
      <formula>LEN(TRIM(L688))=0</formula>
    </cfRule>
  </conditionalFormatting>
  <conditionalFormatting sqref="M688">
    <cfRule type="containsBlanks" dxfId="126" priority="247">
      <formula>LEN(TRIM(M688))=0</formula>
    </cfRule>
  </conditionalFormatting>
  <conditionalFormatting sqref="N688">
    <cfRule type="containsBlanks" dxfId="125" priority="242">
      <formula>LEN(TRIM(N688))=0</formula>
    </cfRule>
  </conditionalFormatting>
  <conditionalFormatting sqref="K688">
    <cfRule type="containsBlanks" dxfId="124" priority="240">
      <formula>LEN(TRIM(K688))=0</formula>
    </cfRule>
  </conditionalFormatting>
  <conditionalFormatting sqref="L690:M690">
    <cfRule type="containsBlanks" dxfId="123" priority="238">
      <formula>LEN(TRIM(L690))=0</formula>
    </cfRule>
  </conditionalFormatting>
  <conditionalFormatting sqref="N690">
    <cfRule type="containsBlanks" dxfId="122" priority="236">
      <formula>LEN(TRIM(N690))=0</formula>
    </cfRule>
  </conditionalFormatting>
  <conditionalFormatting sqref="K690">
    <cfRule type="containsBlanks" dxfId="121" priority="222">
      <formula>LEN(TRIM(K690))=0</formula>
    </cfRule>
  </conditionalFormatting>
  <conditionalFormatting sqref="L691:M691">
    <cfRule type="containsBlanks" dxfId="120" priority="221">
      <formula>LEN(TRIM(L691))=0</formula>
    </cfRule>
  </conditionalFormatting>
  <conditionalFormatting sqref="N691">
    <cfRule type="containsBlanks" dxfId="119" priority="219">
      <formula>LEN(TRIM(N691))=0</formula>
    </cfRule>
  </conditionalFormatting>
  <conditionalFormatting sqref="M695">
    <cfRule type="containsBlanks" dxfId="118" priority="200">
      <formula>LEN(TRIM(M695))=0</formula>
    </cfRule>
  </conditionalFormatting>
  <conditionalFormatting sqref="N695">
    <cfRule type="containsBlanks" dxfId="117" priority="195">
      <formula>LEN(TRIM(N695))=0</formula>
    </cfRule>
  </conditionalFormatting>
  <conditionalFormatting sqref="K696:M696">
    <cfRule type="containsBlanks" dxfId="116" priority="193">
      <formula>LEN(TRIM(K696))=0</formula>
    </cfRule>
  </conditionalFormatting>
  <conditionalFormatting sqref="N696">
    <cfRule type="containsBlanks" dxfId="115" priority="188">
      <formula>LEN(TRIM(N696))=0</formula>
    </cfRule>
  </conditionalFormatting>
  <conditionalFormatting sqref="R428 R431:R433">
    <cfRule type="containsBlanks" dxfId="114" priority="153">
      <formula>LEN(TRIM(R428))=0</formula>
    </cfRule>
  </conditionalFormatting>
  <conditionalFormatting sqref="R428 R431:R433">
    <cfRule type="containsText" dxfId="113" priority="149" operator="containsText" text="PATRICIA">
      <formula>NOT(ISERROR(SEARCH("PATRICIA",R428)))</formula>
    </cfRule>
    <cfRule type="containsText" dxfId="112" priority="150" operator="containsText" text="MAIA">
      <formula>NOT(ISERROR(SEARCH("MAIA",R428)))</formula>
    </cfRule>
    <cfRule type="containsText" dxfId="111" priority="151" operator="containsText" text="MARIANA">
      <formula>NOT(ISERROR(SEARCH("MARIANA",R428)))</formula>
    </cfRule>
    <cfRule type="containsText" dxfId="110" priority="152" operator="containsText" text="JESSICA">
      <formula>NOT(ISERROR(SEARCH("JESSICA",R428)))</formula>
    </cfRule>
  </conditionalFormatting>
  <conditionalFormatting sqref="R428 R431:R433">
    <cfRule type="cellIs" dxfId="109" priority="148" operator="equal">
      <formula>"LEANDRO"</formula>
    </cfRule>
  </conditionalFormatting>
  <conditionalFormatting sqref="G707:J707">
    <cfRule type="containsBlanks" dxfId="108" priority="107">
      <formula>LEN(TRIM(G707))=0</formula>
    </cfRule>
  </conditionalFormatting>
  <conditionalFormatting sqref="K707">
    <cfRule type="containsBlanks" dxfId="107" priority="106">
      <formula>LEN(TRIM(K707))=0</formula>
    </cfRule>
  </conditionalFormatting>
  <conditionalFormatting sqref="L707">
    <cfRule type="containsBlanks" dxfId="106" priority="100">
      <formula>LEN(TRIM(L707))=0</formula>
    </cfRule>
  </conditionalFormatting>
  <conditionalFormatting sqref="G708:J708">
    <cfRule type="containsBlanks" dxfId="105" priority="93">
      <formula>LEN(TRIM(G708))=0</formula>
    </cfRule>
  </conditionalFormatting>
  <conditionalFormatting sqref="K708">
    <cfRule type="containsBlanks" dxfId="104" priority="92">
      <formula>LEN(TRIM(K708))=0</formula>
    </cfRule>
  </conditionalFormatting>
  <conditionalFormatting sqref="L708">
    <cfRule type="containsBlanks" dxfId="103" priority="86">
      <formula>LEN(TRIM(L708))=0</formula>
    </cfRule>
  </conditionalFormatting>
  <conditionalFormatting sqref="B704:B711 B685:B700 B678:B683 B675:B676 B667:B669 B663:B665 B644:B661 B632:B642 B627:B629 B614:B622 B608:B612 B603:B606 B591:B596 B574:B585 B562:B572 B521:B532 B501:B514 B482:B498 B477:B480 B474 B462:B469 B442:B453 B436:B439 B410:B434 B389:B405 B375:B381 B258:B283 B238:B253 B233:B235 B173:B185 B164:B171">
    <cfRule type="containsBlanks" dxfId="102" priority="45">
      <formula>LEN(TRIM(B164))=0</formula>
    </cfRule>
  </conditionalFormatting>
  <conditionalFormatting sqref="B630:B631 B499:B500 B481 B475:B476 B374">
    <cfRule type="containsBlanks" dxfId="101" priority="44">
      <formula>LEN(TRIM(B374))=0</formula>
    </cfRule>
  </conditionalFormatting>
  <conditionalFormatting sqref="Q693:Q703 Q684:Q689 Q634:Q644 Q609:Q616 Q607 Q589:Q592 Q479:Q483 Q476:Q477 Q473:Q474 Q469 Q465:Q466 Q428:Q430 Q421:Q425 Q409:Q412 Q377:Q389 Q375 Q274:Q275 Q262 Q247:Q254 Q242 Q240 Q182:Q187">
    <cfRule type="containsBlanks" dxfId="100" priority="43">
      <formula>LEN(TRIM(Q182))=0</formula>
    </cfRule>
  </conditionalFormatting>
  <conditionalFormatting sqref="Q693:Q703 Q684:Q689 Q634:Q644 Q609:Q616 Q607 Q589:Q592 Q479:Q483 Q476:Q477 Q473:Q474 Q469 Q465:Q466 Q428:Q430 Q421:Q425 Q409:Q412 Q377:Q389 Q375 Q274:Q275 Q262 Q247:Q254 Q242 Q240 Q182:Q187">
    <cfRule type="containsText" dxfId="99" priority="39" operator="containsText" text="PATRICIA">
      <formula>NOT(ISERROR(SEARCH("PATRICIA",Q182)))</formula>
    </cfRule>
    <cfRule type="containsText" dxfId="98" priority="40" operator="containsText" text="MAIA">
      <formula>NOT(ISERROR(SEARCH("MAIA",Q182)))</formula>
    </cfRule>
    <cfRule type="containsText" dxfId="97" priority="41" operator="containsText" text="MARIANA">
      <formula>NOT(ISERROR(SEARCH("MARIANA",Q182)))</formula>
    </cfRule>
    <cfRule type="containsText" dxfId="96" priority="42" operator="containsText" text="JESSICA">
      <formula>NOT(ISERROR(SEARCH("JESSICA",Q182)))</formula>
    </cfRule>
  </conditionalFormatting>
  <conditionalFormatting sqref="R476:R477 R465:R466 R421:R425 R412:R416 R408:R410 R382:R389 R375:R380 R277:R282 R275 R267 R262 R247:R254 R240 R182:R187">
    <cfRule type="containsBlanks" dxfId="95" priority="38">
      <formula>LEN(TRIM(R182))=0</formula>
    </cfRule>
  </conditionalFormatting>
  <conditionalFormatting sqref="R476:R477 R465:R466 R421:R425 R412:R416 R408:R410 R382:R389 R375:R380 R277:R282 R275 R267 R262 R247:R254 R240 R182:R187">
    <cfRule type="containsText" dxfId="94" priority="34" operator="containsText" text="PATRICIA">
      <formula>NOT(ISERROR(SEARCH("PATRICIA",R182)))</formula>
    </cfRule>
    <cfRule type="containsText" dxfId="93" priority="35" operator="containsText" text="MAIA">
      <formula>NOT(ISERROR(SEARCH("MAIA",R182)))</formula>
    </cfRule>
    <cfRule type="containsText" dxfId="92" priority="36" operator="containsText" text="MARIANA">
      <formula>NOT(ISERROR(SEARCH("MARIANA",R182)))</formula>
    </cfRule>
    <cfRule type="containsText" dxfId="91" priority="37" operator="containsText" text="JESSICA">
      <formula>NOT(ISERROR(SEARCH("JESSICA",R182)))</formula>
    </cfRule>
  </conditionalFormatting>
  <conditionalFormatting sqref="Q586:Q588 Q478 Q472 Q468 Q454:Q463 Q413:Q416 Q391:Q392 Q376 Q276:Q281 Q272:Q273 Q263:Q265 Q255:Q261 Q241 Q238:Q239 Q234:Q235">
    <cfRule type="containsBlanks" dxfId="90" priority="33">
      <formula>LEN(TRIM(Q234))=0</formula>
    </cfRule>
  </conditionalFormatting>
  <conditionalFormatting sqref="Q586:Q588 Q478 Q472 Q468 Q454:Q463 Q413:Q416 Q391:Q392 Q376 Q276:Q281 Q272:Q273 Q263:Q265 Q255:Q261 Q241 Q238:Q239 Q234:Q235">
    <cfRule type="containsText" dxfId="89" priority="29" operator="containsText" text="PATRICIA">
      <formula>NOT(ISERROR(SEARCH("PATRICIA",Q234)))</formula>
    </cfRule>
    <cfRule type="containsText" dxfId="88" priority="30" operator="containsText" text="MAIA">
      <formula>NOT(ISERROR(SEARCH("MAIA",Q234)))</formula>
    </cfRule>
    <cfRule type="containsText" dxfId="87" priority="31" operator="containsText" text="MARIANA">
      <formula>NOT(ISERROR(SEARCH("MARIANA",Q234)))</formula>
    </cfRule>
    <cfRule type="containsText" dxfId="86" priority="32" operator="containsText" text="JESSICA">
      <formula>NOT(ISERROR(SEARCH("JESSICA",Q234)))</formula>
    </cfRule>
  </conditionalFormatting>
  <conditionalFormatting sqref="R683 R632 R605:R606 R586:R588 R392 R276 R272 R263:R265 R255:R261 R243:R245 R241 R234:R239">
    <cfRule type="containsBlanks" dxfId="85" priority="28">
      <formula>LEN(TRIM(R234))=0</formula>
    </cfRule>
  </conditionalFormatting>
  <conditionalFormatting sqref="R683 R632 R605:R606 R586:R588 R392 R276 R272 R263:R265 R255:R261 R243:R245 R241 R234:R239">
    <cfRule type="containsText" dxfId="84" priority="24" operator="containsText" text="PATRICIA">
      <formula>NOT(ISERROR(SEARCH("PATRICIA",R234)))</formula>
    </cfRule>
    <cfRule type="containsText" dxfId="83" priority="25" operator="containsText" text="MAIA">
      <formula>NOT(ISERROR(SEARCH("MAIA",R234)))</formula>
    </cfRule>
    <cfRule type="containsText" dxfId="82" priority="26" operator="containsText" text="MARIANA">
      <formula>NOT(ISERROR(SEARCH("MARIANA",R234)))</formula>
    </cfRule>
    <cfRule type="containsText" dxfId="81" priority="27" operator="containsText" text="JESSICA">
      <formula>NOT(ISERROR(SEARCH("JESSICA",R234)))</formula>
    </cfRule>
  </conditionalFormatting>
  <conditionalFormatting sqref="Q690:Q692 Q657:Q663 Q633 Q618:Q631 Q593:Q604 Q581:Q585">
    <cfRule type="containsBlanks" dxfId="80" priority="23">
      <formula>LEN(TRIM(Q581))=0</formula>
    </cfRule>
  </conditionalFormatting>
  <conditionalFormatting sqref="Q690:Q692 Q657:Q663 Q633 Q618:Q631 Q593:Q604 Q581:Q585">
    <cfRule type="containsText" dxfId="79" priority="19" operator="containsText" text="PATRICIA">
      <formula>NOT(ISERROR(SEARCH("PATRICIA",Q581)))</formula>
    </cfRule>
    <cfRule type="containsText" dxfId="78" priority="20" operator="containsText" text="MAIA">
      <formula>NOT(ISERROR(SEARCH("MAIA",Q581)))</formula>
    </cfRule>
    <cfRule type="containsText" dxfId="77" priority="21" operator="containsText" text="MARIANA">
      <formula>NOT(ISERROR(SEARCH("MARIANA",Q581)))</formula>
    </cfRule>
    <cfRule type="containsText" dxfId="76" priority="22" operator="containsText" text="JESSICA">
      <formula>NOT(ISERROR(SEARCH("JESSICA",Q581)))</formula>
    </cfRule>
  </conditionalFormatting>
  <conditionalFormatting sqref="Q690:Q692 Q657:Q663 Q633 Q618:Q631 Q593:Q604 Q581:Q585">
    <cfRule type="cellIs" dxfId="75" priority="18" operator="equal">
      <formula>"LEANDRO"</formula>
    </cfRule>
  </conditionalFormatting>
  <conditionalFormatting sqref="R684:R704 R633:R682 R618:R631 R609:R616 R607 R589:R604 R579:R585 R569:R573 R557:R564 R548:R549 R540:R546 R534 R529:R531 R526 R518:R521 R514 R512 R508:R510 R498:R505 R493:R495 R479:R485 R473:R475 R469:R471 R467 R464 R438:R452">
    <cfRule type="containsBlanks" dxfId="74" priority="17">
      <formula>LEN(TRIM(R438))=0</formula>
    </cfRule>
  </conditionalFormatting>
  <conditionalFormatting sqref="R684:R704 R633:R682 R618:R631 R609:R616 R607 R589:R604 R579:R585 R569:R573 R557:R564 R548:R549 R540:R546 R534 R529:R531 R526 R518:R521 R514 R512 R508:R510 R498:R505 R493:R495 R479:R485 R473:R475 R469:R471 R467 R464 R438:R452">
    <cfRule type="containsText" dxfId="73" priority="13" operator="containsText" text="PATRICIA">
      <formula>NOT(ISERROR(SEARCH("PATRICIA",R438)))</formula>
    </cfRule>
    <cfRule type="containsText" dxfId="72" priority="14" operator="containsText" text="MAIA">
      <formula>NOT(ISERROR(SEARCH("MAIA",R438)))</formula>
    </cfRule>
    <cfRule type="containsText" dxfId="71" priority="15" operator="containsText" text="MARIANA">
      <formula>NOT(ISERROR(SEARCH("MARIANA",R438)))</formula>
    </cfRule>
    <cfRule type="containsText" dxfId="70" priority="16" operator="containsText" text="JESSICA">
      <formula>NOT(ISERROR(SEARCH("JESSICA",R438)))</formula>
    </cfRule>
  </conditionalFormatting>
  <conditionalFormatting sqref="R684:R704 R633:R682 R618:R631 R609:R616 R607 R589:R604 R579:R585 R569:R573 R557:R564 R548:R549 R540:R546 R534 R529:R531 R526 R518:R521 R514 R512 R508:R510 R498:R505 R493:R495 R479:R485 R473:R475 R469:R471 R467 R464 R438:R452">
    <cfRule type="cellIs" dxfId="69" priority="12" operator="equal">
      <formula>"LEANDRO"</formula>
    </cfRule>
  </conditionalFormatting>
  <conditionalFormatting sqref="Q706:Q714 Q664:Q682 Q647:Q656 Q645 Q518:Q522 Q470:Q471 Q467 Q464 Q417:Q420 Q394:Q395 Q369:Q374 Q266:Q267 Q243:Q245 Q236:Q237">
    <cfRule type="containsBlanks" dxfId="68" priority="11">
      <formula>LEN(TRIM(Q236))=0</formula>
    </cfRule>
  </conditionalFormatting>
  <conditionalFormatting sqref="Q706:Q714 Q664:Q682 Q647:Q656 Q645 Q518:Q522 Q470:Q471 Q467 Q464 Q417:Q420 Q394:Q395 Q369:Q374 Q266:Q267 Q243:Q245 Q236:Q237">
    <cfRule type="containsText" dxfId="67" priority="7" operator="containsText" text="PATRICIA">
      <formula>NOT(ISERROR(SEARCH("PATRICIA",Q236)))</formula>
    </cfRule>
    <cfRule type="containsText" dxfId="66" priority="8" operator="containsText" text="MAIA">
      <formula>NOT(ISERROR(SEARCH("MAIA",Q236)))</formula>
    </cfRule>
    <cfRule type="containsText" dxfId="65" priority="9" operator="containsText" text="MARIANA">
      <formula>NOT(ISERROR(SEARCH("MARIANA",Q236)))</formula>
    </cfRule>
    <cfRule type="containsText" dxfId="64" priority="10" operator="containsText" text="JESSICA">
      <formula>NOT(ISERROR(SEARCH("JESSICA",Q236)))</formula>
    </cfRule>
  </conditionalFormatting>
  <conditionalFormatting sqref="R706:R714 R478 R472 R468 R463 R417:R420 R411 R393:R396 R381 R369:R374 R273:R274 R266 R242">
    <cfRule type="containsBlanks" dxfId="63" priority="6">
      <formula>LEN(TRIM(R242))=0</formula>
    </cfRule>
  </conditionalFormatting>
  <conditionalFormatting sqref="R706:R714 R478 R472 R468 R463 R417:R420 R411 R393:R396 R381 R369:R374 R273:R274 R266 R242">
    <cfRule type="containsText" dxfId="62" priority="2" operator="containsText" text="PATRICIA">
      <formula>NOT(ISERROR(SEARCH("PATRICIA",R242)))</formula>
    </cfRule>
    <cfRule type="containsText" dxfId="61" priority="3" operator="containsText" text="MAIA">
      <formula>NOT(ISERROR(SEARCH("MAIA",R242)))</formula>
    </cfRule>
    <cfRule type="containsText" dxfId="60" priority="4" operator="containsText" text="MARIANA">
      <formula>NOT(ISERROR(SEARCH("MARIANA",R242)))</formula>
    </cfRule>
    <cfRule type="containsText" dxfId="59" priority="5" operator="containsText" text="JESSICA">
      <formula>NOT(ISERROR(SEARCH("JESSICA",R242)))</formula>
    </cfRule>
  </conditionalFormatting>
  <dataValidations count="1">
    <dataValidation type="date" allowBlank="1" showInputMessage="1" showErrorMessage="1" sqref="D2:D1048576 P2:P1048576 H2:I1048576">
      <formula1>44197</formula1>
      <formula2>45261</formula2>
    </dataValidation>
  </dataValidations>
  <pageMargins left="0.511811024" right="0.511811024" top="0.78740157499999996" bottom="0.78740157499999996" header="0.31496062000000002" footer="0.31496062000000002"/>
  <pageSetup orientation="portrait" verticalDpi="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RANGE!$A$7:$A$9</xm:f>
          </x14:formula1>
          <xm:sqref>L2:L168 L182 L185 L188:L192 L195 L204:L207 L211:L213 L215:L219 L222:L229 L170:L180 L631:L632 L248:L249 L280 L292:L294 L298 L300 L304:L305 L307:L309 L313 L318 L322 L325 L328 L332 L334:L336 L340:L342 L347:L353 L358:L359 L363 L365 L368:L369 L378 L231:L245 L393 L649:L650 L419:L421 L423 L426 L439:L441 L411:L413 L647 L458 L461 L474 L540:L541 L603 L628:L629 L383:L391 L640 L643:L644 L452 L399:L409 L498:L499 L677 L680 L688 L512 L695 L697:L699</xm:sqref>
        </x14:dataValidation>
        <x14:dataValidation type="list" allowBlank="1" showInputMessage="1" showErrorMessage="1">
          <x14:formula1>
            <xm:f>RANGE!$A$12:$A$33</xm:f>
          </x14:formula1>
          <xm:sqref>N2:N442 N591:N598 N600:N617 N620:N622 N625:N626 N628:N632 N634:N678 N680:N685 N687:N702 N444:N588 N707:N709 N712:N714</xm:sqref>
        </x14:dataValidation>
        <x14:dataValidation type="list" allowBlank="1" showInputMessage="1" showErrorMessage="1">
          <x14:formula1>
            <xm:f>RANGE!$A$12:$A$34</xm:f>
          </x14:formula1>
          <xm:sqref>N443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FA8C"/>
  </sheetPr>
  <dimension ref="A1:AA714"/>
  <sheetViews>
    <sheetView showGridLines="0" workbookViewId="0">
      <pane ySplit="1" topLeftCell="A689" activePane="bottomLeft" state="frozen"/>
      <selection activeCell="F1" sqref="F1"/>
      <selection pane="bottomLeft" activeCell="N702" sqref="N702"/>
    </sheetView>
  </sheetViews>
  <sheetFormatPr defaultRowHeight="15" x14ac:dyDescent="0.25"/>
  <cols>
    <col min="1" max="2" width="10.28515625" style="16" customWidth="1"/>
    <col min="3" max="3" width="13.5703125" style="16" customWidth="1"/>
    <col min="4" max="4" width="19.7109375" style="16" bestFit="1" customWidth="1"/>
    <col min="5" max="5" width="15.42578125" style="16" bestFit="1" customWidth="1"/>
    <col min="6" max="6" width="20.7109375" style="16" customWidth="1"/>
    <col min="7" max="8" width="12.85546875" style="16" customWidth="1"/>
    <col min="9" max="9" width="5.28515625" style="16" customWidth="1"/>
    <col min="10" max="10" width="9.140625" style="16" customWidth="1"/>
    <col min="11" max="11" width="12.28515625" style="16" bestFit="1" customWidth="1"/>
    <col min="12" max="12" width="20.7109375" style="16" hidden="1" customWidth="1"/>
    <col min="13" max="13" width="26.28515625" style="16" hidden="1" customWidth="1"/>
    <col min="14" max="15" width="11" style="16" customWidth="1"/>
    <col min="16" max="16" width="13" style="16" customWidth="1"/>
    <col min="17" max="17" width="12.85546875" style="16" hidden="1" customWidth="1"/>
    <col min="18" max="18" width="8.7109375" style="16" hidden="1" customWidth="1"/>
    <col min="19" max="20" width="9.140625" style="16"/>
    <col min="21" max="21" width="3.5703125" style="16" hidden="1" customWidth="1"/>
    <col min="22" max="22" width="8.42578125" style="16" hidden="1" customWidth="1"/>
    <col min="23" max="25" width="9.140625" style="16"/>
    <col min="26" max="26" width="0" style="16" hidden="1" customWidth="1"/>
    <col min="27" max="27" width="9.140625" style="16" hidden="1" customWidth="1"/>
    <col min="28" max="28" width="0" style="16" hidden="1" customWidth="1"/>
    <col min="29" max="16384" width="9.140625" style="16"/>
  </cols>
  <sheetData>
    <row r="1" spans="1:27" s="7" customFormat="1" ht="30.75" customHeight="1" x14ac:dyDescent="0.25">
      <c r="A1" s="7" t="s">
        <v>382</v>
      </c>
      <c r="B1" s="7" t="s">
        <v>383</v>
      </c>
      <c r="C1" s="7" t="s">
        <v>1</v>
      </c>
      <c r="D1" s="7" t="s">
        <v>4</v>
      </c>
      <c r="E1" s="7" t="s">
        <v>347</v>
      </c>
      <c r="F1" s="7" t="s">
        <v>348</v>
      </c>
      <c r="G1" s="7" t="s">
        <v>384</v>
      </c>
      <c r="H1" s="7" t="s">
        <v>385</v>
      </c>
      <c r="I1" s="7" t="s">
        <v>386</v>
      </c>
      <c r="J1" s="7" t="s">
        <v>387</v>
      </c>
      <c r="K1" s="7" t="s">
        <v>388</v>
      </c>
      <c r="L1" s="7" t="s">
        <v>389</v>
      </c>
      <c r="M1" s="7" t="s">
        <v>390</v>
      </c>
      <c r="N1" s="7" t="s">
        <v>14</v>
      </c>
      <c r="O1" s="7" t="s">
        <v>391</v>
      </c>
      <c r="P1" s="7" t="s">
        <v>392</v>
      </c>
    </row>
    <row r="2" spans="1:27" s="5" customFormat="1" x14ac:dyDescent="0.25">
      <c r="A2" s="4" t="str">
        <f>IF(B2=1,"Janeiro",IF(B2=2,"Fevereiro",IF(B2=3,"Março",IF(B2=4,"Abril",IF(B2=5,"Maio",IF(B2=6,"Junho",IF(B2=7,"Julho",IF(B2=8,"Agosto",IF(B2=9,"Setembro",IF(B2=10,"Outubro",IF(B2=11,"Novembro","Dezembro")))))))))))</f>
        <v>Janeiro</v>
      </c>
      <c r="B2" s="7">
        <f>MONTH(Tab_CAANxSAAL[[#This Row],[MÊS LANÇ.]])</f>
        <v>1</v>
      </c>
      <c r="C2" s="4" t="str">
        <f>Tab_CAANxSAAL[[#This Row],[FILIAL]]</f>
        <v>A</v>
      </c>
      <c r="D2" s="17" t="str">
        <f>Tab_CAANxSAAL[[#This Row],[RAZÃO SOCIAL]]</f>
        <v>Ciuvea</v>
      </c>
      <c r="E2" s="4">
        <f>Tab_CAANxSAAL[[#This Row],[NATUREZA CONTRATO]]</f>
        <v>566984</v>
      </c>
      <c r="F2" s="4" t="str">
        <f>Tab_CAANxSAAL[[#This Row],[MEDIDOR / REQUISITANTE]]</f>
        <v>Stephany Porto</v>
      </c>
      <c r="G2" s="10">
        <f>Tab_CAANxSAAL[[#This Row],[LIBERAÇÃO PEDIDO]]</f>
        <v>44579</v>
      </c>
      <c r="H2" s="10">
        <v>44583</v>
      </c>
      <c r="I2" s="4">
        <f>DAY(Tab_Indicadores[[#This Row],[DATA LIBERAÇÃO]])</f>
        <v>18</v>
      </c>
      <c r="J2" s="4" t="e">
        <f>IF(Tab_Indicadores[[#This Row],[MÊS]]=$AA$3,I2,"")</f>
        <v>#REF!</v>
      </c>
      <c r="K2" s="2" t="str">
        <f>IF(Tab_Indicadores[[#All],[DATA LIBERAÇÃO]]&gt;Tab_Indicadores[[#All],[PRAZO LIBERAÇÃO]],"Fora do prazo","No prazo")</f>
        <v>No prazo</v>
      </c>
      <c r="L2" s="2" t="str">
        <f>IF(K2="Fora do prazo",F2,"-")</f>
        <v>-</v>
      </c>
      <c r="M2" s="4" t="str">
        <f>IF(Tab_Indicadores[[#This Row],[STATUS]]=$Q$3,"-","")</f>
        <v>-</v>
      </c>
      <c r="N2" s="55">
        <f>Tab_CAANxSAAL[[#This Row],[DATA PRÉ-NOTA]]</f>
        <v>44579</v>
      </c>
      <c r="O2" s="56">
        <v>44584</v>
      </c>
      <c r="P2" s="4" t="str">
        <f>IF(Tab_Indicadores[[#This Row],[DATA PRÉ-NOTA]]&lt;=Tab_Indicadores[[#This Row],[PRAZO PRÉ-NOTA]],"No prazo","Fora do prazo")</f>
        <v>No prazo</v>
      </c>
      <c r="Q2" s="94" t="str">
        <f>RANGE!$A$2</f>
        <v>CAAN</v>
      </c>
      <c r="R2" s="95"/>
      <c r="U2" s="94" t="s">
        <v>393</v>
      </c>
      <c r="V2" s="95"/>
      <c r="AA2" s="29" t="s">
        <v>394</v>
      </c>
    </row>
    <row r="3" spans="1:27" x14ac:dyDescent="0.25">
      <c r="A3" s="4" t="str">
        <f t="shared" ref="A3:A5" si="0">IF(B3=1,"Janeiro",IF(B3=2,"Fevereiro",IF(B3=3,"Março",IF(B3=4,"Abril",IF(B3=5,"Maio",IF(B3=6,"Junho",IF(B3=7,"Julho",IF(B3=8,"Agosto",IF(B3=9,"Setembro",IF(B3=10,"Outubro",IF(B3=11,"Novembro","Dezembro")))))))))))</f>
        <v>Janeiro</v>
      </c>
      <c r="B3" s="4">
        <f>MONTH(Tab_CAANxSAAL[[#This Row],[MÊS LANÇ.]])</f>
        <v>1</v>
      </c>
      <c r="C3" s="4" t="str">
        <f>Tab_CAANxSAAL[[#This Row],[FILIAL]]</f>
        <v>A</v>
      </c>
      <c r="D3" s="17" t="str">
        <f>Tab_CAANxSAAL[[#This Row],[RAZÃO SOCIAL]]</f>
        <v>Ciuvea</v>
      </c>
      <c r="E3" s="4">
        <f>Tab_CAANxSAAL[[#This Row],[NATUREZA CONTRATO]]</f>
        <v>980583</v>
      </c>
      <c r="F3" s="4" t="str">
        <f>Tab_CAANxSAAL[[#This Row],[MEDIDOR / REQUISITANTE]]</f>
        <v>Stephany Porto</v>
      </c>
      <c r="G3" s="10">
        <f>Tab_CAANxSAAL[[#This Row],[LIBERAÇÃO PEDIDO]]</f>
        <v>44579</v>
      </c>
      <c r="H3" s="10">
        <f>$H$2</f>
        <v>44583</v>
      </c>
      <c r="I3" s="4">
        <f>DAY(Tab_Indicadores[[#This Row],[DATA LIBERAÇÃO]])</f>
        <v>18</v>
      </c>
      <c r="J3" s="4" t="e">
        <f>IF(Tab_Indicadores[[#This Row],[MÊS]]=$AA$3,I3,"")</f>
        <v>#REF!</v>
      </c>
      <c r="K3" s="2" t="str">
        <f>IF(Tab_Indicadores[[#All],[DATA LIBERAÇÃO]]&gt;Tab_Indicadores[[#All],[PRAZO LIBERAÇÃO]],"Fora do prazo","No prazo")</f>
        <v>No prazo</v>
      </c>
      <c r="L3" s="2" t="str">
        <f t="shared" ref="L3:L5" si="1">IF(K3="Fora do prazo",F3,"-")</f>
        <v>-</v>
      </c>
      <c r="M3" s="4" t="str">
        <f>IF(Tab_Indicadores[[#This Row],[STATUS]]=$Q$3,"-","")</f>
        <v>-</v>
      </c>
      <c r="N3" s="55">
        <f>Tab_CAANxSAAL[[#This Row],[DATA PRÉ-NOTA]]</f>
        <v>44579</v>
      </c>
      <c r="O3" s="56">
        <v>44584</v>
      </c>
      <c r="P3" s="4" t="str">
        <f>IF(Tab_Indicadores[[#This Row],[DATA PRÉ-NOTA]]&lt;=Tab_Indicadores[[#This Row],[PRAZO PRÉ-NOTA]],"No prazo","Fora do prazo")</f>
        <v>No prazo</v>
      </c>
      <c r="Q3" s="20" t="s">
        <v>395</v>
      </c>
      <c r="R3" s="19">
        <f>COUNTIFS(Tab_Indicadores[FILIAL],$Q$2,Tab_Indicadores[STATUS],$Q$3,Tab_Indicadores[MÊS],$AA$3)</f>
        <v>0</v>
      </c>
      <c r="U3" s="18">
        <v>1</v>
      </c>
      <c r="V3" s="19">
        <f>COUNTIF(Tab_Indicadores[DIA INDIC.],U3)</f>
        <v>0</v>
      </c>
      <c r="AA3" s="30" t="e">
        <f>#REF!</f>
        <v>#REF!</v>
      </c>
    </row>
    <row r="4" spans="1:27" x14ac:dyDescent="0.25">
      <c r="A4" s="4" t="str">
        <f t="shared" si="0"/>
        <v>Janeiro</v>
      </c>
      <c r="B4" s="4">
        <f>MONTH(Tab_CAANxSAAL[[#This Row],[MÊS LANÇ.]])</f>
        <v>1</v>
      </c>
      <c r="C4" s="4" t="str">
        <f>Tab_CAANxSAAL[[#This Row],[FILIAL]]</f>
        <v>A</v>
      </c>
      <c r="D4" s="17" t="str">
        <f>Tab_CAANxSAAL[[#This Row],[RAZÃO SOCIAL]]</f>
        <v>Dayn</v>
      </c>
      <c r="E4" s="4">
        <f>Tab_CAANxSAAL[[#This Row],[NATUREZA CONTRATO]]</f>
        <v>997841</v>
      </c>
      <c r="F4" s="4" t="str">
        <f>Tab_CAANxSAAL[[#This Row],[MEDIDOR / REQUISITANTE]]</f>
        <v>Gabrielly Moura</v>
      </c>
      <c r="G4" s="10">
        <f>Tab_CAANxSAAL[[#This Row],[LIBERAÇÃO PEDIDO]]</f>
        <v>44568</v>
      </c>
      <c r="H4" s="10">
        <f t="shared" ref="H4:H67" si="2">$H$2</f>
        <v>44583</v>
      </c>
      <c r="I4" s="4">
        <f>DAY(Tab_Indicadores[[#This Row],[DATA LIBERAÇÃO]])</f>
        <v>7</v>
      </c>
      <c r="J4" s="4" t="e">
        <f>IF(Tab_Indicadores[[#This Row],[MÊS]]=$AA$3,I4,"")</f>
        <v>#REF!</v>
      </c>
      <c r="K4" s="2" t="str">
        <f>IF(Tab_Indicadores[[#All],[DATA LIBERAÇÃO]]&gt;Tab_Indicadores[[#All],[PRAZO LIBERAÇÃO]],"Fora do prazo","No prazo")</f>
        <v>No prazo</v>
      </c>
      <c r="L4" s="2" t="str">
        <f t="shared" si="1"/>
        <v>-</v>
      </c>
      <c r="M4" s="4" t="str">
        <f>IF(Tab_Indicadores[[#This Row],[STATUS]]=$Q$3,"-","")</f>
        <v>-</v>
      </c>
      <c r="N4" s="55">
        <f>Tab_CAANxSAAL[[#This Row],[DATA PRÉ-NOTA]]</f>
        <v>44571</v>
      </c>
      <c r="O4" s="56">
        <v>44584</v>
      </c>
      <c r="P4" s="4" t="str">
        <f>IF(Tab_Indicadores[[#This Row],[DATA PRÉ-NOTA]]&lt;=Tab_Indicadores[[#This Row],[PRAZO PRÉ-NOTA]],"No prazo","Fora do prazo")</f>
        <v>No prazo</v>
      </c>
      <c r="Q4" s="20" t="s">
        <v>396</v>
      </c>
      <c r="R4" s="19">
        <f>COUNTIFS(Tab_Indicadores[FILIAL],$Q$2,Tab_Indicadores[STATUS],$Q$4,Tab_Indicadores[MÊS],$AA$3)</f>
        <v>0</v>
      </c>
      <c r="U4" s="18">
        <v>2</v>
      </c>
      <c r="V4" s="19">
        <f>COUNTIF(Tab_Indicadores[DIA INDIC.],U4)</f>
        <v>0</v>
      </c>
    </row>
    <row r="5" spans="1:27" x14ac:dyDescent="0.25">
      <c r="A5" s="4" t="str">
        <f t="shared" si="0"/>
        <v>Janeiro</v>
      </c>
      <c r="B5" s="4">
        <f>MONTH(Tab_CAANxSAAL[[#This Row],[MÊS LANÇ.]])</f>
        <v>1</v>
      </c>
      <c r="C5" s="4" t="str">
        <f>Tab_CAANxSAAL[[#This Row],[FILIAL]]</f>
        <v>A</v>
      </c>
      <c r="D5" s="17" t="str">
        <f>Tab_CAANxSAAL[[#This Row],[RAZÃO SOCIAL]]</f>
        <v>Vauan</v>
      </c>
      <c r="E5" s="4">
        <f>Tab_CAANxSAAL[[#This Row],[NATUREZA CONTRATO]]</f>
        <v>543572</v>
      </c>
      <c r="F5" s="4" t="str">
        <f>Tab_CAANxSAAL[[#This Row],[MEDIDOR / REQUISITANTE]]</f>
        <v>Ana Julia Barros</v>
      </c>
      <c r="G5" s="10">
        <f>Tab_CAANxSAAL[[#This Row],[LIBERAÇÃO PEDIDO]]</f>
        <v>44565</v>
      </c>
      <c r="H5" s="10">
        <f t="shared" si="2"/>
        <v>44583</v>
      </c>
      <c r="I5" s="4">
        <f>DAY(Tab_Indicadores[[#This Row],[DATA LIBERAÇÃO]])</f>
        <v>4</v>
      </c>
      <c r="J5" s="4" t="e">
        <f>IF(Tab_Indicadores[[#This Row],[MÊS]]=$AA$3,I5,"")</f>
        <v>#REF!</v>
      </c>
      <c r="K5" s="2" t="str">
        <f>IF(Tab_Indicadores[[#All],[DATA LIBERAÇÃO]]&gt;Tab_Indicadores[[#All],[PRAZO LIBERAÇÃO]],"Fora do prazo","No prazo")</f>
        <v>No prazo</v>
      </c>
      <c r="L5" s="2" t="str">
        <f t="shared" si="1"/>
        <v>-</v>
      </c>
      <c r="M5" s="4" t="str">
        <f>IF(Tab_Indicadores[[#This Row],[STATUS]]=$Q$3,"-","")</f>
        <v>-</v>
      </c>
      <c r="N5" s="55">
        <f>Tab_CAANxSAAL[[#This Row],[DATA PRÉ-NOTA]]</f>
        <v>44566</v>
      </c>
      <c r="O5" s="56">
        <v>44584</v>
      </c>
      <c r="P5" s="4" t="str">
        <f>IF(Tab_Indicadores[[#This Row],[DATA PRÉ-NOTA]]&lt;=Tab_Indicadores[[#This Row],[PRAZO PRÉ-NOTA]],"No prazo","Fora do prazo")</f>
        <v>No prazo</v>
      </c>
      <c r="Q5" s="31" t="s">
        <v>397</v>
      </c>
      <c r="R5" s="32">
        <f>SUM(R3:R4)</f>
        <v>0</v>
      </c>
      <c r="U5" s="18">
        <v>3</v>
      </c>
      <c r="V5" s="19">
        <f>COUNTIF(Tab_Indicadores[DIA INDIC.],U5)</f>
        <v>0</v>
      </c>
    </row>
    <row r="6" spans="1:27" x14ac:dyDescent="0.25">
      <c r="A6" s="4" t="str">
        <f t="shared" ref="A6:A9" si="3">IF(B6=1,"Janeiro",IF(B6=2,"Fevereiro",IF(B6=3,"Março",IF(B6=4,"Abril",IF(B6=5,"Maio",IF(B6=6,"Junho",IF(B6=7,"Julho",IF(B6=8,"Agosto",IF(B6=9,"Setembro",IF(B6=10,"Outubro",IF(B6=11,"Novembro","Dezembro")))))))))))</f>
        <v>Janeiro</v>
      </c>
      <c r="B6" s="4">
        <f>MONTH(Tab_CAANxSAAL[[#This Row],[MÊS LANÇ.]])</f>
        <v>1</v>
      </c>
      <c r="C6" s="4" t="str">
        <f>Tab_CAANxSAAL[[#This Row],[FILIAL]]</f>
        <v>A</v>
      </c>
      <c r="D6" s="17" t="str">
        <f>Tab_CAANxSAAL[[#This Row],[RAZÃO SOCIAL]]</f>
        <v>Luway</v>
      </c>
      <c r="E6" s="4">
        <f>Tab_CAANxSAAL[[#This Row],[NATUREZA CONTRATO]]</f>
        <v>704410</v>
      </c>
      <c r="F6" s="4" t="str">
        <f>Tab_CAANxSAAL[[#This Row],[MEDIDOR / REQUISITANTE]]</f>
        <v>Ana Laura Dias</v>
      </c>
      <c r="G6" s="10">
        <f>Tab_CAANxSAAL[[#This Row],[LIBERAÇÃO PEDIDO]]</f>
        <v>44581</v>
      </c>
      <c r="H6" s="10">
        <f t="shared" si="2"/>
        <v>44583</v>
      </c>
      <c r="I6" s="4">
        <f>DAY(Tab_Indicadores[[#This Row],[DATA LIBERAÇÃO]])</f>
        <v>20</v>
      </c>
      <c r="J6" s="4" t="e">
        <f>IF(Tab_Indicadores[[#This Row],[MÊS]]=$AA$3,I6,"")</f>
        <v>#REF!</v>
      </c>
      <c r="K6" s="2" t="str">
        <f>IF(Tab_Indicadores[[#All],[DATA LIBERAÇÃO]]&gt;Tab_Indicadores[[#All],[PRAZO LIBERAÇÃO]],"Fora do prazo","No prazo")</f>
        <v>No prazo</v>
      </c>
      <c r="L6" s="2" t="str">
        <f t="shared" ref="L6:L9" si="4">IF(K6="Fora do prazo",F6,"-")</f>
        <v>-</v>
      </c>
      <c r="M6" s="4" t="str">
        <f>IF(Tab_Indicadores[[#This Row],[STATUS]]=$Q$3,"-","")</f>
        <v>-</v>
      </c>
      <c r="N6" s="55">
        <f>Tab_CAANxSAAL[[#This Row],[DATA PRÉ-NOTA]]</f>
        <v>44581</v>
      </c>
      <c r="O6" s="56">
        <v>44584</v>
      </c>
      <c r="P6" s="4" t="str">
        <f>IF(Tab_Indicadores[[#This Row],[DATA PRÉ-NOTA]]&lt;=Tab_Indicadores[[#This Row],[PRAZO PRÉ-NOTA]],"No prazo","Fora do prazo")</f>
        <v>No prazo</v>
      </c>
      <c r="U6" s="18">
        <v>4</v>
      </c>
      <c r="V6" s="19">
        <f>COUNTIF(Tab_Indicadores[DIA INDIC.],U6)</f>
        <v>0</v>
      </c>
    </row>
    <row r="7" spans="1:27" x14ac:dyDescent="0.25">
      <c r="A7" s="4" t="str">
        <f t="shared" si="3"/>
        <v>Janeiro</v>
      </c>
      <c r="B7" s="4">
        <f>MONTH(Tab_CAANxSAAL[[#This Row],[MÊS LANÇ.]])</f>
        <v>1</v>
      </c>
      <c r="C7" s="4" t="str">
        <f>Tab_CAANxSAAL[[#This Row],[FILIAL]]</f>
        <v>A</v>
      </c>
      <c r="D7" s="17" t="str">
        <f>Tab_CAANxSAAL[[#This Row],[RAZÃO SOCIAL]]</f>
        <v>Tiwia</v>
      </c>
      <c r="E7" s="4">
        <f>Tab_CAANxSAAL[[#This Row],[NATUREZA CONTRATO]]</f>
        <v>889175</v>
      </c>
      <c r="F7" s="4" t="str">
        <f>Tab_CAANxSAAL[[#This Row],[MEDIDOR / REQUISITANTE]]</f>
        <v>Sarah Azevedo</v>
      </c>
      <c r="G7" s="10">
        <f>Tab_CAANxSAAL[[#This Row],[LIBERAÇÃO PEDIDO]]</f>
        <v>44585</v>
      </c>
      <c r="H7" s="10">
        <f t="shared" si="2"/>
        <v>44583</v>
      </c>
      <c r="I7" s="4">
        <f>DAY(Tab_Indicadores[[#This Row],[DATA LIBERAÇÃO]])</f>
        <v>24</v>
      </c>
      <c r="J7" s="4" t="e">
        <f>IF(Tab_Indicadores[[#This Row],[MÊS]]=$AA$3,I7,"")</f>
        <v>#REF!</v>
      </c>
      <c r="K7" s="2" t="str">
        <f>IF(Tab_Indicadores[[#All],[DATA LIBERAÇÃO]]&gt;Tab_Indicadores[[#All],[PRAZO LIBERAÇÃO]],"Fora do prazo","No prazo")</f>
        <v>Fora do prazo</v>
      </c>
      <c r="L7" s="2" t="str">
        <f t="shared" si="4"/>
        <v>Sarah Azevedo</v>
      </c>
      <c r="M7" s="4" t="str">
        <f>IF(Tab_Indicadores[[#This Row],[STATUS]]=$Q$3,"-","")</f>
        <v/>
      </c>
      <c r="N7" s="55">
        <f>Tab_CAANxSAAL[[#This Row],[DATA PRÉ-NOTA]]</f>
        <v>44585</v>
      </c>
      <c r="O7" s="56">
        <v>44584</v>
      </c>
      <c r="P7" s="4" t="str">
        <f>IF(Tab_Indicadores[[#This Row],[DATA PRÉ-NOTA]]&lt;=Tab_Indicadores[[#This Row],[PRAZO PRÉ-NOTA]],"No prazo","Fora do prazo")</f>
        <v>Fora do prazo</v>
      </c>
      <c r="Q7" s="94" t="str">
        <f>RANGE!$A$3</f>
        <v>SAAL RESENDE</v>
      </c>
      <c r="R7" s="95"/>
      <c r="U7" s="18">
        <v>5</v>
      </c>
      <c r="V7" s="19">
        <f>COUNTIF(Tab_Indicadores[DIA INDIC.],U7)</f>
        <v>0</v>
      </c>
    </row>
    <row r="8" spans="1:27" x14ac:dyDescent="0.25">
      <c r="A8" s="4" t="str">
        <f t="shared" si="3"/>
        <v>Janeiro</v>
      </c>
      <c r="B8" s="4">
        <f>MONTH(Tab_CAANxSAAL[[#This Row],[MÊS LANÇ.]])</f>
        <v>1</v>
      </c>
      <c r="C8" s="4" t="str">
        <f>Tab_CAANxSAAL[[#This Row],[FILIAL]]</f>
        <v>A</v>
      </c>
      <c r="D8" s="17" t="str">
        <f>Tab_CAANxSAAL[[#This Row],[RAZÃO SOCIAL]]</f>
        <v>Nitua</v>
      </c>
      <c r="E8" s="4">
        <f>Tab_CAANxSAAL[[#This Row],[NATUREZA CONTRATO]]</f>
        <v>192249</v>
      </c>
      <c r="F8" s="4" t="str">
        <f>Tab_CAANxSAAL[[#This Row],[MEDIDOR / REQUISITANTE]]</f>
        <v>Isabel Cardoso</v>
      </c>
      <c r="G8" s="10">
        <f>Tab_CAANxSAAL[[#This Row],[LIBERAÇÃO PEDIDO]]</f>
        <v>44568</v>
      </c>
      <c r="H8" s="10">
        <f t="shared" si="2"/>
        <v>44583</v>
      </c>
      <c r="I8" s="4">
        <f>DAY(Tab_Indicadores[[#This Row],[DATA LIBERAÇÃO]])</f>
        <v>7</v>
      </c>
      <c r="J8" s="4" t="e">
        <f>IF(Tab_Indicadores[[#This Row],[MÊS]]=$AA$3,I8,"")</f>
        <v>#REF!</v>
      </c>
      <c r="K8" s="2" t="str">
        <f>IF(Tab_Indicadores[[#All],[DATA LIBERAÇÃO]]&gt;Tab_Indicadores[[#All],[PRAZO LIBERAÇÃO]],"Fora do prazo","No prazo")</f>
        <v>No prazo</v>
      </c>
      <c r="L8" s="2" t="str">
        <f t="shared" si="4"/>
        <v>-</v>
      </c>
      <c r="M8" s="4" t="str">
        <f>IF(Tab_Indicadores[[#This Row],[STATUS]]=$Q$3,"-","")</f>
        <v>-</v>
      </c>
      <c r="N8" s="55">
        <f>Tab_CAANxSAAL[[#This Row],[DATA PRÉ-NOTA]]</f>
        <v>44568</v>
      </c>
      <c r="O8" s="56">
        <v>44584</v>
      </c>
      <c r="P8" s="4" t="str">
        <f>IF(Tab_Indicadores[[#This Row],[DATA PRÉ-NOTA]]&lt;=Tab_Indicadores[[#This Row],[PRAZO PRÉ-NOTA]],"No prazo","Fora do prazo")</f>
        <v>No prazo</v>
      </c>
      <c r="Q8" s="20" t="s">
        <v>395</v>
      </c>
      <c r="R8" s="19">
        <f>COUNTIFS(Tab_Indicadores[FILIAL],$Q$7,Tab_Indicadores[STATUS],$Q$3,Tab_Indicadores[MÊS],$AA$3)</f>
        <v>0</v>
      </c>
      <c r="U8" s="18">
        <v>6</v>
      </c>
      <c r="V8" s="19">
        <f>COUNTIF(Tab_Indicadores[DIA INDIC.],U8)</f>
        <v>0</v>
      </c>
    </row>
    <row r="9" spans="1:27" x14ac:dyDescent="0.25">
      <c r="A9" s="4" t="str">
        <f t="shared" si="3"/>
        <v>Janeiro</v>
      </c>
      <c r="B9" s="4">
        <f>MONTH(Tab_CAANxSAAL[[#This Row],[MÊS LANÇ.]])</f>
        <v>1</v>
      </c>
      <c r="C9" s="4" t="str">
        <f>Tab_CAANxSAAL[[#This Row],[FILIAL]]</f>
        <v>A</v>
      </c>
      <c r="D9" s="17" t="str">
        <f>Tab_CAANxSAAL[[#This Row],[RAZÃO SOCIAL]]</f>
        <v>Nitua</v>
      </c>
      <c r="E9" s="4">
        <f>Tab_CAANxSAAL[[#This Row],[NATUREZA CONTRATO]]</f>
        <v>237472</v>
      </c>
      <c r="F9" s="4" t="str">
        <f>Tab_CAANxSAAL[[#This Row],[MEDIDOR / REQUISITANTE]]</f>
        <v>Isabel Cardoso</v>
      </c>
      <c r="G9" s="10">
        <f>Tab_CAANxSAAL[[#This Row],[LIBERAÇÃO PEDIDO]]</f>
        <v>44568</v>
      </c>
      <c r="H9" s="10">
        <f t="shared" si="2"/>
        <v>44583</v>
      </c>
      <c r="I9" s="4">
        <f>DAY(Tab_Indicadores[[#This Row],[DATA LIBERAÇÃO]])</f>
        <v>7</v>
      </c>
      <c r="J9" s="4" t="e">
        <f>IF(Tab_Indicadores[[#This Row],[MÊS]]=$AA$3,I9,"")</f>
        <v>#REF!</v>
      </c>
      <c r="K9" s="2" t="str">
        <f>IF(Tab_Indicadores[[#All],[DATA LIBERAÇÃO]]&gt;Tab_Indicadores[[#All],[PRAZO LIBERAÇÃO]],"Fora do prazo","No prazo")</f>
        <v>No prazo</v>
      </c>
      <c r="L9" s="2" t="str">
        <f t="shared" si="4"/>
        <v>-</v>
      </c>
      <c r="M9" s="4" t="str">
        <f>IF(Tab_Indicadores[[#This Row],[STATUS]]=$Q$3,"-","")</f>
        <v>-</v>
      </c>
      <c r="N9" s="55">
        <f>Tab_CAANxSAAL[[#This Row],[DATA PRÉ-NOTA]]</f>
        <v>44568</v>
      </c>
      <c r="O9" s="56">
        <v>44584</v>
      </c>
      <c r="P9" s="4" t="str">
        <f>IF(Tab_Indicadores[[#This Row],[DATA PRÉ-NOTA]]&lt;=Tab_Indicadores[[#This Row],[PRAZO PRÉ-NOTA]],"No prazo","Fora do prazo")</f>
        <v>No prazo</v>
      </c>
      <c r="Q9" s="20" t="s">
        <v>396</v>
      </c>
      <c r="R9" s="19">
        <f>COUNTIFS(Tab_Indicadores[FILIAL],$Q$7,Tab_Indicadores[STATUS],$Q$4,Tab_Indicadores[MÊS],$AA$3)</f>
        <v>0</v>
      </c>
      <c r="U9" s="18">
        <v>7</v>
      </c>
      <c r="V9" s="19">
        <f>COUNTIF(Tab_Indicadores[DIA INDIC.],U9)</f>
        <v>0</v>
      </c>
    </row>
    <row r="10" spans="1:27" x14ac:dyDescent="0.25">
      <c r="A10" s="4" t="str">
        <f t="shared" ref="A10:A15" si="5">IF(B10=1,"Janeiro",IF(B10=2,"Fevereiro",IF(B10=3,"Março",IF(B10=4,"Abril",IF(B10=5,"Maio",IF(B10=6,"Junho",IF(B10=7,"Julho",IF(B10=8,"Agosto",IF(B10=9,"Setembro",IF(B10=10,"Outubro",IF(B10=11,"Novembro","Dezembro")))))))))))</f>
        <v>Janeiro</v>
      </c>
      <c r="B10" s="4">
        <f>MONTH(Tab_CAANxSAAL[[#This Row],[MÊS LANÇ.]])</f>
        <v>1</v>
      </c>
      <c r="C10" s="4" t="str">
        <f>Tab_CAANxSAAL[[#This Row],[FILIAL]]</f>
        <v>A</v>
      </c>
      <c r="D10" s="17" t="str">
        <f>Tab_CAANxSAAL[[#This Row],[RAZÃO SOCIAL]]</f>
        <v>Nitua</v>
      </c>
      <c r="E10" s="4">
        <f>Tab_CAANxSAAL[[#This Row],[NATUREZA CONTRATO]]</f>
        <v>965995</v>
      </c>
      <c r="F10" s="4" t="str">
        <f>Tab_CAANxSAAL[[#This Row],[MEDIDOR / REQUISITANTE]]</f>
        <v>Isabel Cardoso</v>
      </c>
      <c r="G10" s="10">
        <f>Tab_CAANxSAAL[[#This Row],[LIBERAÇÃO PEDIDO]]</f>
        <v>44568</v>
      </c>
      <c r="H10" s="10">
        <f t="shared" si="2"/>
        <v>44583</v>
      </c>
      <c r="I10" s="4">
        <f>DAY(Tab_Indicadores[[#This Row],[DATA LIBERAÇÃO]])</f>
        <v>7</v>
      </c>
      <c r="J10" s="4" t="e">
        <f>IF(Tab_Indicadores[[#This Row],[MÊS]]=$AA$3,I10,"")</f>
        <v>#REF!</v>
      </c>
      <c r="K10" s="2" t="str">
        <f>IF(Tab_Indicadores[[#All],[DATA LIBERAÇÃO]]&gt;Tab_Indicadores[[#All],[PRAZO LIBERAÇÃO]],"Fora do prazo","No prazo")</f>
        <v>No prazo</v>
      </c>
      <c r="L10" s="2" t="str">
        <f t="shared" ref="L10:L15" si="6">IF(K10="Fora do prazo",F10,"-")</f>
        <v>-</v>
      </c>
      <c r="M10" s="4" t="str">
        <f>IF(Tab_Indicadores[[#This Row],[STATUS]]=$Q$3,"-","")</f>
        <v>-</v>
      </c>
      <c r="N10" s="55">
        <f>Tab_CAANxSAAL[[#This Row],[DATA PRÉ-NOTA]]</f>
        <v>44568</v>
      </c>
      <c r="O10" s="56">
        <v>44584</v>
      </c>
      <c r="P10" s="4" t="str">
        <f>IF(Tab_Indicadores[[#This Row],[DATA PRÉ-NOTA]]&lt;=Tab_Indicadores[[#This Row],[PRAZO PRÉ-NOTA]],"No prazo","Fora do prazo")</f>
        <v>No prazo</v>
      </c>
      <c r="Q10" s="31" t="s">
        <v>397</v>
      </c>
      <c r="R10" s="32">
        <f>SUM(R8:R9)</f>
        <v>0</v>
      </c>
      <c r="U10" s="18">
        <v>8</v>
      </c>
      <c r="V10" s="19">
        <f>COUNTIF(Tab_Indicadores[DIA INDIC.],U10)</f>
        <v>0</v>
      </c>
    </row>
    <row r="11" spans="1:27" x14ac:dyDescent="0.25">
      <c r="A11" s="4" t="str">
        <f t="shared" si="5"/>
        <v>Janeiro</v>
      </c>
      <c r="B11" s="4">
        <f>MONTH(Tab_CAANxSAAL[[#This Row],[MÊS LANÇ.]])</f>
        <v>1</v>
      </c>
      <c r="C11" s="4" t="str">
        <f>Tab_CAANxSAAL[[#This Row],[FILIAL]]</f>
        <v>A</v>
      </c>
      <c r="D11" s="17" t="str">
        <f>Tab_CAANxSAAL[[#This Row],[RAZÃO SOCIAL]]</f>
        <v>Sesue</v>
      </c>
      <c r="E11" s="4">
        <f>Tab_CAANxSAAL[[#This Row],[NATUREZA CONTRATO]]</f>
        <v>326739</v>
      </c>
      <c r="F11" s="4" t="str">
        <f>Tab_CAANxSAAL[[#This Row],[MEDIDOR / REQUISITANTE]]</f>
        <v>Dr. Gustavo Henrique da Rocha</v>
      </c>
      <c r="G11" s="10">
        <f>Tab_CAANxSAAL[[#This Row],[LIBERAÇÃO PEDIDO]]</f>
        <v>44580</v>
      </c>
      <c r="H11" s="10">
        <f t="shared" si="2"/>
        <v>44583</v>
      </c>
      <c r="I11" s="4">
        <f>DAY(Tab_Indicadores[[#This Row],[DATA LIBERAÇÃO]])</f>
        <v>19</v>
      </c>
      <c r="J11" s="4" t="e">
        <f>IF(Tab_Indicadores[[#This Row],[MÊS]]=$AA$3,I11,"")</f>
        <v>#REF!</v>
      </c>
      <c r="K11" s="2" t="str">
        <f>IF(Tab_Indicadores[[#All],[DATA LIBERAÇÃO]]&gt;Tab_Indicadores[[#All],[PRAZO LIBERAÇÃO]],"Fora do prazo","No prazo")</f>
        <v>No prazo</v>
      </c>
      <c r="L11" s="2" t="str">
        <f t="shared" si="6"/>
        <v>-</v>
      </c>
      <c r="M11" s="4" t="str">
        <f>IF(Tab_Indicadores[[#This Row],[STATUS]]=$Q$3,"-","")</f>
        <v>-</v>
      </c>
      <c r="N11" s="55">
        <f>Tab_CAANxSAAL[[#This Row],[DATA PRÉ-NOTA]]</f>
        <v>44580</v>
      </c>
      <c r="O11" s="56">
        <v>44584</v>
      </c>
      <c r="P11" s="4" t="str">
        <f>IF(Tab_Indicadores[[#This Row],[DATA PRÉ-NOTA]]&lt;=Tab_Indicadores[[#This Row],[PRAZO PRÉ-NOTA]],"No prazo","Fora do prazo")</f>
        <v>No prazo</v>
      </c>
      <c r="U11" s="18">
        <v>9</v>
      </c>
      <c r="V11" s="19">
        <f>COUNTIF(Tab_Indicadores[DIA INDIC.],U11)</f>
        <v>0</v>
      </c>
    </row>
    <row r="12" spans="1:27" x14ac:dyDescent="0.25">
      <c r="A12" s="4" t="str">
        <f t="shared" si="5"/>
        <v>Janeiro</v>
      </c>
      <c r="B12" s="4">
        <f>MONTH(Tab_CAANxSAAL[[#This Row],[MÊS LANÇ.]])</f>
        <v>1</v>
      </c>
      <c r="C12" s="4" t="str">
        <f>Tab_CAANxSAAL[[#This Row],[FILIAL]]</f>
        <v>C</v>
      </c>
      <c r="D12" s="17" t="str">
        <f>Tab_CAANxSAAL[[#This Row],[RAZÃO SOCIAL]]</f>
        <v>Sesue</v>
      </c>
      <c r="E12" s="4">
        <f>Tab_CAANxSAAL[[#This Row],[NATUREZA CONTRATO]]</f>
        <v>390815</v>
      </c>
      <c r="F12" s="4" t="str">
        <f>Tab_CAANxSAAL[[#This Row],[MEDIDOR / REQUISITANTE]]</f>
        <v>Dr. Gustavo Henrique da Rocha</v>
      </c>
      <c r="G12" s="10">
        <f>Tab_CAANxSAAL[[#This Row],[LIBERAÇÃO PEDIDO]]</f>
        <v>44580</v>
      </c>
      <c r="H12" s="10">
        <f t="shared" si="2"/>
        <v>44583</v>
      </c>
      <c r="I12" s="4">
        <f>DAY(Tab_Indicadores[[#This Row],[DATA LIBERAÇÃO]])</f>
        <v>19</v>
      </c>
      <c r="J12" s="4" t="e">
        <f>IF(Tab_Indicadores[[#This Row],[MÊS]]=$AA$3,I12,"")</f>
        <v>#REF!</v>
      </c>
      <c r="K12" s="2" t="str">
        <f>IF(Tab_Indicadores[[#All],[DATA LIBERAÇÃO]]&gt;Tab_Indicadores[[#All],[PRAZO LIBERAÇÃO]],"Fora do prazo","No prazo")</f>
        <v>No prazo</v>
      </c>
      <c r="L12" s="2" t="str">
        <f t="shared" si="6"/>
        <v>-</v>
      </c>
      <c r="M12" s="4" t="str">
        <f>IF(Tab_Indicadores[[#This Row],[STATUS]]=$Q$3,"-","")</f>
        <v>-</v>
      </c>
      <c r="N12" s="55">
        <f>Tab_CAANxSAAL[[#This Row],[DATA PRÉ-NOTA]]</f>
        <v>44580</v>
      </c>
      <c r="O12" s="56">
        <v>44584</v>
      </c>
      <c r="P12" s="4" t="str">
        <f>IF(Tab_Indicadores[[#This Row],[DATA PRÉ-NOTA]]&lt;=Tab_Indicadores[[#This Row],[PRAZO PRÉ-NOTA]],"No prazo","Fora do prazo")</f>
        <v>No prazo</v>
      </c>
      <c r="Q12" s="94" t="str">
        <f>RANGE!$A$4</f>
        <v>SAAL ITATIAIA</v>
      </c>
      <c r="R12" s="95"/>
      <c r="U12" s="18">
        <v>10</v>
      </c>
      <c r="V12" s="19">
        <f>COUNTIF(Tab_Indicadores[DIA INDIC.],U12)</f>
        <v>0</v>
      </c>
    </row>
    <row r="13" spans="1:27" x14ac:dyDescent="0.25">
      <c r="A13" s="4" t="str">
        <f t="shared" si="5"/>
        <v>Janeiro</v>
      </c>
      <c r="B13" s="4">
        <f>MONTH(Tab_CAANxSAAL[[#This Row],[MÊS LANÇ.]])</f>
        <v>1</v>
      </c>
      <c r="C13" s="4" t="str">
        <f>Tab_CAANxSAAL[[#This Row],[FILIAL]]</f>
        <v>B</v>
      </c>
      <c r="D13" s="17" t="str">
        <f>Tab_CAANxSAAL[[#This Row],[RAZÃO SOCIAL]]</f>
        <v>Sesue</v>
      </c>
      <c r="E13" s="4">
        <f>Tab_CAANxSAAL[[#This Row],[NATUREZA CONTRATO]]</f>
        <v>480452</v>
      </c>
      <c r="F13" s="4" t="str">
        <f>Tab_CAANxSAAL[[#This Row],[MEDIDOR / REQUISITANTE]]</f>
        <v>Dr. Gustavo Henrique da Rocha</v>
      </c>
      <c r="G13" s="10">
        <f>Tab_CAANxSAAL[[#This Row],[LIBERAÇÃO PEDIDO]]</f>
        <v>44586</v>
      </c>
      <c r="H13" s="10">
        <f t="shared" si="2"/>
        <v>44583</v>
      </c>
      <c r="I13" s="4">
        <f>DAY(Tab_Indicadores[[#This Row],[DATA LIBERAÇÃO]])</f>
        <v>25</v>
      </c>
      <c r="J13" s="4" t="e">
        <f>IF(Tab_Indicadores[[#This Row],[MÊS]]=$AA$3,I13,"")</f>
        <v>#REF!</v>
      </c>
      <c r="K13" s="2" t="str">
        <f>IF(Tab_Indicadores[[#All],[DATA LIBERAÇÃO]]&gt;Tab_Indicadores[[#All],[PRAZO LIBERAÇÃO]],"Fora do prazo","No prazo")</f>
        <v>Fora do prazo</v>
      </c>
      <c r="L13" s="2" t="str">
        <f t="shared" si="6"/>
        <v>Dr. Gustavo Henrique da Rocha</v>
      </c>
      <c r="M13" s="4" t="str">
        <f>IF(Tab_Indicadores[[#This Row],[STATUS]]=$Q$3,"-","")</f>
        <v/>
      </c>
      <c r="N13" s="55">
        <f>Tab_CAANxSAAL[[#This Row],[DATA PRÉ-NOTA]]</f>
        <v>44586</v>
      </c>
      <c r="O13" s="56">
        <v>44584</v>
      </c>
      <c r="P13" s="4" t="str">
        <f>IF(Tab_Indicadores[[#This Row],[DATA PRÉ-NOTA]]&lt;=Tab_Indicadores[[#This Row],[PRAZO PRÉ-NOTA]],"No prazo","Fora do prazo")</f>
        <v>Fora do prazo</v>
      </c>
      <c r="Q13" s="20" t="s">
        <v>395</v>
      </c>
      <c r="R13" s="19">
        <f>COUNTIFS(Tab_Indicadores[FILIAL],$Q$12,Tab_Indicadores[STATUS],$Q$3,Tab_Indicadores[MÊS],$AA$3)</f>
        <v>0</v>
      </c>
      <c r="U13" s="18">
        <v>11</v>
      </c>
      <c r="V13" s="19">
        <f>COUNTIF(Tab_Indicadores[DIA INDIC.],U13)</f>
        <v>0</v>
      </c>
    </row>
    <row r="14" spans="1:27" x14ac:dyDescent="0.25">
      <c r="A14" s="4" t="str">
        <f t="shared" si="5"/>
        <v>Janeiro</v>
      </c>
      <c r="B14" s="4">
        <f>MONTH(Tab_CAANxSAAL[[#This Row],[MÊS LANÇ.]])</f>
        <v>1</v>
      </c>
      <c r="C14" s="4" t="str">
        <f>Tab_CAANxSAAL[[#This Row],[FILIAL]]</f>
        <v>A</v>
      </c>
      <c r="D14" s="17" t="str">
        <f>Tab_CAANxSAAL[[#This Row],[RAZÃO SOCIAL]]</f>
        <v>Sageol</v>
      </c>
      <c r="E14" s="4">
        <f>Tab_CAANxSAAL[[#This Row],[NATUREZA CONTRATO]]</f>
        <v>173648</v>
      </c>
      <c r="F14" s="4" t="str">
        <f>Tab_CAANxSAAL[[#This Row],[MEDIDOR / REQUISITANTE]]</f>
        <v>Gabrielly Moura</v>
      </c>
      <c r="G14" s="10">
        <f>Tab_CAANxSAAL[[#This Row],[LIBERAÇÃO PEDIDO]]</f>
        <v>44571</v>
      </c>
      <c r="H14" s="10">
        <f t="shared" si="2"/>
        <v>44583</v>
      </c>
      <c r="I14" s="4">
        <f>DAY(Tab_Indicadores[[#This Row],[DATA LIBERAÇÃO]])</f>
        <v>10</v>
      </c>
      <c r="J14" s="4" t="e">
        <f>IF(Tab_Indicadores[[#This Row],[MÊS]]=$AA$3,I14,"")</f>
        <v>#REF!</v>
      </c>
      <c r="K14" s="2" t="str">
        <f>IF(Tab_Indicadores[[#All],[DATA LIBERAÇÃO]]&gt;Tab_Indicadores[[#All],[PRAZO LIBERAÇÃO]],"Fora do prazo","No prazo")</f>
        <v>No prazo</v>
      </c>
      <c r="L14" s="2" t="str">
        <f t="shared" si="6"/>
        <v>-</v>
      </c>
      <c r="M14" s="4" t="str">
        <f>IF(Tab_Indicadores[[#This Row],[STATUS]]=$Q$3,"-","")</f>
        <v>-</v>
      </c>
      <c r="N14" s="55">
        <f>Tab_CAANxSAAL[[#This Row],[DATA PRÉ-NOTA]]</f>
        <v>44573</v>
      </c>
      <c r="O14" s="56">
        <v>44584</v>
      </c>
      <c r="P14" s="4" t="str">
        <f>IF(Tab_Indicadores[[#This Row],[DATA PRÉ-NOTA]]&lt;=Tab_Indicadores[[#This Row],[PRAZO PRÉ-NOTA]],"No prazo","Fora do prazo")</f>
        <v>No prazo</v>
      </c>
      <c r="Q14" s="20" t="s">
        <v>396</v>
      </c>
      <c r="R14" s="19">
        <f>COUNTIFS(Tab_Indicadores[FILIAL],$Q$12,Tab_Indicadores[STATUS],$Q$4,Tab_Indicadores[MÊS],$AA$3)</f>
        <v>0</v>
      </c>
      <c r="U14" s="18">
        <v>12</v>
      </c>
      <c r="V14" s="19">
        <f>COUNTIF(Tab_Indicadores[DIA INDIC.],U14)</f>
        <v>0</v>
      </c>
    </row>
    <row r="15" spans="1:27" x14ac:dyDescent="0.25">
      <c r="A15" s="4" t="str">
        <f t="shared" si="5"/>
        <v>Janeiro</v>
      </c>
      <c r="B15" s="4">
        <f>MONTH(Tab_CAANxSAAL[[#This Row],[MÊS LANÇ.]])</f>
        <v>1</v>
      </c>
      <c r="C15" s="4" t="str">
        <f>Tab_CAANxSAAL[[#This Row],[FILIAL]]</f>
        <v>A</v>
      </c>
      <c r="D15" s="17" t="str">
        <f>Tab_CAANxSAAL[[#This Row],[RAZÃO SOCIAL]]</f>
        <v>Bibar</v>
      </c>
      <c r="E15" s="4">
        <f>Tab_CAANxSAAL[[#This Row],[NATUREZA CONTRATO]]</f>
        <v>811285</v>
      </c>
      <c r="F15" s="4" t="str">
        <f>Tab_CAANxSAAL[[#This Row],[MEDIDOR / REQUISITANTE]]</f>
        <v>Emilly Cavalcanti</v>
      </c>
      <c r="G15" s="10">
        <f>Tab_CAANxSAAL[[#This Row],[LIBERAÇÃO PEDIDO]]</f>
        <v>44573</v>
      </c>
      <c r="H15" s="10">
        <f t="shared" si="2"/>
        <v>44583</v>
      </c>
      <c r="I15" s="4">
        <f>DAY(Tab_Indicadores[[#This Row],[DATA LIBERAÇÃO]])</f>
        <v>12</v>
      </c>
      <c r="J15" s="4" t="e">
        <f>IF(Tab_Indicadores[[#This Row],[MÊS]]=$AA$3,I15,"")</f>
        <v>#REF!</v>
      </c>
      <c r="K15" s="2" t="str">
        <f>IF(Tab_Indicadores[[#All],[DATA LIBERAÇÃO]]&gt;Tab_Indicadores[[#All],[PRAZO LIBERAÇÃO]],"Fora do prazo","No prazo")</f>
        <v>No prazo</v>
      </c>
      <c r="L15" s="2" t="str">
        <f t="shared" si="6"/>
        <v>-</v>
      </c>
      <c r="M15" s="4" t="str">
        <f>IF(Tab_Indicadores[[#This Row],[STATUS]]=$Q$3,"-","")</f>
        <v>-</v>
      </c>
      <c r="N15" s="55">
        <f>Tab_CAANxSAAL[[#This Row],[DATA PRÉ-NOTA]]</f>
        <v>44575</v>
      </c>
      <c r="O15" s="56">
        <v>44584</v>
      </c>
      <c r="P15" s="4" t="str">
        <f>IF(Tab_Indicadores[[#This Row],[DATA PRÉ-NOTA]]&lt;=Tab_Indicadores[[#This Row],[PRAZO PRÉ-NOTA]],"No prazo","Fora do prazo")</f>
        <v>No prazo</v>
      </c>
      <c r="Q15" s="31" t="s">
        <v>397</v>
      </c>
      <c r="R15" s="32">
        <f>SUM(R13:R14)</f>
        <v>0</v>
      </c>
      <c r="U15" s="18">
        <v>13</v>
      </c>
      <c r="V15" s="19">
        <f>COUNTIF(Tab_Indicadores[DIA INDIC.],U15)</f>
        <v>0</v>
      </c>
    </row>
    <row r="16" spans="1:27" x14ac:dyDescent="0.25">
      <c r="A16" s="4" t="str">
        <f t="shared" ref="A16:A18" si="7">IF(B16=1,"Janeiro",IF(B16=2,"Fevereiro",IF(B16=3,"Março",IF(B16=4,"Abril",IF(B16=5,"Maio",IF(B16=6,"Junho",IF(B16=7,"Julho",IF(B16=8,"Agosto",IF(B16=9,"Setembro",IF(B16=10,"Outubro",IF(B16=11,"Novembro","Dezembro")))))))))))</f>
        <v>Janeiro</v>
      </c>
      <c r="B16" s="4">
        <f>MONTH(Tab_CAANxSAAL[[#This Row],[MÊS LANÇ.]])</f>
        <v>1</v>
      </c>
      <c r="C16" s="4" t="str">
        <f>Tab_CAANxSAAL[[#This Row],[FILIAL]]</f>
        <v>A</v>
      </c>
      <c r="D16" s="17" t="str">
        <f>Tab_CAANxSAAL[[#This Row],[RAZÃO SOCIAL]]</f>
        <v>Zauir</v>
      </c>
      <c r="E16" s="4">
        <f>Tab_CAANxSAAL[[#This Row],[NATUREZA CONTRATO]]</f>
        <v>585158</v>
      </c>
      <c r="F16" s="4" t="str">
        <f>Tab_CAANxSAAL[[#This Row],[MEDIDOR / REQUISITANTE]]</f>
        <v>Isabel Porto</v>
      </c>
      <c r="G16" s="10">
        <f>Tab_CAANxSAAL[[#This Row],[LIBERAÇÃO PEDIDO]]</f>
        <v>44580</v>
      </c>
      <c r="H16" s="10">
        <f t="shared" si="2"/>
        <v>44583</v>
      </c>
      <c r="I16" s="4">
        <f>DAY(Tab_Indicadores[[#This Row],[DATA LIBERAÇÃO]])</f>
        <v>19</v>
      </c>
      <c r="J16" s="4" t="e">
        <f>IF(Tab_Indicadores[[#This Row],[MÊS]]=$AA$3,I16,"")</f>
        <v>#REF!</v>
      </c>
      <c r="K16" s="2" t="str">
        <f>IF(Tab_Indicadores[[#All],[DATA LIBERAÇÃO]]&gt;Tab_Indicadores[[#All],[PRAZO LIBERAÇÃO]],"Fora do prazo","No prazo")</f>
        <v>No prazo</v>
      </c>
      <c r="L16" s="2" t="str">
        <f t="shared" ref="L16:L18" si="8">IF(K16="Fora do prazo",F16,"-")</f>
        <v>-</v>
      </c>
      <c r="M16" s="4" t="str">
        <f>IF(Tab_Indicadores[[#This Row],[STATUS]]=$Q$3,"-","")</f>
        <v>-</v>
      </c>
      <c r="N16" s="55">
        <f>Tab_CAANxSAAL[[#This Row],[DATA PRÉ-NOTA]]</f>
        <v>44580</v>
      </c>
      <c r="O16" s="56">
        <v>44584</v>
      </c>
      <c r="P16" s="4" t="str">
        <f>IF(Tab_Indicadores[[#This Row],[DATA PRÉ-NOTA]]&lt;=Tab_Indicadores[[#This Row],[PRAZO PRÉ-NOTA]],"No prazo","Fora do prazo")</f>
        <v>No prazo</v>
      </c>
      <c r="U16" s="18">
        <v>14</v>
      </c>
      <c r="V16" s="19">
        <f>COUNTIF(Tab_Indicadores[DIA INDIC.],U16)</f>
        <v>0</v>
      </c>
    </row>
    <row r="17" spans="1:22" x14ac:dyDescent="0.25">
      <c r="A17" s="4" t="str">
        <f t="shared" si="7"/>
        <v>Janeiro</v>
      </c>
      <c r="B17" s="4">
        <f>MONTH(Tab_CAANxSAAL[[#This Row],[MÊS LANÇ.]])</f>
        <v>1</v>
      </c>
      <c r="C17" s="4" t="str">
        <f>Tab_CAANxSAAL[[#This Row],[FILIAL]]</f>
        <v>A</v>
      </c>
      <c r="D17" s="17" t="str">
        <f>Tab_CAANxSAAL[[#This Row],[RAZÃO SOCIAL]]</f>
        <v>Suyci</v>
      </c>
      <c r="E17" s="4">
        <f>Tab_CAANxSAAL[[#This Row],[NATUREZA CONTRATO]]</f>
        <v>163584</v>
      </c>
      <c r="F17" s="4" t="str">
        <f>Tab_CAANxSAAL[[#This Row],[MEDIDOR / REQUISITANTE]]</f>
        <v>Davi Lucca Rocha</v>
      </c>
      <c r="G17" s="10">
        <f>Tab_CAANxSAAL[[#This Row],[LIBERAÇÃO PEDIDO]]</f>
        <v>44574</v>
      </c>
      <c r="H17" s="10">
        <f t="shared" si="2"/>
        <v>44583</v>
      </c>
      <c r="I17" s="4">
        <f>DAY(Tab_Indicadores[[#This Row],[DATA LIBERAÇÃO]])</f>
        <v>13</v>
      </c>
      <c r="J17" s="4" t="e">
        <f>IF(Tab_Indicadores[[#This Row],[MÊS]]=$AA$3,I17,"")</f>
        <v>#REF!</v>
      </c>
      <c r="K17" s="2" t="str">
        <f>IF(Tab_Indicadores[[#All],[DATA LIBERAÇÃO]]&gt;Tab_Indicadores[[#All],[PRAZO LIBERAÇÃO]],"Fora do prazo","No prazo")</f>
        <v>No prazo</v>
      </c>
      <c r="L17" s="2" t="str">
        <f t="shared" si="8"/>
        <v>-</v>
      </c>
      <c r="M17" s="4" t="str">
        <f>IF(Tab_Indicadores[[#This Row],[STATUS]]=$Q$3,"-","")</f>
        <v>-</v>
      </c>
      <c r="N17" s="55">
        <f>Tab_CAANxSAAL[[#This Row],[DATA PRÉ-NOTA]]</f>
        <v>44580</v>
      </c>
      <c r="O17" s="56">
        <v>44584</v>
      </c>
      <c r="P17" s="4" t="str">
        <f>IF(Tab_Indicadores[[#This Row],[DATA PRÉ-NOTA]]&lt;=Tab_Indicadores[[#This Row],[PRAZO PRÉ-NOTA]],"No prazo","Fora do prazo")</f>
        <v>No prazo</v>
      </c>
      <c r="U17" s="18">
        <v>15</v>
      </c>
      <c r="V17" s="19">
        <f>COUNTIF(Tab_Indicadores[DIA INDIC.],U17)</f>
        <v>0</v>
      </c>
    </row>
    <row r="18" spans="1:22" x14ac:dyDescent="0.25">
      <c r="A18" s="4" t="str">
        <f t="shared" si="7"/>
        <v>Janeiro</v>
      </c>
      <c r="B18" s="4">
        <f>MONTH(Tab_CAANxSAAL[[#This Row],[MÊS LANÇ.]])</f>
        <v>1</v>
      </c>
      <c r="C18" s="4" t="str">
        <f>Tab_CAANxSAAL[[#This Row],[FILIAL]]</f>
        <v>A</v>
      </c>
      <c r="D18" s="17" t="str">
        <f>Tab_CAANxSAAL[[#This Row],[RAZÃO SOCIAL]]</f>
        <v>Suyci</v>
      </c>
      <c r="E18" s="4">
        <f>Tab_CAANxSAAL[[#This Row],[NATUREZA CONTRATO]]</f>
        <v>635585</v>
      </c>
      <c r="F18" s="4" t="str">
        <f>Tab_CAANxSAAL[[#This Row],[MEDIDOR / REQUISITANTE]]</f>
        <v>Davi Lucca Rocha</v>
      </c>
      <c r="G18" s="10">
        <f>Tab_CAANxSAAL[[#This Row],[LIBERAÇÃO PEDIDO]]</f>
        <v>44574</v>
      </c>
      <c r="H18" s="10">
        <f t="shared" si="2"/>
        <v>44583</v>
      </c>
      <c r="I18" s="4">
        <f>DAY(Tab_Indicadores[[#This Row],[DATA LIBERAÇÃO]])</f>
        <v>13</v>
      </c>
      <c r="J18" s="4" t="e">
        <f>IF(Tab_Indicadores[[#This Row],[MÊS]]=$AA$3,I18,"")</f>
        <v>#REF!</v>
      </c>
      <c r="K18" s="2" t="str">
        <f>IF(Tab_Indicadores[[#All],[DATA LIBERAÇÃO]]&gt;Tab_Indicadores[[#All],[PRAZO LIBERAÇÃO]],"Fora do prazo","No prazo")</f>
        <v>No prazo</v>
      </c>
      <c r="L18" s="2" t="str">
        <f t="shared" si="8"/>
        <v>-</v>
      </c>
      <c r="M18" s="4" t="str">
        <f>IF(Tab_Indicadores[[#This Row],[STATUS]]=$Q$3,"-","")</f>
        <v>-</v>
      </c>
      <c r="N18" s="55">
        <f>Tab_CAANxSAAL[[#This Row],[DATA PRÉ-NOTA]]</f>
        <v>44580</v>
      </c>
      <c r="O18" s="56">
        <v>44584</v>
      </c>
      <c r="P18" s="4" t="str">
        <f>IF(Tab_Indicadores[[#This Row],[DATA PRÉ-NOTA]]&lt;=Tab_Indicadores[[#This Row],[PRAZO PRÉ-NOTA]],"No prazo","Fora do prazo")</f>
        <v>No prazo</v>
      </c>
      <c r="U18" s="18">
        <v>16</v>
      </c>
      <c r="V18" s="19">
        <f>COUNTIF(Tab_Indicadores[DIA INDIC.],U18)</f>
        <v>0</v>
      </c>
    </row>
    <row r="19" spans="1:22" x14ac:dyDescent="0.25">
      <c r="A19" s="4" t="str">
        <f t="shared" ref="A19:A36" si="9">IF(B19=1,"Janeiro",IF(B19=2,"Fevereiro",IF(B19=3,"Março",IF(B19=4,"Abril",IF(B19=5,"Maio",IF(B19=6,"Junho",IF(B19=7,"Julho",IF(B19=8,"Agosto",IF(B19=9,"Setembro",IF(B19=10,"Outubro",IF(B19=11,"Novembro","Dezembro")))))))))))</f>
        <v>Janeiro</v>
      </c>
      <c r="B19" s="4">
        <f>MONTH(Tab_CAANxSAAL[[#This Row],[MÊS LANÇ.]])</f>
        <v>1</v>
      </c>
      <c r="C19" s="4" t="str">
        <f>Tab_CAANxSAAL[[#This Row],[FILIAL]]</f>
        <v>B</v>
      </c>
      <c r="D19" s="17" t="str">
        <f>Tab_CAANxSAAL[[#This Row],[RAZÃO SOCIAL]]</f>
        <v>Suyci</v>
      </c>
      <c r="E19" s="4">
        <f>Tab_CAANxSAAL[[#This Row],[NATUREZA CONTRATO]]</f>
        <v>615086</v>
      </c>
      <c r="F19" s="4" t="str">
        <f>Tab_CAANxSAAL[[#This Row],[MEDIDOR / REQUISITANTE]]</f>
        <v>Davi Lucca Rocha</v>
      </c>
      <c r="G19" s="10">
        <f>Tab_CAANxSAAL[[#This Row],[LIBERAÇÃO PEDIDO]]</f>
        <v>44578</v>
      </c>
      <c r="H19" s="10">
        <f t="shared" si="2"/>
        <v>44583</v>
      </c>
      <c r="I19" s="4">
        <f>DAY(Tab_Indicadores[[#This Row],[DATA LIBERAÇÃO]])</f>
        <v>17</v>
      </c>
      <c r="J19" s="4" t="e">
        <f>IF(Tab_Indicadores[[#This Row],[MÊS]]=$AA$3,I19,"")</f>
        <v>#REF!</v>
      </c>
      <c r="K19" s="2" t="str">
        <f>IF(Tab_Indicadores[[#All],[DATA LIBERAÇÃO]]&gt;Tab_Indicadores[[#All],[PRAZO LIBERAÇÃO]],"Fora do prazo","No prazo")</f>
        <v>No prazo</v>
      </c>
      <c r="L19" s="2" t="str">
        <f t="shared" ref="L19:L36" si="10">IF(K19="Fora do prazo",F19,"-")</f>
        <v>-</v>
      </c>
      <c r="M19" s="4" t="str">
        <f>IF(Tab_Indicadores[[#This Row],[STATUS]]=$Q$3,"-","")</f>
        <v>-</v>
      </c>
      <c r="N19" s="55">
        <f>Tab_CAANxSAAL[[#This Row],[DATA PRÉ-NOTA]]</f>
        <v>44581</v>
      </c>
      <c r="O19" s="56">
        <v>44584</v>
      </c>
      <c r="P19" s="4" t="str">
        <f>IF(Tab_Indicadores[[#This Row],[DATA PRÉ-NOTA]]&lt;=Tab_Indicadores[[#This Row],[PRAZO PRÉ-NOTA]],"No prazo","Fora do prazo")</f>
        <v>No prazo</v>
      </c>
      <c r="U19" s="18">
        <v>17</v>
      </c>
      <c r="V19" s="19">
        <f>COUNTIF(Tab_Indicadores[DIA INDIC.],U19)</f>
        <v>0</v>
      </c>
    </row>
    <row r="20" spans="1:22" x14ac:dyDescent="0.25">
      <c r="A20" s="4" t="str">
        <f t="shared" si="9"/>
        <v>Janeiro</v>
      </c>
      <c r="B20" s="4">
        <f>MONTH(Tab_CAANxSAAL[[#This Row],[MÊS LANÇ.]])</f>
        <v>1</v>
      </c>
      <c r="C20" s="4" t="str">
        <f>Tab_CAANxSAAL[[#This Row],[FILIAL]]</f>
        <v>C</v>
      </c>
      <c r="D20" s="17" t="str">
        <f>Tab_CAANxSAAL[[#This Row],[RAZÃO SOCIAL]]</f>
        <v>Suyci</v>
      </c>
      <c r="E20" s="4">
        <f>Tab_CAANxSAAL[[#This Row],[NATUREZA CONTRATO]]</f>
        <v>199966</v>
      </c>
      <c r="F20" s="4" t="str">
        <f>Tab_CAANxSAAL[[#This Row],[MEDIDOR / REQUISITANTE]]</f>
        <v>Davi Lucca Rocha</v>
      </c>
      <c r="G20" s="10">
        <f>Tab_CAANxSAAL[[#This Row],[LIBERAÇÃO PEDIDO]]</f>
        <v>44578</v>
      </c>
      <c r="H20" s="10">
        <f t="shared" si="2"/>
        <v>44583</v>
      </c>
      <c r="I20" s="4">
        <f>DAY(Tab_Indicadores[[#This Row],[DATA LIBERAÇÃO]])</f>
        <v>17</v>
      </c>
      <c r="J20" s="4" t="e">
        <f>IF(Tab_Indicadores[[#This Row],[MÊS]]=$AA$3,I20,"")</f>
        <v>#REF!</v>
      </c>
      <c r="K20" s="2" t="str">
        <f>IF(Tab_Indicadores[[#All],[DATA LIBERAÇÃO]]&gt;Tab_Indicadores[[#All],[PRAZO LIBERAÇÃO]],"Fora do prazo","No prazo")</f>
        <v>No prazo</v>
      </c>
      <c r="L20" s="2" t="str">
        <f t="shared" si="10"/>
        <v>-</v>
      </c>
      <c r="M20" s="4" t="str">
        <f>IF(Tab_Indicadores[[#This Row],[STATUS]]=$Q$3,"-","")</f>
        <v>-</v>
      </c>
      <c r="N20" s="55">
        <f>Tab_CAANxSAAL[[#This Row],[DATA PRÉ-NOTA]]</f>
        <v>44581</v>
      </c>
      <c r="O20" s="56">
        <v>44584</v>
      </c>
      <c r="P20" s="4" t="str">
        <f>IF(Tab_Indicadores[[#This Row],[DATA PRÉ-NOTA]]&lt;=Tab_Indicadores[[#This Row],[PRAZO PRÉ-NOTA]],"No prazo","Fora do prazo")</f>
        <v>No prazo</v>
      </c>
      <c r="U20" s="18">
        <v>18</v>
      </c>
      <c r="V20" s="19">
        <f>COUNTIF(Tab_Indicadores[DIA INDIC.],U20)</f>
        <v>0</v>
      </c>
    </row>
    <row r="21" spans="1:22" x14ac:dyDescent="0.25">
      <c r="A21" s="4" t="str">
        <f t="shared" si="9"/>
        <v>Janeiro</v>
      </c>
      <c r="B21" s="4">
        <f>MONTH(Tab_CAANxSAAL[[#This Row],[MÊS LANÇ.]])</f>
        <v>1</v>
      </c>
      <c r="C21" s="4" t="str">
        <f>Tab_CAANxSAAL[[#This Row],[FILIAL]]</f>
        <v>A</v>
      </c>
      <c r="D21" s="17" t="str">
        <f>Tab_CAANxSAAL[[#This Row],[RAZÃO SOCIAL]]</f>
        <v>Geflu</v>
      </c>
      <c r="E21" s="4">
        <f>Tab_CAANxSAAL[[#This Row],[NATUREZA CONTRATO]]</f>
        <v>340339</v>
      </c>
      <c r="F21" s="4" t="str">
        <f>Tab_CAANxSAAL[[#This Row],[MEDIDOR / REQUISITANTE]]</f>
        <v>Ana Laura Gomes</v>
      </c>
      <c r="G21" s="10">
        <f>Tab_CAANxSAAL[[#This Row],[LIBERAÇÃO PEDIDO]]</f>
        <v>44580</v>
      </c>
      <c r="H21" s="10">
        <f t="shared" si="2"/>
        <v>44583</v>
      </c>
      <c r="I21" s="4">
        <f>DAY(Tab_Indicadores[[#This Row],[DATA LIBERAÇÃO]])</f>
        <v>19</v>
      </c>
      <c r="J21" s="4" t="e">
        <f>IF(Tab_Indicadores[[#This Row],[MÊS]]=$AA$3,I21,"")</f>
        <v>#REF!</v>
      </c>
      <c r="K21" s="2" t="str">
        <f>IF(Tab_Indicadores[[#All],[DATA LIBERAÇÃO]]&gt;Tab_Indicadores[[#All],[PRAZO LIBERAÇÃO]],"Fora do prazo","No prazo")</f>
        <v>No prazo</v>
      </c>
      <c r="L21" s="2" t="str">
        <f t="shared" si="10"/>
        <v>-</v>
      </c>
      <c r="M21" s="4" t="str">
        <f>IF(Tab_Indicadores[[#This Row],[STATUS]]=$Q$3,"-","")</f>
        <v>-</v>
      </c>
      <c r="N21" s="55">
        <f>Tab_CAANxSAAL[[#This Row],[DATA PRÉ-NOTA]]</f>
        <v>44580</v>
      </c>
      <c r="O21" s="56">
        <v>44584</v>
      </c>
      <c r="P21" s="4" t="str">
        <f>IF(Tab_Indicadores[[#This Row],[DATA PRÉ-NOTA]]&lt;=Tab_Indicadores[[#This Row],[PRAZO PRÉ-NOTA]],"No prazo","Fora do prazo")</f>
        <v>No prazo</v>
      </c>
      <c r="U21" s="18">
        <v>19</v>
      </c>
      <c r="V21" s="19">
        <f>COUNTIF(Tab_Indicadores[DIA INDIC.],U21)</f>
        <v>0</v>
      </c>
    </row>
    <row r="22" spans="1:22" x14ac:dyDescent="0.25">
      <c r="A22" s="4" t="str">
        <f t="shared" si="9"/>
        <v>Janeiro</v>
      </c>
      <c r="B22" s="4">
        <f>MONTH(Tab_CAANxSAAL[[#This Row],[MÊS LANÇ.]])</f>
        <v>1</v>
      </c>
      <c r="C22" s="4" t="str">
        <f>Tab_CAANxSAAL[[#This Row],[FILIAL]]</f>
        <v>B</v>
      </c>
      <c r="D22" s="17" t="str">
        <f>Tab_CAANxSAAL[[#This Row],[RAZÃO SOCIAL]]</f>
        <v>Geflu</v>
      </c>
      <c r="E22" s="4">
        <f>Tab_CAANxSAAL[[#This Row],[NATUREZA CONTRATO]]</f>
        <v>533782</v>
      </c>
      <c r="F22" s="4" t="str">
        <f>Tab_CAANxSAAL[[#This Row],[MEDIDOR / REQUISITANTE]]</f>
        <v>Ana Laura Gomes</v>
      </c>
      <c r="G22" s="10">
        <f>Tab_CAANxSAAL[[#This Row],[LIBERAÇÃO PEDIDO]]</f>
        <v>44580</v>
      </c>
      <c r="H22" s="10">
        <f t="shared" si="2"/>
        <v>44583</v>
      </c>
      <c r="I22" s="4">
        <f>DAY(Tab_Indicadores[[#This Row],[DATA LIBERAÇÃO]])</f>
        <v>19</v>
      </c>
      <c r="J22" s="4" t="e">
        <f>IF(Tab_Indicadores[[#This Row],[MÊS]]=$AA$3,I22,"")</f>
        <v>#REF!</v>
      </c>
      <c r="K22" s="2" t="str">
        <f>IF(Tab_Indicadores[[#All],[DATA LIBERAÇÃO]]&gt;Tab_Indicadores[[#All],[PRAZO LIBERAÇÃO]],"Fora do prazo","No prazo")</f>
        <v>No prazo</v>
      </c>
      <c r="L22" s="2" t="str">
        <f t="shared" si="10"/>
        <v>-</v>
      </c>
      <c r="M22" s="4" t="str">
        <f>IF(Tab_Indicadores[[#This Row],[STATUS]]=$Q$3,"-","")</f>
        <v>-</v>
      </c>
      <c r="N22" s="55">
        <f>Tab_CAANxSAAL[[#This Row],[DATA PRÉ-NOTA]]</f>
        <v>44580</v>
      </c>
      <c r="O22" s="56">
        <v>44584</v>
      </c>
      <c r="P22" s="4" t="str">
        <f>IF(Tab_Indicadores[[#This Row],[DATA PRÉ-NOTA]]&lt;=Tab_Indicadores[[#This Row],[PRAZO PRÉ-NOTA]],"No prazo","Fora do prazo")</f>
        <v>No prazo</v>
      </c>
      <c r="U22" s="18">
        <v>20</v>
      </c>
      <c r="V22" s="19">
        <f>COUNTIF(Tab_Indicadores[DIA INDIC.],U22)</f>
        <v>0</v>
      </c>
    </row>
    <row r="23" spans="1:22" x14ac:dyDescent="0.25">
      <c r="A23" s="4" t="str">
        <f t="shared" si="9"/>
        <v>Janeiro</v>
      </c>
      <c r="B23" s="4">
        <f>MONTH(Tab_CAANxSAAL[[#This Row],[MÊS LANÇ.]])</f>
        <v>1</v>
      </c>
      <c r="C23" s="4" t="str">
        <f>Tab_CAANxSAAL[[#This Row],[FILIAL]]</f>
        <v>A</v>
      </c>
      <c r="D23" s="17" t="str">
        <f>Tab_CAANxSAAL[[#This Row],[RAZÃO SOCIAL]]</f>
        <v>Zaviu</v>
      </c>
      <c r="E23" s="4">
        <f>Tab_CAANxSAAL[[#This Row],[NATUREZA CONTRATO]]</f>
        <v>537823</v>
      </c>
      <c r="F23" s="4" t="str">
        <f>Tab_CAANxSAAL[[#This Row],[MEDIDOR / REQUISITANTE]]</f>
        <v>Sarah Azevedo</v>
      </c>
      <c r="G23" s="10">
        <f>Tab_CAANxSAAL[[#This Row],[LIBERAÇÃO PEDIDO]]</f>
        <v>44575</v>
      </c>
      <c r="H23" s="10">
        <f t="shared" si="2"/>
        <v>44583</v>
      </c>
      <c r="I23" s="4">
        <f>DAY(Tab_Indicadores[[#This Row],[DATA LIBERAÇÃO]])</f>
        <v>14</v>
      </c>
      <c r="J23" s="4" t="e">
        <f>IF(Tab_Indicadores[[#This Row],[MÊS]]=$AA$3,I23,"")</f>
        <v>#REF!</v>
      </c>
      <c r="K23" s="2" t="str">
        <f>IF(Tab_Indicadores[[#All],[DATA LIBERAÇÃO]]&gt;Tab_Indicadores[[#All],[PRAZO LIBERAÇÃO]],"Fora do prazo","No prazo")</f>
        <v>No prazo</v>
      </c>
      <c r="L23" s="2" t="str">
        <f t="shared" si="10"/>
        <v>-</v>
      </c>
      <c r="M23" s="4" t="str">
        <f>IF(Tab_Indicadores[[#This Row],[STATUS]]=$Q$3,"-","")</f>
        <v>-</v>
      </c>
      <c r="N23" s="55">
        <f>Tab_CAANxSAAL[[#This Row],[DATA PRÉ-NOTA]]</f>
        <v>44585</v>
      </c>
      <c r="O23" s="56">
        <v>44584</v>
      </c>
      <c r="P23" s="4" t="str">
        <f>IF(Tab_Indicadores[[#This Row],[DATA PRÉ-NOTA]]&lt;=Tab_Indicadores[[#This Row],[PRAZO PRÉ-NOTA]],"No prazo","Fora do prazo")</f>
        <v>Fora do prazo</v>
      </c>
      <c r="U23" s="18">
        <v>21</v>
      </c>
      <c r="V23" s="19">
        <f>COUNTIF(Tab_Indicadores[DIA INDIC.],U23)</f>
        <v>0</v>
      </c>
    </row>
    <row r="24" spans="1:22" x14ac:dyDescent="0.25">
      <c r="A24" s="4" t="str">
        <f t="shared" si="9"/>
        <v>Janeiro</v>
      </c>
      <c r="B24" s="4">
        <f>MONTH(Tab_CAANxSAAL[[#This Row],[MÊS LANÇ.]])</f>
        <v>1</v>
      </c>
      <c r="C24" s="4" t="str">
        <f>Tab_CAANxSAAL[[#This Row],[FILIAL]]</f>
        <v>A</v>
      </c>
      <c r="D24" s="17" t="str">
        <f>Tab_CAANxSAAL[[#This Row],[RAZÃO SOCIAL]]</f>
        <v>Zaviu</v>
      </c>
      <c r="E24" s="4">
        <f>Tab_CAANxSAAL[[#This Row],[NATUREZA CONTRATO]]</f>
        <v>489351</v>
      </c>
      <c r="F24" s="4" t="str">
        <f>Tab_CAANxSAAL[[#This Row],[MEDIDOR / REQUISITANTE]]</f>
        <v>Sarah Azevedo</v>
      </c>
      <c r="G24" s="10">
        <f>Tab_CAANxSAAL[[#This Row],[LIBERAÇÃO PEDIDO]]</f>
        <v>44575</v>
      </c>
      <c r="H24" s="10">
        <f t="shared" si="2"/>
        <v>44583</v>
      </c>
      <c r="I24" s="4">
        <f>DAY(Tab_Indicadores[[#This Row],[DATA LIBERAÇÃO]])</f>
        <v>14</v>
      </c>
      <c r="J24" s="4" t="e">
        <f>IF(Tab_Indicadores[[#This Row],[MÊS]]=$AA$3,I24,"")</f>
        <v>#REF!</v>
      </c>
      <c r="K24" s="2" t="str">
        <f>IF(Tab_Indicadores[[#All],[DATA LIBERAÇÃO]]&gt;Tab_Indicadores[[#All],[PRAZO LIBERAÇÃO]],"Fora do prazo","No prazo")</f>
        <v>No prazo</v>
      </c>
      <c r="L24" s="2" t="str">
        <f t="shared" si="10"/>
        <v>-</v>
      </c>
      <c r="M24" s="4" t="str">
        <f>IF(Tab_Indicadores[[#This Row],[STATUS]]=$Q$3,"-","")</f>
        <v>-</v>
      </c>
      <c r="N24" s="55">
        <f>Tab_CAANxSAAL[[#This Row],[DATA PRÉ-NOTA]]</f>
        <v>44585</v>
      </c>
      <c r="O24" s="56">
        <v>44584</v>
      </c>
      <c r="P24" s="4" t="str">
        <f>IF(Tab_Indicadores[[#This Row],[DATA PRÉ-NOTA]]&lt;=Tab_Indicadores[[#This Row],[PRAZO PRÉ-NOTA]],"No prazo","Fora do prazo")</f>
        <v>Fora do prazo</v>
      </c>
      <c r="U24" s="18">
        <v>22</v>
      </c>
      <c r="V24" s="19">
        <f>COUNTIF(Tab_Indicadores[DIA INDIC.],U24)</f>
        <v>0</v>
      </c>
    </row>
    <row r="25" spans="1:22" x14ac:dyDescent="0.25">
      <c r="A25" s="4" t="str">
        <f t="shared" si="9"/>
        <v>Janeiro</v>
      </c>
      <c r="B25" s="4">
        <f>MONTH(Tab_CAANxSAAL[[#This Row],[MÊS LANÇ.]])</f>
        <v>1</v>
      </c>
      <c r="C25" s="4" t="str">
        <f>Tab_CAANxSAAL[[#This Row],[FILIAL]]</f>
        <v>A</v>
      </c>
      <c r="D25" s="17" t="str">
        <f>Tab_CAANxSAAL[[#This Row],[RAZÃO SOCIAL]]</f>
        <v>Naegan</v>
      </c>
      <c r="E25" s="4">
        <f>Tab_CAANxSAAL[[#This Row],[NATUREZA CONTRATO]]</f>
        <v>688050</v>
      </c>
      <c r="F25" s="4" t="str">
        <f>Tab_CAANxSAAL[[#This Row],[MEDIDOR / REQUISITANTE]]</f>
        <v>Sarah Azevedo</v>
      </c>
      <c r="G25" s="10">
        <f>Tab_CAANxSAAL[[#This Row],[LIBERAÇÃO PEDIDO]]</f>
        <v>44580</v>
      </c>
      <c r="H25" s="10">
        <f t="shared" si="2"/>
        <v>44583</v>
      </c>
      <c r="I25" s="4">
        <f>DAY(Tab_Indicadores[[#This Row],[DATA LIBERAÇÃO]])</f>
        <v>19</v>
      </c>
      <c r="J25" s="4" t="e">
        <f>IF(Tab_Indicadores[[#This Row],[MÊS]]=$AA$3,I25,"")</f>
        <v>#REF!</v>
      </c>
      <c r="K25" s="2" t="str">
        <f>IF(Tab_Indicadores[[#All],[DATA LIBERAÇÃO]]&gt;Tab_Indicadores[[#All],[PRAZO LIBERAÇÃO]],"Fora do prazo","No prazo")</f>
        <v>No prazo</v>
      </c>
      <c r="L25" s="2" t="str">
        <f t="shared" si="10"/>
        <v>-</v>
      </c>
      <c r="M25" s="4" t="str">
        <f>IF(Tab_Indicadores[[#This Row],[STATUS]]=$Q$3,"-","")</f>
        <v>-</v>
      </c>
      <c r="N25" s="55">
        <f>Tab_CAANxSAAL[[#This Row],[DATA PRÉ-NOTA]]</f>
        <v>44580</v>
      </c>
      <c r="O25" s="56">
        <v>44584</v>
      </c>
      <c r="P25" s="4" t="str">
        <f>IF(Tab_Indicadores[[#This Row],[DATA PRÉ-NOTA]]&lt;=Tab_Indicadores[[#This Row],[PRAZO PRÉ-NOTA]],"No prazo","Fora do prazo")</f>
        <v>No prazo</v>
      </c>
      <c r="U25" s="18">
        <v>23</v>
      </c>
      <c r="V25" s="19">
        <f>COUNTIF(Tab_Indicadores[DIA INDIC.],U25)</f>
        <v>0</v>
      </c>
    </row>
    <row r="26" spans="1:22" x14ac:dyDescent="0.25">
      <c r="A26" s="4" t="str">
        <f t="shared" si="9"/>
        <v>Janeiro</v>
      </c>
      <c r="B26" s="4">
        <f>MONTH(Tab_CAANxSAAL[[#This Row],[MÊS LANÇ.]])</f>
        <v>1</v>
      </c>
      <c r="C26" s="4" t="str">
        <f>Tab_CAANxSAAL[[#This Row],[FILIAL]]</f>
        <v>B</v>
      </c>
      <c r="D26" s="17" t="str">
        <f>Tab_CAANxSAAL[[#This Row],[RAZÃO SOCIAL]]</f>
        <v>Wouti</v>
      </c>
      <c r="E26" s="4">
        <f>Tab_CAANxSAAL[[#This Row],[NATUREZA CONTRATO]]</f>
        <v>424018</v>
      </c>
      <c r="F26" s="4" t="str">
        <f>Tab_CAANxSAAL[[#This Row],[MEDIDOR / REQUISITANTE]]</f>
        <v>Maria Eduarda Ribeiro</v>
      </c>
      <c r="G26" s="10">
        <f>Tab_CAANxSAAL[[#This Row],[LIBERAÇÃO PEDIDO]]</f>
        <v>44562</v>
      </c>
      <c r="H26" s="10">
        <f t="shared" si="2"/>
        <v>44583</v>
      </c>
      <c r="I26" s="4">
        <f>DAY(Tab_Indicadores[[#This Row],[DATA LIBERAÇÃO]])</f>
        <v>1</v>
      </c>
      <c r="J26" s="4" t="e">
        <f>IF(Tab_Indicadores[[#This Row],[MÊS]]=$AA$3,I26,"")</f>
        <v>#REF!</v>
      </c>
      <c r="K26" s="2" t="str">
        <f>IF(Tab_Indicadores[[#All],[DATA LIBERAÇÃO]]&gt;Tab_Indicadores[[#All],[PRAZO LIBERAÇÃO]],"Fora do prazo","No prazo")</f>
        <v>No prazo</v>
      </c>
      <c r="L26" s="2" t="str">
        <f t="shared" si="10"/>
        <v>-</v>
      </c>
      <c r="M26" s="4" t="str">
        <f>IF(Tab_Indicadores[[#This Row],[STATUS]]=$Q$3,"-","")</f>
        <v>-</v>
      </c>
      <c r="N26" s="55">
        <f>Tab_CAANxSAAL[[#This Row],[DATA PRÉ-NOTA]]</f>
        <v>44564</v>
      </c>
      <c r="O26" s="56">
        <v>44584</v>
      </c>
      <c r="P26" s="4" t="str">
        <f>IF(Tab_Indicadores[[#This Row],[DATA PRÉ-NOTA]]&lt;=Tab_Indicadores[[#This Row],[PRAZO PRÉ-NOTA]],"No prazo","Fora do prazo")</f>
        <v>No prazo</v>
      </c>
      <c r="U26" s="18">
        <v>24</v>
      </c>
      <c r="V26" s="19">
        <f>COUNTIF(Tab_Indicadores[DIA INDIC.],U26)</f>
        <v>0</v>
      </c>
    </row>
    <row r="27" spans="1:22" x14ac:dyDescent="0.25">
      <c r="A27" s="4" t="str">
        <f t="shared" si="9"/>
        <v>Janeiro</v>
      </c>
      <c r="B27" s="4">
        <f>MONTH(Tab_CAANxSAAL[[#This Row],[MÊS LANÇ.]])</f>
        <v>1</v>
      </c>
      <c r="C27" s="4" t="str">
        <f>Tab_CAANxSAAL[[#This Row],[FILIAL]]</f>
        <v>A</v>
      </c>
      <c r="D27" s="17" t="str">
        <f>Tab_CAANxSAAL[[#This Row],[RAZÃO SOCIAL]]</f>
        <v>Mero</v>
      </c>
      <c r="E27" s="4">
        <f>Tab_CAANxSAAL[[#This Row],[NATUREZA CONTRATO]]</f>
        <v>380890</v>
      </c>
      <c r="F27" s="4" t="str">
        <f>Tab_CAANxSAAL[[#This Row],[MEDIDOR / REQUISITANTE]]</f>
        <v>Gabrielly Moura</v>
      </c>
      <c r="G27" s="10">
        <f>Tab_CAANxSAAL[[#This Row],[LIBERAÇÃO PEDIDO]]</f>
        <v>44572</v>
      </c>
      <c r="H27" s="10">
        <f t="shared" si="2"/>
        <v>44583</v>
      </c>
      <c r="I27" s="4">
        <f>DAY(Tab_Indicadores[[#This Row],[DATA LIBERAÇÃO]])</f>
        <v>11</v>
      </c>
      <c r="J27" s="4" t="e">
        <f>IF(Tab_Indicadores[[#This Row],[MÊS]]=$AA$3,I27,"")</f>
        <v>#REF!</v>
      </c>
      <c r="K27" s="2" t="str">
        <f>IF(Tab_Indicadores[[#All],[DATA LIBERAÇÃO]]&gt;Tab_Indicadores[[#All],[PRAZO LIBERAÇÃO]],"Fora do prazo","No prazo")</f>
        <v>No prazo</v>
      </c>
      <c r="L27" s="2" t="str">
        <f t="shared" si="10"/>
        <v>-</v>
      </c>
      <c r="M27" s="4" t="str">
        <f>IF(Tab_Indicadores[[#This Row],[STATUS]]=$Q$3,"-","")</f>
        <v>-</v>
      </c>
      <c r="N27" s="55">
        <f>Tab_CAANxSAAL[[#This Row],[DATA PRÉ-NOTA]]</f>
        <v>44575</v>
      </c>
      <c r="O27" s="56">
        <v>44584</v>
      </c>
      <c r="P27" s="4" t="str">
        <f>IF(Tab_Indicadores[[#This Row],[DATA PRÉ-NOTA]]&lt;=Tab_Indicadores[[#This Row],[PRAZO PRÉ-NOTA]],"No prazo","Fora do prazo")</f>
        <v>No prazo</v>
      </c>
      <c r="U27" s="18">
        <v>25</v>
      </c>
      <c r="V27" s="19">
        <f>COUNTIF(Tab_Indicadores[DIA INDIC.],U27)</f>
        <v>0</v>
      </c>
    </row>
    <row r="28" spans="1:22" x14ac:dyDescent="0.25">
      <c r="A28" s="4" t="str">
        <f t="shared" si="9"/>
        <v>Janeiro</v>
      </c>
      <c r="B28" s="4">
        <f>MONTH(Tab_CAANxSAAL[[#This Row],[MÊS LANÇ.]])</f>
        <v>1</v>
      </c>
      <c r="C28" s="4" t="str">
        <f>Tab_CAANxSAAL[[#This Row],[FILIAL]]</f>
        <v>A</v>
      </c>
      <c r="D28" s="17" t="str">
        <f>Tab_CAANxSAAL[[#This Row],[RAZÃO SOCIAL]]</f>
        <v>Mero</v>
      </c>
      <c r="E28" s="4">
        <f>Tab_CAANxSAAL[[#This Row],[NATUREZA CONTRATO]]</f>
        <v>987757</v>
      </c>
      <c r="F28" s="4" t="str">
        <f>Tab_CAANxSAAL[[#This Row],[MEDIDOR / REQUISITANTE]]</f>
        <v>Emilly Cavalcanti</v>
      </c>
      <c r="G28" s="10">
        <f>Tab_CAANxSAAL[[#This Row],[LIBERAÇÃO PEDIDO]]</f>
        <v>44573</v>
      </c>
      <c r="H28" s="10">
        <f t="shared" si="2"/>
        <v>44583</v>
      </c>
      <c r="I28" s="4">
        <f>DAY(Tab_Indicadores[[#This Row],[DATA LIBERAÇÃO]])</f>
        <v>12</v>
      </c>
      <c r="J28" s="4" t="e">
        <f>IF(Tab_Indicadores[[#This Row],[MÊS]]=$AA$3,I28,"")</f>
        <v>#REF!</v>
      </c>
      <c r="K28" s="2" t="str">
        <f>IF(Tab_Indicadores[[#All],[DATA LIBERAÇÃO]]&gt;Tab_Indicadores[[#All],[PRAZO LIBERAÇÃO]],"Fora do prazo","No prazo")</f>
        <v>No prazo</v>
      </c>
      <c r="L28" s="2" t="str">
        <f t="shared" si="10"/>
        <v>-</v>
      </c>
      <c r="M28" s="4" t="str">
        <f>IF(Tab_Indicadores[[#This Row],[STATUS]]=$Q$3,"-","")</f>
        <v>-</v>
      </c>
      <c r="N28" s="55">
        <f>Tab_CAANxSAAL[[#This Row],[DATA PRÉ-NOTA]]</f>
        <v>44578</v>
      </c>
      <c r="O28" s="56">
        <v>44584</v>
      </c>
      <c r="P28" s="4" t="str">
        <f>IF(Tab_Indicadores[[#This Row],[DATA PRÉ-NOTA]]&lt;=Tab_Indicadores[[#This Row],[PRAZO PRÉ-NOTA]],"No prazo","Fora do prazo")</f>
        <v>No prazo</v>
      </c>
      <c r="U28" s="18">
        <v>26</v>
      </c>
      <c r="V28" s="19">
        <f>COUNTIF(Tab_Indicadores[DIA INDIC.],U28)</f>
        <v>0</v>
      </c>
    </row>
    <row r="29" spans="1:22" x14ac:dyDescent="0.25">
      <c r="A29" s="4" t="str">
        <f t="shared" si="9"/>
        <v>Janeiro</v>
      </c>
      <c r="B29" s="4">
        <f>MONTH(Tab_CAANxSAAL[[#This Row],[MÊS LANÇ.]])</f>
        <v>1</v>
      </c>
      <c r="C29" s="4" t="str">
        <f>Tab_CAANxSAAL[[#This Row],[FILIAL]]</f>
        <v>A</v>
      </c>
      <c r="D29" s="17" t="str">
        <f>Tab_CAANxSAAL[[#This Row],[RAZÃO SOCIAL]]</f>
        <v>Kalul</v>
      </c>
      <c r="E29" s="4">
        <f>Tab_CAANxSAAL[[#This Row],[NATUREZA CONTRATO]]</f>
        <v>645511</v>
      </c>
      <c r="F29" s="4" t="str">
        <f>Tab_CAANxSAAL[[#This Row],[MEDIDOR / REQUISITANTE]]</f>
        <v>Gabrielly Moura</v>
      </c>
      <c r="G29" s="10">
        <f>Tab_CAANxSAAL[[#This Row],[LIBERAÇÃO PEDIDO]]</f>
        <v>44573</v>
      </c>
      <c r="H29" s="10">
        <f t="shared" si="2"/>
        <v>44583</v>
      </c>
      <c r="I29" s="4">
        <f>DAY(Tab_Indicadores[[#This Row],[DATA LIBERAÇÃO]])</f>
        <v>12</v>
      </c>
      <c r="J29" s="4" t="e">
        <f>IF(Tab_Indicadores[[#This Row],[MÊS]]=$AA$3,I29,"")</f>
        <v>#REF!</v>
      </c>
      <c r="K29" s="2" t="str">
        <f>IF(Tab_Indicadores[[#All],[DATA LIBERAÇÃO]]&gt;Tab_Indicadores[[#All],[PRAZO LIBERAÇÃO]],"Fora do prazo","No prazo")</f>
        <v>No prazo</v>
      </c>
      <c r="L29" s="2" t="str">
        <f t="shared" si="10"/>
        <v>-</v>
      </c>
      <c r="M29" s="4" t="str">
        <f>IF(Tab_Indicadores[[#This Row],[STATUS]]=$Q$3,"-","")</f>
        <v>-</v>
      </c>
      <c r="N29" s="55">
        <f>Tab_CAANxSAAL[[#This Row],[DATA PRÉ-NOTA]]</f>
        <v>44574</v>
      </c>
      <c r="O29" s="56">
        <v>44584</v>
      </c>
      <c r="P29" s="4" t="str">
        <f>IF(Tab_Indicadores[[#This Row],[DATA PRÉ-NOTA]]&lt;=Tab_Indicadores[[#This Row],[PRAZO PRÉ-NOTA]],"No prazo","Fora do prazo")</f>
        <v>No prazo</v>
      </c>
      <c r="U29" s="18">
        <v>27</v>
      </c>
      <c r="V29" s="19">
        <f>COUNTIF(Tab_Indicadores[DIA INDIC.],U29)</f>
        <v>0</v>
      </c>
    </row>
    <row r="30" spans="1:22" x14ac:dyDescent="0.25">
      <c r="A30" s="4" t="str">
        <f t="shared" si="9"/>
        <v>Janeiro</v>
      </c>
      <c r="B30" s="4">
        <f>MONTH(Tab_CAANxSAAL[[#This Row],[MÊS LANÇ.]])</f>
        <v>1</v>
      </c>
      <c r="C30" s="4" t="str">
        <f>Tab_CAANxSAAL[[#This Row],[FILIAL]]</f>
        <v>A</v>
      </c>
      <c r="D30" s="17" t="str">
        <f>Tab_CAANxSAAL[[#This Row],[RAZÃO SOCIAL]]</f>
        <v>Hoyro</v>
      </c>
      <c r="E30" s="4">
        <f>Tab_CAANxSAAL[[#This Row],[NATUREZA CONTRATO]]</f>
        <v>138145</v>
      </c>
      <c r="F30" s="4" t="str">
        <f>Tab_CAANxSAAL[[#This Row],[MEDIDOR / REQUISITANTE]]</f>
        <v>Gabrielly Moura</v>
      </c>
      <c r="G30" s="10">
        <f>Tab_CAANxSAAL[[#This Row],[LIBERAÇÃO PEDIDO]]</f>
        <v>44572</v>
      </c>
      <c r="H30" s="10">
        <f t="shared" si="2"/>
        <v>44583</v>
      </c>
      <c r="I30" s="4">
        <f>DAY(Tab_Indicadores[[#This Row],[DATA LIBERAÇÃO]])</f>
        <v>11</v>
      </c>
      <c r="J30" s="4" t="e">
        <f>IF(Tab_Indicadores[[#This Row],[MÊS]]=$AA$3,I30,"")</f>
        <v>#REF!</v>
      </c>
      <c r="K30" s="2" t="str">
        <f>IF(Tab_Indicadores[[#All],[DATA LIBERAÇÃO]]&gt;Tab_Indicadores[[#All],[PRAZO LIBERAÇÃO]],"Fora do prazo","No prazo")</f>
        <v>No prazo</v>
      </c>
      <c r="L30" s="2" t="str">
        <f t="shared" si="10"/>
        <v>-</v>
      </c>
      <c r="M30" s="4" t="str">
        <f>IF(Tab_Indicadores[[#This Row],[STATUS]]=$Q$3,"-","")</f>
        <v>-</v>
      </c>
      <c r="N30" s="55">
        <f>Tab_CAANxSAAL[[#This Row],[DATA PRÉ-NOTA]]</f>
        <v>44572</v>
      </c>
      <c r="O30" s="56">
        <v>44584</v>
      </c>
      <c r="P30" s="4" t="str">
        <f>IF(Tab_Indicadores[[#This Row],[DATA PRÉ-NOTA]]&lt;=Tab_Indicadores[[#This Row],[PRAZO PRÉ-NOTA]],"No prazo","Fora do prazo")</f>
        <v>No prazo</v>
      </c>
      <c r="U30" s="18">
        <v>28</v>
      </c>
      <c r="V30" s="19">
        <f>COUNTIF(Tab_Indicadores[DIA INDIC.],U30)</f>
        <v>0</v>
      </c>
    </row>
    <row r="31" spans="1:22" x14ac:dyDescent="0.25">
      <c r="A31" s="4" t="str">
        <f t="shared" si="9"/>
        <v>Janeiro</v>
      </c>
      <c r="B31" s="4">
        <f>MONTH(Tab_CAANxSAAL[[#This Row],[MÊS LANÇ.]])</f>
        <v>1</v>
      </c>
      <c r="C31" s="4" t="str">
        <f>Tab_CAANxSAAL[[#This Row],[FILIAL]]</f>
        <v>A</v>
      </c>
      <c r="D31" s="17" t="str">
        <f>Tab_CAANxSAAL[[#This Row],[RAZÃO SOCIAL]]</f>
        <v>Arkol</v>
      </c>
      <c r="E31" s="4">
        <f>Tab_CAANxSAAL[[#This Row],[NATUREZA CONTRATO]]</f>
        <v>444427</v>
      </c>
      <c r="F31" s="4" t="str">
        <f>Tab_CAANxSAAL[[#This Row],[MEDIDOR / REQUISITANTE]]</f>
        <v>Esther Aragão</v>
      </c>
      <c r="G31" s="10">
        <f>Tab_CAANxSAAL[[#This Row],[LIBERAÇÃO PEDIDO]]</f>
        <v>44578</v>
      </c>
      <c r="H31" s="10">
        <f t="shared" si="2"/>
        <v>44583</v>
      </c>
      <c r="I31" s="4">
        <f>DAY(Tab_Indicadores[[#This Row],[DATA LIBERAÇÃO]])</f>
        <v>17</v>
      </c>
      <c r="J31" s="4" t="e">
        <f>IF(Tab_Indicadores[[#This Row],[MÊS]]=$AA$3,I31,"")</f>
        <v>#REF!</v>
      </c>
      <c r="K31" s="2" t="str">
        <f>IF(Tab_Indicadores[[#All],[DATA LIBERAÇÃO]]&gt;Tab_Indicadores[[#All],[PRAZO LIBERAÇÃO]],"Fora do prazo","No prazo")</f>
        <v>No prazo</v>
      </c>
      <c r="L31" s="2" t="str">
        <f t="shared" si="10"/>
        <v>-</v>
      </c>
      <c r="M31" s="4" t="str">
        <f>IF(Tab_Indicadores[[#This Row],[STATUS]]=$Q$3,"-","")</f>
        <v>-</v>
      </c>
      <c r="N31" s="55">
        <f>Tab_CAANxSAAL[[#This Row],[DATA PRÉ-NOTA]]</f>
        <v>44580</v>
      </c>
      <c r="O31" s="56">
        <v>44584</v>
      </c>
      <c r="P31" s="4" t="str">
        <f>IF(Tab_Indicadores[[#This Row],[DATA PRÉ-NOTA]]&lt;=Tab_Indicadores[[#This Row],[PRAZO PRÉ-NOTA]],"No prazo","Fora do prazo")</f>
        <v>No prazo</v>
      </c>
      <c r="U31" s="18">
        <v>29</v>
      </c>
      <c r="V31" s="19">
        <f>COUNTIF(Tab_Indicadores[DIA INDIC.],U31)</f>
        <v>0</v>
      </c>
    </row>
    <row r="32" spans="1:22" x14ac:dyDescent="0.25">
      <c r="A32" s="4" t="str">
        <f t="shared" si="9"/>
        <v>Janeiro</v>
      </c>
      <c r="B32" s="4">
        <f>MONTH(Tab_CAANxSAAL[[#This Row],[MÊS LANÇ.]])</f>
        <v>1</v>
      </c>
      <c r="C32" s="4" t="str">
        <f>Tab_CAANxSAAL[[#This Row],[FILIAL]]</f>
        <v>C</v>
      </c>
      <c r="D32" s="17" t="str">
        <f>Tab_CAANxSAAL[[#This Row],[RAZÃO SOCIAL]]</f>
        <v>Tetay</v>
      </c>
      <c r="E32" s="4">
        <f>Tab_CAANxSAAL[[#This Row],[NATUREZA CONTRATO]]</f>
        <v>940323</v>
      </c>
      <c r="F32" s="4" t="str">
        <f>Tab_CAANxSAAL[[#This Row],[MEDIDOR / REQUISITANTE]]</f>
        <v>Gabrielly Moura</v>
      </c>
      <c r="G32" s="10">
        <f>Tab_CAANxSAAL[[#This Row],[LIBERAÇÃO PEDIDO]]</f>
        <v>44566</v>
      </c>
      <c r="H32" s="10">
        <f t="shared" si="2"/>
        <v>44583</v>
      </c>
      <c r="I32" s="4">
        <f>DAY(Tab_Indicadores[[#This Row],[DATA LIBERAÇÃO]])</f>
        <v>5</v>
      </c>
      <c r="J32" s="4" t="e">
        <f>IF(Tab_Indicadores[[#This Row],[MÊS]]=$AA$3,I32,"")</f>
        <v>#REF!</v>
      </c>
      <c r="K32" s="2" t="str">
        <f>IF(Tab_Indicadores[[#All],[DATA LIBERAÇÃO]]&gt;Tab_Indicadores[[#All],[PRAZO LIBERAÇÃO]],"Fora do prazo","No prazo")</f>
        <v>No prazo</v>
      </c>
      <c r="L32" s="2" t="str">
        <f t="shared" si="10"/>
        <v>-</v>
      </c>
      <c r="M32" s="4" t="str">
        <f>IF(Tab_Indicadores[[#This Row],[STATUS]]=$Q$3,"-","")</f>
        <v>-</v>
      </c>
      <c r="N32" s="55">
        <f>Tab_CAANxSAAL[[#This Row],[DATA PRÉ-NOTA]]</f>
        <v>44568</v>
      </c>
      <c r="O32" s="56">
        <v>44584</v>
      </c>
      <c r="P32" s="4" t="str">
        <f>IF(Tab_Indicadores[[#This Row],[DATA PRÉ-NOTA]]&lt;=Tab_Indicadores[[#This Row],[PRAZO PRÉ-NOTA]],"No prazo","Fora do prazo")</f>
        <v>No prazo</v>
      </c>
      <c r="U32" s="18">
        <v>30</v>
      </c>
      <c r="V32" s="19">
        <f>COUNTIF(Tab_Indicadores[DIA INDIC.],U32)</f>
        <v>0</v>
      </c>
    </row>
    <row r="33" spans="1:22" x14ac:dyDescent="0.25">
      <c r="A33" s="4" t="str">
        <f t="shared" si="9"/>
        <v>Janeiro</v>
      </c>
      <c r="B33" s="4">
        <f>MONTH(Tab_CAANxSAAL[[#This Row],[MÊS LANÇ.]])</f>
        <v>1</v>
      </c>
      <c r="C33" s="4" t="str">
        <f>Tab_CAANxSAAL[[#This Row],[FILIAL]]</f>
        <v>A</v>
      </c>
      <c r="D33" s="17" t="str">
        <f>Tab_CAANxSAAL[[#This Row],[RAZÃO SOCIAL]]</f>
        <v>Tetay</v>
      </c>
      <c r="E33" s="4">
        <f>Tab_CAANxSAAL[[#This Row],[NATUREZA CONTRATO]]</f>
        <v>594019</v>
      </c>
      <c r="F33" s="4" t="str">
        <f>Tab_CAANxSAAL[[#This Row],[MEDIDOR / REQUISITANTE]]</f>
        <v>Gabrielly Moura</v>
      </c>
      <c r="G33" s="10">
        <f>Tab_CAANxSAAL[[#This Row],[LIBERAÇÃO PEDIDO]]</f>
        <v>44565</v>
      </c>
      <c r="H33" s="10">
        <f t="shared" si="2"/>
        <v>44583</v>
      </c>
      <c r="I33" s="4">
        <f>DAY(Tab_Indicadores[[#This Row],[DATA LIBERAÇÃO]])</f>
        <v>4</v>
      </c>
      <c r="J33" s="4" t="e">
        <f>IF(Tab_Indicadores[[#This Row],[MÊS]]=$AA$3,I33,"")</f>
        <v>#REF!</v>
      </c>
      <c r="K33" s="2" t="str">
        <f>IF(Tab_Indicadores[[#All],[DATA LIBERAÇÃO]]&gt;Tab_Indicadores[[#All],[PRAZO LIBERAÇÃO]],"Fora do prazo","No prazo")</f>
        <v>No prazo</v>
      </c>
      <c r="L33" s="2" t="str">
        <f t="shared" si="10"/>
        <v>-</v>
      </c>
      <c r="M33" s="4" t="str">
        <f>IF(Tab_Indicadores[[#This Row],[STATUS]]=$Q$3,"-","")</f>
        <v>-</v>
      </c>
      <c r="N33" s="55">
        <f>Tab_CAANxSAAL[[#This Row],[DATA PRÉ-NOTA]]</f>
        <v>44568</v>
      </c>
      <c r="O33" s="56">
        <v>44584</v>
      </c>
      <c r="P33" s="4" t="str">
        <f>IF(Tab_Indicadores[[#This Row],[DATA PRÉ-NOTA]]&lt;=Tab_Indicadores[[#This Row],[PRAZO PRÉ-NOTA]],"No prazo","Fora do prazo")</f>
        <v>No prazo</v>
      </c>
      <c r="U33" s="33">
        <v>31</v>
      </c>
      <c r="V33" s="34">
        <f>COUNTIF(Tab_Indicadores[DIA INDIC.],U33)</f>
        <v>0</v>
      </c>
    </row>
    <row r="34" spans="1:22" x14ac:dyDescent="0.25">
      <c r="A34" s="4" t="str">
        <f t="shared" si="9"/>
        <v>Janeiro</v>
      </c>
      <c r="B34" s="4">
        <f>MONTH(Tab_CAANxSAAL[[#This Row],[MÊS LANÇ.]])</f>
        <v>1</v>
      </c>
      <c r="C34" s="4" t="str">
        <f>Tab_CAANxSAAL[[#This Row],[FILIAL]]</f>
        <v>B</v>
      </c>
      <c r="D34" s="17" t="str">
        <f>Tab_CAANxSAAL[[#This Row],[RAZÃO SOCIAL]]</f>
        <v>Tetay</v>
      </c>
      <c r="E34" s="4">
        <f>Tab_CAANxSAAL[[#This Row],[NATUREZA CONTRATO]]</f>
        <v>425010</v>
      </c>
      <c r="F34" s="4" t="str">
        <f>Tab_CAANxSAAL[[#This Row],[MEDIDOR / REQUISITANTE]]</f>
        <v>Gabrielly Moura</v>
      </c>
      <c r="G34" s="10">
        <f>Tab_CAANxSAAL[[#This Row],[LIBERAÇÃO PEDIDO]]</f>
        <v>44566</v>
      </c>
      <c r="H34" s="10">
        <f t="shared" si="2"/>
        <v>44583</v>
      </c>
      <c r="I34" s="4">
        <f>DAY(Tab_Indicadores[[#This Row],[DATA LIBERAÇÃO]])</f>
        <v>5</v>
      </c>
      <c r="J34" s="4" t="e">
        <f>IF(Tab_Indicadores[[#This Row],[MÊS]]=$AA$3,I34,"")</f>
        <v>#REF!</v>
      </c>
      <c r="K34" s="2" t="str">
        <f>IF(Tab_Indicadores[[#All],[DATA LIBERAÇÃO]]&gt;Tab_Indicadores[[#All],[PRAZO LIBERAÇÃO]],"Fora do prazo","No prazo")</f>
        <v>No prazo</v>
      </c>
      <c r="L34" s="2" t="str">
        <f t="shared" si="10"/>
        <v>-</v>
      </c>
      <c r="M34" s="4" t="str">
        <f>IF(Tab_Indicadores[[#This Row],[STATUS]]=$Q$3,"-","")</f>
        <v>-</v>
      </c>
      <c r="N34" s="55">
        <f>Tab_CAANxSAAL[[#This Row],[DATA PRÉ-NOTA]]</f>
        <v>44568</v>
      </c>
      <c r="O34" s="56">
        <v>44584</v>
      </c>
      <c r="P34" s="4" t="str">
        <f>IF(Tab_Indicadores[[#This Row],[DATA PRÉ-NOTA]]&lt;=Tab_Indicadores[[#This Row],[PRAZO PRÉ-NOTA]],"No prazo","Fora do prazo")</f>
        <v>No prazo</v>
      </c>
    </row>
    <row r="35" spans="1:22" x14ac:dyDescent="0.25">
      <c r="A35" s="4" t="str">
        <f t="shared" si="9"/>
        <v>Janeiro</v>
      </c>
      <c r="B35" s="4">
        <f>MONTH(Tab_CAANxSAAL[[#This Row],[MÊS LANÇ.]])</f>
        <v>1</v>
      </c>
      <c r="C35" s="4" t="str">
        <f>Tab_CAANxSAAL[[#This Row],[FILIAL]]</f>
        <v>A</v>
      </c>
      <c r="D35" s="17" t="str">
        <f>Tab_CAANxSAAL[[#This Row],[RAZÃO SOCIAL]]</f>
        <v>Gerea</v>
      </c>
      <c r="E35" s="4">
        <f>Tab_CAANxSAAL[[#This Row],[NATUREZA CONTRATO]]</f>
        <v>938164</v>
      </c>
      <c r="F35" s="4" t="str">
        <f>Tab_CAANxSAAL[[#This Row],[MEDIDOR / REQUISITANTE]]</f>
        <v>Ana Julia Barros</v>
      </c>
      <c r="G35" s="10">
        <f>Tab_CAANxSAAL[[#This Row],[LIBERAÇÃO PEDIDO]]</f>
        <v>44562</v>
      </c>
      <c r="H35" s="10">
        <f t="shared" si="2"/>
        <v>44583</v>
      </c>
      <c r="I35" s="4">
        <f>DAY(Tab_Indicadores[[#This Row],[DATA LIBERAÇÃO]])</f>
        <v>1</v>
      </c>
      <c r="J35" s="4" t="e">
        <f>IF(Tab_Indicadores[[#This Row],[MÊS]]=$AA$3,I35,"")</f>
        <v>#REF!</v>
      </c>
      <c r="K35" s="2" t="str">
        <f>IF(Tab_Indicadores[[#All],[DATA LIBERAÇÃO]]&gt;Tab_Indicadores[[#All],[PRAZO LIBERAÇÃO]],"Fora do prazo","No prazo")</f>
        <v>No prazo</v>
      </c>
      <c r="L35" s="2" t="str">
        <f t="shared" si="10"/>
        <v>-</v>
      </c>
      <c r="M35" s="4" t="str">
        <f>IF(Tab_Indicadores[[#This Row],[STATUS]]=$Q$3,"-","")</f>
        <v>-</v>
      </c>
      <c r="N35" s="55">
        <f>Tab_CAANxSAAL[[#This Row],[DATA PRÉ-NOTA]]</f>
        <v>44565</v>
      </c>
      <c r="O35" s="56">
        <v>44584</v>
      </c>
      <c r="P35" s="4" t="str">
        <f>IF(Tab_Indicadores[[#This Row],[DATA PRÉ-NOTA]]&lt;=Tab_Indicadores[[#This Row],[PRAZO PRÉ-NOTA]],"No prazo","Fora do prazo")</f>
        <v>No prazo</v>
      </c>
    </row>
    <row r="36" spans="1:22" x14ac:dyDescent="0.25">
      <c r="A36" s="4" t="str">
        <f t="shared" si="9"/>
        <v>Janeiro</v>
      </c>
      <c r="B36" s="4">
        <f>MONTH(Tab_CAANxSAAL[[#This Row],[MÊS LANÇ.]])</f>
        <v>1</v>
      </c>
      <c r="C36" s="4" t="str">
        <f>Tab_CAANxSAAL[[#This Row],[FILIAL]]</f>
        <v>A</v>
      </c>
      <c r="D36" s="17" t="str">
        <f>Tab_CAANxSAAL[[#This Row],[RAZÃO SOCIAL]]</f>
        <v>Raudi</v>
      </c>
      <c r="E36" s="4">
        <f>Tab_CAANxSAAL[[#This Row],[NATUREZA CONTRATO]]</f>
        <v>137592</v>
      </c>
      <c r="F36" s="4" t="str">
        <f>Tab_CAANxSAAL[[#This Row],[MEDIDOR / REQUISITANTE]]</f>
        <v>Maria Clara Azevedo</v>
      </c>
      <c r="G36" s="10">
        <f>Tab_CAANxSAAL[[#This Row],[LIBERAÇÃO PEDIDO]]</f>
        <v>44567</v>
      </c>
      <c r="H36" s="10">
        <f t="shared" si="2"/>
        <v>44583</v>
      </c>
      <c r="I36" s="4">
        <f>DAY(Tab_Indicadores[[#This Row],[DATA LIBERAÇÃO]])</f>
        <v>6</v>
      </c>
      <c r="J36" s="4" t="e">
        <f>IF(Tab_Indicadores[[#This Row],[MÊS]]=$AA$3,I36,"")</f>
        <v>#REF!</v>
      </c>
      <c r="K36" s="2" t="str">
        <f>IF(Tab_Indicadores[[#All],[DATA LIBERAÇÃO]]&gt;Tab_Indicadores[[#All],[PRAZO LIBERAÇÃO]],"Fora do prazo","No prazo")</f>
        <v>No prazo</v>
      </c>
      <c r="L36" s="2" t="str">
        <f t="shared" si="10"/>
        <v>-</v>
      </c>
      <c r="M36" s="4" t="str">
        <f>IF(Tab_Indicadores[[#This Row],[STATUS]]=$Q$3,"-","")</f>
        <v>-</v>
      </c>
      <c r="N36" s="55">
        <f>Tab_CAANxSAAL[[#This Row],[DATA PRÉ-NOTA]]</f>
        <v>44580</v>
      </c>
      <c r="O36" s="56">
        <v>44584</v>
      </c>
      <c r="P36" s="4" t="str">
        <f>IF(Tab_Indicadores[[#This Row],[DATA PRÉ-NOTA]]&lt;=Tab_Indicadores[[#This Row],[PRAZO PRÉ-NOTA]],"No prazo","Fora do prazo")</f>
        <v>No prazo</v>
      </c>
    </row>
    <row r="37" spans="1:22" x14ac:dyDescent="0.25">
      <c r="A37" s="4" t="str">
        <f t="shared" ref="A37:A40" si="11">IF(B37=1,"Janeiro",IF(B37=2,"Fevereiro",IF(B37=3,"Março",IF(B37=4,"Abril",IF(B37=5,"Maio",IF(B37=6,"Junho",IF(B37=7,"Julho",IF(B37=8,"Agosto",IF(B37=9,"Setembro",IF(B37=10,"Outubro",IF(B37=11,"Novembro","Dezembro")))))))))))</f>
        <v>Janeiro</v>
      </c>
      <c r="B37" s="4">
        <f>MONTH(Tab_CAANxSAAL[[#This Row],[MÊS LANÇ.]])</f>
        <v>1</v>
      </c>
      <c r="C37" s="4" t="str">
        <f>Tab_CAANxSAAL[[#This Row],[FILIAL]]</f>
        <v>A</v>
      </c>
      <c r="D37" s="17" t="str">
        <f>Tab_CAANxSAAL[[#This Row],[RAZÃO SOCIAL]]</f>
        <v>Irmal</v>
      </c>
      <c r="E37" s="4">
        <f>Tab_CAANxSAAL[[#This Row],[NATUREZA CONTRATO]]</f>
        <v>129420</v>
      </c>
      <c r="F37" s="4" t="str">
        <f>Tab_CAANxSAAL[[#This Row],[MEDIDOR / REQUISITANTE]]</f>
        <v>Stephany Porto</v>
      </c>
      <c r="G37" s="10">
        <f>Tab_CAANxSAAL[[#This Row],[LIBERAÇÃO PEDIDO]]</f>
        <v>44578</v>
      </c>
      <c r="H37" s="10">
        <f t="shared" si="2"/>
        <v>44583</v>
      </c>
      <c r="I37" s="4">
        <f>DAY(Tab_Indicadores[[#This Row],[DATA LIBERAÇÃO]])</f>
        <v>17</v>
      </c>
      <c r="J37" s="4" t="e">
        <f>IF(Tab_Indicadores[[#This Row],[MÊS]]=$AA$3,I37,"")</f>
        <v>#REF!</v>
      </c>
      <c r="K37" s="2" t="str">
        <f>IF(Tab_Indicadores[[#All],[DATA LIBERAÇÃO]]&gt;Tab_Indicadores[[#All],[PRAZO LIBERAÇÃO]],"Fora do prazo","No prazo")</f>
        <v>No prazo</v>
      </c>
      <c r="L37" s="2" t="str">
        <f t="shared" ref="L37:L40" si="12">IF(K37="Fora do prazo",F37,"-")</f>
        <v>-</v>
      </c>
      <c r="M37" s="4" t="str">
        <f>IF(Tab_Indicadores[[#This Row],[STATUS]]=$Q$3,"-","")</f>
        <v>-</v>
      </c>
      <c r="N37" s="55">
        <f>Tab_CAANxSAAL[[#This Row],[DATA PRÉ-NOTA]]</f>
        <v>44580</v>
      </c>
      <c r="O37" s="56">
        <v>44584</v>
      </c>
      <c r="P37" s="4" t="str">
        <f>IF(Tab_Indicadores[[#This Row],[DATA PRÉ-NOTA]]&lt;=Tab_Indicadores[[#This Row],[PRAZO PRÉ-NOTA]],"No prazo","Fora do prazo")</f>
        <v>No prazo</v>
      </c>
    </row>
    <row r="38" spans="1:22" x14ac:dyDescent="0.25">
      <c r="A38" s="4" t="str">
        <f t="shared" si="11"/>
        <v>Janeiro</v>
      </c>
      <c r="B38" s="4">
        <f>MONTH(Tab_CAANxSAAL[[#This Row],[MÊS LANÇ.]])</f>
        <v>1</v>
      </c>
      <c r="C38" s="4" t="str">
        <f>Tab_CAANxSAAL[[#This Row],[FILIAL]]</f>
        <v>B</v>
      </c>
      <c r="D38" s="17" t="str">
        <f>Tab_CAANxSAAL[[#This Row],[RAZÃO SOCIAL]]</f>
        <v>Irmal</v>
      </c>
      <c r="E38" s="4">
        <f>Tab_CAANxSAAL[[#This Row],[NATUREZA CONTRATO]]</f>
        <v>827340</v>
      </c>
      <c r="F38" s="4" t="str">
        <f>Tab_CAANxSAAL[[#This Row],[MEDIDOR / REQUISITANTE]]</f>
        <v>Stephany Porto</v>
      </c>
      <c r="G38" s="10">
        <f>Tab_CAANxSAAL[[#This Row],[LIBERAÇÃO PEDIDO]]</f>
        <v>44578</v>
      </c>
      <c r="H38" s="10">
        <f t="shared" si="2"/>
        <v>44583</v>
      </c>
      <c r="I38" s="4">
        <f>DAY(Tab_Indicadores[[#This Row],[DATA LIBERAÇÃO]])</f>
        <v>17</v>
      </c>
      <c r="J38" s="4" t="e">
        <f>IF(Tab_Indicadores[[#This Row],[MÊS]]=$AA$3,I38,"")</f>
        <v>#REF!</v>
      </c>
      <c r="K38" s="2" t="str">
        <f>IF(Tab_Indicadores[[#All],[DATA LIBERAÇÃO]]&gt;Tab_Indicadores[[#All],[PRAZO LIBERAÇÃO]],"Fora do prazo","No prazo")</f>
        <v>No prazo</v>
      </c>
      <c r="L38" s="2" t="str">
        <f t="shared" si="12"/>
        <v>-</v>
      </c>
      <c r="M38" s="4" t="str">
        <f>IF(Tab_Indicadores[[#This Row],[STATUS]]=$Q$3,"-","")</f>
        <v>-</v>
      </c>
      <c r="N38" s="55">
        <f>Tab_CAANxSAAL[[#This Row],[DATA PRÉ-NOTA]]</f>
        <v>44580</v>
      </c>
      <c r="O38" s="56">
        <v>44584</v>
      </c>
      <c r="P38" s="4" t="str">
        <f>IF(Tab_Indicadores[[#This Row],[DATA PRÉ-NOTA]]&lt;=Tab_Indicadores[[#This Row],[PRAZO PRÉ-NOTA]],"No prazo","Fora do prazo")</f>
        <v>No prazo</v>
      </c>
    </row>
    <row r="39" spans="1:22" x14ac:dyDescent="0.25">
      <c r="A39" s="4" t="str">
        <f t="shared" si="11"/>
        <v>Janeiro</v>
      </c>
      <c r="B39" s="4">
        <f>MONTH(Tab_CAANxSAAL[[#This Row],[MÊS LANÇ.]])</f>
        <v>1</v>
      </c>
      <c r="C39" s="4" t="str">
        <f>Tab_CAANxSAAL[[#This Row],[FILIAL]]</f>
        <v>A</v>
      </c>
      <c r="D39" s="17" t="str">
        <f>Tab_CAANxSAAL[[#This Row],[RAZÃO SOCIAL]]</f>
        <v>Zusyo</v>
      </c>
      <c r="E39" s="4">
        <f>Tab_CAANxSAAL[[#This Row],[NATUREZA CONTRATO]]</f>
        <v>218731</v>
      </c>
      <c r="F39" s="4" t="str">
        <f>Tab_CAANxSAAL[[#This Row],[MEDIDOR / REQUISITANTE]]</f>
        <v>Sarah Azevedo</v>
      </c>
      <c r="G39" s="10">
        <f>Tab_CAANxSAAL[[#This Row],[LIBERAÇÃO PEDIDO]]</f>
        <v>44578</v>
      </c>
      <c r="H39" s="10">
        <f t="shared" si="2"/>
        <v>44583</v>
      </c>
      <c r="I39" s="4">
        <f>DAY(Tab_Indicadores[[#This Row],[DATA LIBERAÇÃO]])</f>
        <v>17</v>
      </c>
      <c r="J39" s="4" t="e">
        <f>IF(Tab_Indicadores[[#This Row],[MÊS]]=$AA$3,I39,"")</f>
        <v>#REF!</v>
      </c>
      <c r="K39" s="2" t="str">
        <f>IF(Tab_Indicadores[[#All],[DATA LIBERAÇÃO]]&gt;Tab_Indicadores[[#All],[PRAZO LIBERAÇÃO]],"Fora do prazo","No prazo")</f>
        <v>No prazo</v>
      </c>
      <c r="L39" s="2" t="str">
        <f t="shared" si="12"/>
        <v>-</v>
      </c>
      <c r="M39" s="4" t="str">
        <f>IF(Tab_Indicadores[[#This Row],[STATUS]]=$Q$3,"-","")</f>
        <v>-</v>
      </c>
      <c r="N39" s="55">
        <f>Tab_CAANxSAAL[[#This Row],[DATA PRÉ-NOTA]]</f>
        <v>44581</v>
      </c>
      <c r="O39" s="56">
        <v>44584</v>
      </c>
      <c r="P39" s="4" t="str">
        <f>IF(Tab_Indicadores[[#This Row],[DATA PRÉ-NOTA]]&lt;=Tab_Indicadores[[#This Row],[PRAZO PRÉ-NOTA]],"No prazo","Fora do prazo")</f>
        <v>No prazo</v>
      </c>
    </row>
    <row r="40" spans="1:22" x14ac:dyDescent="0.25">
      <c r="A40" s="4" t="str">
        <f t="shared" si="11"/>
        <v>Janeiro</v>
      </c>
      <c r="B40" s="4">
        <f>MONTH(Tab_CAANxSAAL[[#This Row],[MÊS LANÇ.]])</f>
        <v>1</v>
      </c>
      <c r="C40" s="4" t="str">
        <f>Tab_CAANxSAAL[[#This Row],[FILIAL]]</f>
        <v>A</v>
      </c>
      <c r="D40" s="17" t="str">
        <f>Tab_CAANxSAAL[[#This Row],[RAZÃO SOCIAL]]</f>
        <v>Xoyso</v>
      </c>
      <c r="E40" s="4">
        <f>Tab_CAANxSAAL[[#This Row],[NATUREZA CONTRATO]]</f>
        <v>255781</v>
      </c>
      <c r="F40" s="4" t="str">
        <f>Tab_CAANxSAAL[[#This Row],[MEDIDOR / REQUISITANTE]]</f>
        <v>Maria Eduarda Ribeiro</v>
      </c>
      <c r="G40" s="10">
        <f>Tab_CAANxSAAL[[#This Row],[LIBERAÇÃO PEDIDO]]</f>
        <v>44578</v>
      </c>
      <c r="H40" s="10">
        <f t="shared" si="2"/>
        <v>44583</v>
      </c>
      <c r="I40" s="4">
        <f>DAY(Tab_Indicadores[[#This Row],[DATA LIBERAÇÃO]])</f>
        <v>17</v>
      </c>
      <c r="J40" s="4" t="e">
        <f>IF(Tab_Indicadores[[#This Row],[MÊS]]=$AA$3,I40,"")</f>
        <v>#REF!</v>
      </c>
      <c r="K40" s="2" t="str">
        <f>IF(Tab_Indicadores[[#All],[DATA LIBERAÇÃO]]&gt;Tab_Indicadores[[#All],[PRAZO LIBERAÇÃO]],"Fora do prazo","No prazo")</f>
        <v>No prazo</v>
      </c>
      <c r="L40" s="2" t="str">
        <f t="shared" si="12"/>
        <v>-</v>
      </c>
      <c r="M40" s="4" t="str">
        <f>IF(Tab_Indicadores[[#This Row],[STATUS]]=$Q$3,"-","")</f>
        <v>-</v>
      </c>
      <c r="N40" s="55">
        <f>Tab_CAANxSAAL[[#This Row],[DATA PRÉ-NOTA]]</f>
        <v>44579</v>
      </c>
      <c r="O40" s="56">
        <v>44584</v>
      </c>
      <c r="P40" s="4" t="str">
        <f>IF(Tab_Indicadores[[#This Row],[DATA PRÉ-NOTA]]&lt;=Tab_Indicadores[[#This Row],[PRAZO PRÉ-NOTA]],"No prazo","Fora do prazo")</f>
        <v>No prazo</v>
      </c>
    </row>
    <row r="41" spans="1:22" x14ac:dyDescent="0.25">
      <c r="A41" s="4" t="str">
        <f t="shared" ref="A41:A44" si="13">IF(B41=1,"Janeiro",IF(B41=2,"Fevereiro",IF(B41=3,"Março",IF(B41=4,"Abril",IF(B41=5,"Maio",IF(B41=6,"Junho",IF(B41=7,"Julho",IF(B41=8,"Agosto",IF(B41=9,"Setembro",IF(B41=10,"Outubro",IF(B41=11,"Novembro","Dezembro")))))))))))</f>
        <v>Janeiro</v>
      </c>
      <c r="B41" s="4">
        <f>MONTH(Tab_CAANxSAAL[[#This Row],[MÊS LANÇ.]])</f>
        <v>1</v>
      </c>
      <c r="C41" s="4" t="str">
        <f>Tab_CAANxSAAL[[#This Row],[FILIAL]]</f>
        <v>B</v>
      </c>
      <c r="D41" s="17" t="str">
        <f>Tab_CAANxSAAL[[#This Row],[RAZÃO SOCIAL]]</f>
        <v>Xoyso</v>
      </c>
      <c r="E41" s="4">
        <f>Tab_CAANxSAAL[[#This Row],[NATUREZA CONTRATO]]</f>
        <v>793335</v>
      </c>
      <c r="F41" s="4" t="str">
        <f>Tab_CAANxSAAL[[#This Row],[MEDIDOR / REQUISITANTE]]</f>
        <v>Maria Eduarda Ribeiro</v>
      </c>
      <c r="G41" s="10">
        <f>Tab_CAANxSAAL[[#This Row],[LIBERAÇÃO PEDIDO]]</f>
        <v>44578</v>
      </c>
      <c r="H41" s="10">
        <f t="shared" si="2"/>
        <v>44583</v>
      </c>
      <c r="I41" s="4">
        <f>DAY(Tab_Indicadores[[#This Row],[DATA LIBERAÇÃO]])</f>
        <v>17</v>
      </c>
      <c r="J41" s="4" t="e">
        <f>IF(Tab_Indicadores[[#This Row],[MÊS]]=$AA$3,I41,"")</f>
        <v>#REF!</v>
      </c>
      <c r="K41" s="2" t="str">
        <f>IF(Tab_Indicadores[[#All],[DATA LIBERAÇÃO]]&gt;Tab_Indicadores[[#All],[PRAZO LIBERAÇÃO]],"Fora do prazo","No prazo")</f>
        <v>No prazo</v>
      </c>
      <c r="L41" s="2" t="str">
        <f t="shared" ref="L41:L44" si="14">IF(K41="Fora do prazo",F41,"-")</f>
        <v>-</v>
      </c>
      <c r="M41" s="4" t="str">
        <f>IF(Tab_Indicadores[[#This Row],[STATUS]]=$Q$3,"-","")</f>
        <v>-</v>
      </c>
      <c r="N41" s="55">
        <f>Tab_CAANxSAAL[[#This Row],[DATA PRÉ-NOTA]]</f>
        <v>44579</v>
      </c>
      <c r="O41" s="56">
        <v>44584</v>
      </c>
      <c r="P41" s="4" t="str">
        <f>IF(Tab_Indicadores[[#This Row],[DATA PRÉ-NOTA]]&lt;=Tab_Indicadores[[#This Row],[PRAZO PRÉ-NOTA]],"No prazo","Fora do prazo")</f>
        <v>No prazo</v>
      </c>
    </row>
    <row r="42" spans="1:22" x14ac:dyDescent="0.25">
      <c r="A42" s="4" t="str">
        <f t="shared" si="13"/>
        <v>Janeiro</v>
      </c>
      <c r="B42" s="4">
        <f>MONTH(Tab_CAANxSAAL[[#This Row],[MÊS LANÇ.]])</f>
        <v>1</v>
      </c>
      <c r="C42" s="4" t="str">
        <f>Tab_CAANxSAAL[[#This Row],[FILIAL]]</f>
        <v>A</v>
      </c>
      <c r="D42" s="17" t="str">
        <f>Tab_CAANxSAAL[[#This Row],[RAZÃO SOCIAL]]</f>
        <v>Feybon</v>
      </c>
      <c r="E42" s="4">
        <f>Tab_CAANxSAAL[[#This Row],[NATUREZA CONTRATO]]</f>
        <v>434360</v>
      </c>
      <c r="F42" s="4" t="str">
        <f>Tab_CAANxSAAL[[#This Row],[MEDIDOR / REQUISITANTE]]</f>
        <v>Thiago Nogueira</v>
      </c>
      <c r="G42" s="10">
        <f>Tab_CAANxSAAL[[#This Row],[LIBERAÇÃO PEDIDO]]</f>
        <v>44565</v>
      </c>
      <c r="H42" s="10">
        <f t="shared" si="2"/>
        <v>44583</v>
      </c>
      <c r="I42" s="4">
        <f>DAY(Tab_Indicadores[[#This Row],[DATA LIBERAÇÃO]])</f>
        <v>4</v>
      </c>
      <c r="J42" s="4" t="e">
        <f>IF(Tab_Indicadores[[#This Row],[MÊS]]=$AA$3,I42,"")</f>
        <v>#REF!</v>
      </c>
      <c r="K42" s="2" t="str">
        <f>IF(Tab_Indicadores[[#All],[DATA LIBERAÇÃO]]&gt;Tab_Indicadores[[#All],[PRAZO LIBERAÇÃO]],"Fora do prazo","No prazo")</f>
        <v>No prazo</v>
      </c>
      <c r="L42" s="2" t="str">
        <f t="shared" si="14"/>
        <v>-</v>
      </c>
      <c r="M42" s="4" t="str">
        <f>IF(Tab_Indicadores[[#This Row],[STATUS]]=$Q$3,"-","")</f>
        <v>-</v>
      </c>
      <c r="N42" s="55">
        <f>Tab_CAANxSAAL[[#This Row],[DATA PRÉ-NOTA]]</f>
        <v>44565</v>
      </c>
      <c r="O42" s="56">
        <v>44584</v>
      </c>
      <c r="P42" s="4" t="str">
        <f>IF(Tab_Indicadores[[#This Row],[DATA PRÉ-NOTA]]&lt;=Tab_Indicadores[[#This Row],[PRAZO PRÉ-NOTA]],"No prazo","Fora do prazo")</f>
        <v>No prazo</v>
      </c>
    </row>
    <row r="43" spans="1:22" x14ac:dyDescent="0.25">
      <c r="A43" s="4" t="str">
        <f t="shared" si="13"/>
        <v>Janeiro</v>
      </c>
      <c r="B43" s="4">
        <f>MONTH(Tab_CAANxSAAL[[#This Row],[MÊS LANÇ.]])</f>
        <v>1</v>
      </c>
      <c r="C43" s="4" t="str">
        <f>Tab_CAANxSAAL[[#This Row],[FILIAL]]</f>
        <v>A</v>
      </c>
      <c r="D43" s="17" t="str">
        <f>Tab_CAANxSAAL[[#This Row],[RAZÃO SOCIAL]]</f>
        <v>Bleon</v>
      </c>
      <c r="E43" s="4">
        <f>Tab_CAANxSAAL[[#This Row],[NATUREZA CONTRATO]]</f>
        <v>535486</v>
      </c>
      <c r="F43" s="4" t="str">
        <f>Tab_CAANxSAAL[[#This Row],[MEDIDOR / REQUISITANTE]]</f>
        <v>Isabel Porto</v>
      </c>
      <c r="G43" s="10">
        <f>Tab_CAANxSAAL[[#This Row],[LIBERAÇÃO PEDIDO]]</f>
        <v>44567</v>
      </c>
      <c r="H43" s="10">
        <f t="shared" si="2"/>
        <v>44583</v>
      </c>
      <c r="I43" s="4">
        <f>DAY(Tab_Indicadores[[#This Row],[DATA LIBERAÇÃO]])</f>
        <v>6</v>
      </c>
      <c r="J43" s="4" t="e">
        <f>IF(Tab_Indicadores[[#This Row],[MÊS]]=$AA$3,I43,"")</f>
        <v>#REF!</v>
      </c>
      <c r="K43" s="2" t="str">
        <f>IF(Tab_Indicadores[[#All],[DATA LIBERAÇÃO]]&gt;Tab_Indicadores[[#All],[PRAZO LIBERAÇÃO]],"Fora do prazo","No prazo")</f>
        <v>No prazo</v>
      </c>
      <c r="L43" s="2" t="str">
        <f t="shared" si="14"/>
        <v>-</v>
      </c>
      <c r="M43" s="4" t="str">
        <f>IF(Tab_Indicadores[[#This Row],[STATUS]]=$Q$3,"-","")</f>
        <v>-</v>
      </c>
      <c r="N43" s="55">
        <f>Tab_CAANxSAAL[[#This Row],[DATA PRÉ-NOTA]]</f>
        <v>44567</v>
      </c>
      <c r="O43" s="56">
        <v>44584</v>
      </c>
      <c r="P43" s="4" t="str">
        <f>IF(Tab_Indicadores[[#This Row],[DATA PRÉ-NOTA]]&lt;=Tab_Indicadores[[#This Row],[PRAZO PRÉ-NOTA]],"No prazo","Fora do prazo")</f>
        <v>No prazo</v>
      </c>
    </row>
    <row r="44" spans="1:22" x14ac:dyDescent="0.25">
      <c r="A44" s="4" t="str">
        <f t="shared" si="13"/>
        <v>Janeiro</v>
      </c>
      <c r="B44" s="4">
        <f>MONTH(Tab_CAANxSAAL[[#This Row],[MÊS LANÇ.]])</f>
        <v>1</v>
      </c>
      <c r="C44" s="4" t="str">
        <f>Tab_CAANxSAAL[[#This Row],[FILIAL]]</f>
        <v>A</v>
      </c>
      <c r="D44" s="17" t="str">
        <f>Tab_CAANxSAAL[[#This Row],[RAZÃO SOCIAL]]</f>
        <v>Hewir</v>
      </c>
      <c r="E44" s="4">
        <f>Tab_CAANxSAAL[[#This Row],[NATUREZA CONTRATO]]</f>
        <v>273787</v>
      </c>
      <c r="F44" s="4" t="str">
        <f>Tab_CAANxSAAL[[#This Row],[MEDIDOR / REQUISITANTE]]</f>
        <v>Gabrielly Moura</v>
      </c>
      <c r="G44" s="10">
        <f>Tab_CAANxSAAL[[#This Row],[LIBERAÇÃO PEDIDO]]</f>
        <v>44579</v>
      </c>
      <c r="H44" s="10">
        <f t="shared" si="2"/>
        <v>44583</v>
      </c>
      <c r="I44" s="4">
        <f>DAY(Tab_Indicadores[[#This Row],[DATA LIBERAÇÃO]])</f>
        <v>18</v>
      </c>
      <c r="J44" s="4" t="e">
        <f>IF(Tab_Indicadores[[#This Row],[MÊS]]=$AA$3,I44,"")</f>
        <v>#REF!</v>
      </c>
      <c r="K44" s="2" t="str">
        <f>IF(Tab_Indicadores[[#All],[DATA LIBERAÇÃO]]&gt;Tab_Indicadores[[#All],[PRAZO LIBERAÇÃO]],"Fora do prazo","No prazo")</f>
        <v>No prazo</v>
      </c>
      <c r="L44" s="2" t="str">
        <f t="shared" si="14"/>
        <v>-</v>
      </c>
      <c r="M44" s="4" t="str">
        <f>IF(Tab_Indicadores[[#This Row],[STATUS]]=$Q$3,"-","")</f>
        <v>-</v>
      </c>
      <c r="N44" s="55">
        <f>Tab_CAANxSAAL[[#This Row],[DATA PRÉ-NOTA]]</f>
        <v>44579</v>
      </c>
      <c r="O44" s="56">
        <v>44584</v>
      </c>
      <c r="P44" s="4" t="str">
        <f>IF(Tab_Indicadores[[#This Row],[DATA PRÉ-NOTA]]&lt;=Tab_Indicadores[[#This Row],[PRAZO PRÉ-NOTA]],"No prazo","Fora do prazo")</f>
        <v>No prazo</v>
      </c>
    </row>
    <row r="45" spans="1:22" x14ac:dyDescent="0.25">
      <c r="A45" s="4" t="str">
        <f t="shared" ref="A45:A49" si="15">IF(B45=1,"Janeiro",IF(B45=2,"Fevereiro",IF(B45=3,"Março",IF(B45=4,"Abril",IF(B45=5,"Maio",IF(B45=6,"Junho",IF(B45=7,"Julho",IF(B45=8,"Agosto",IF(B45=9,"Setembro",IF(B45=10,"Outubro",IF(B45=11,"Novembro","Dezembro")))))))))))</f>
        <v>Janeiro</v>
      </c>
      <c r="B45" s="4">
        <f>MONTH(Tab_CAANxSAAL[[#This Row],[MÊS LANÇ.]])</f>
        <v>1</v>
      </c>
      <c r="C45" s="4" t="str">
        <f>Tab_CAANxSAAL[[#This Row],[FILIAL]]</f>
        <v>A</v>
      </c>
      <c r="D45" s="17" t="str">
        <f>Tab_CAANxSAAL[[#This Row],[RAZÃO SOCIAL]]</f>
        <v>Hewir</v>
      </c>
      <c r="E45" s="4">
        <f>Tab_CAANxSAAL[[#This Row],[NATUREZA CONTRATO]]</f>
        <v>496897</v>
      </c>
      <c r="F45" s="4" t="str">
        <f>Tab_CAANxSAAL[[#This Row],[MEDIDOR / REQUISITANTE]]</f>
        <v>Gabrielly Moura</v>
      </c>
      <c r="G45" s="10">
        <f>Tab_CAANxSAAL[[#This Row],[LIBERAÇÃO PEDIDO]]</f>
        <v>44579</v>
      </c>
      <c r="H45" s="10">
        <f t="shared" si="2"/>
        <v>44583</v>
      </c>
      <c r="I45" s="4">
        <f>DAY(Tab_Indicadores[[#This Row],[DATA LIBERAÇÃO]])</f>
        <v>18</v>
      </c>
      <c r="J45" s="4" t="e">
        <f>IF(Tab_Indicadores[[#This Row],[MÊS]]=$AA$3,I45,"")</f>
        <v>#REF!</v>
      </c>
      <c r="K45" s="2" t="str">
        <f>IF(Tab_Indicadores[[#All],[DATA LIBERAÇÃO]]&gt;Tab_Indicadores[[#All],[PRAZO LIBERAÇÃO]],"Fora do prazo","No prazo")</f>
        <v>No prazo</v>
      </c>
      <c r="L45" s="2" t="str">
        <f t="shared" ref="L45:L49" si="16">IF(K45="Fora do prazo",F45,"-")</f>
        <v>-</v>
      </c>
      <c r="M45" s="4" t="str">
        <f>IF(Tab_Indicadores[[#This Row],[STATUS]]=$Q$3,"-","")</f>
        <v>-</v>
      </c>
      <c r="N45" s="55">
        <f>Tab_CAANxSAAL[[#This Row],[DATA PRÉ-NOTA]]</f>
        <v>44579</v>
      </c>
      <c r="O45" s="56">
        <v>44584</v>
      </c>
      <c r="P45" s="4" t="str">
        <f>IF(Tab_Indicadores[[#This Row],[DATA PRÉ-NOTA]]&lt;=Tab_Indicadores[[#This Row],[PRAZO PRÉ-NOTA]],"No prazo","Fora do prazo")</f>
        <v>No prazo</v>
      </c>
    </row>
    <row r="46" spans="1:22" x14ac:dyDescent="0.25">
      <c r="A46" s="4" t="str">
        <f t="shared" si="15"/>
        <v>Janeiro</v>
      </c>
      <c r="B46" s="4">
        <f>MONTH(Tab_CAANxSAAL[[#This Row],[MÊS LANÇ.]])</f>
        <v>1</v>
      </c>
      <c r="C46" s="4" t="str">
        <f>Tab_CAANxSAAL[[#This Row],[FILIAL]]</f>
        <v>A</v>
      </c>
      <c r="D46" s="17" t="str">
        <f>Tab_CAANxSAAL[[#This Row],[RAZÃO SOCIAL]]</f>
        <v>Hewir</v>
      </c>
      <c r="E46" s="4">
        <f>Tab_CAANxSAAL[[#This Row],[NATUREZA CONTRATO]]</f>
        <v>346772</v>
      </c>
      <c r="F46" s="4" t="str">
        <f>Tab_CAANxSAAL[[#This Row],[MEDIDOR / REQUISITANTE]]</f>
        <v>Gabrielly Moura</v>
      </c>
      <c r="G46" s="10">
        <f>Tab_CAANxSAAL[[#This Row],[LIBERAÇÃO PEDIDO]]</f>
        <v>44579</v>
      </c>
      <c r="H46" s="10">
        <f t="shared" si="2"/>
        <v>44583</v>
      </c>
      <c r="I46" s="4">
        <f>DAY(Tab_Indicadores[[#This Row],[DATA LIBERAÇÃO]])</f>
        <v>18</v>
      </c>
      <c r="J46" s="4" t="e">
        <f>IF(Tab_Indicadores[[#This Row],[MÊS]]=$AA$3,I46,"")</f>
        <v>#REF!</v>
      </c>
      <c r="K46" s="2" t="str">
        <f>IF(Tab_Indicadores[[#All],[DATA LIBERAÇÃO]]&gt;Tab_Indicadores[[#All],[PRAZO LIBERAÇÃO]],"Fora do prazo","No prazo")</f>
        <v>No prazo</v>
      </c>
      <c r="L46" s="2" t="str">
        <f t="shared" si="16"/>
        <v>-</v>
      </c>
      <c r="M46" s="4" t="str">
        <f>IF(Tab_Indicadores[[#This Row],[STATUS]]=$Q$3,"-","")</f>
        <v>-</v>
      </c>
      <c r="N46" s="55">
        <f>Tab_CAANxSAAL[[#This Row],[DATA PRÉ-NOTA]]</f>
        <v>44579</v>
      </c>
      <c r="O46" s="56">
        <v>44584</v>
      </c>
      <c r="P46" s="4" t="str">
        <f>IF(Tab_Indicadores[[#This Row],[DATA PRÉ-NOTA]]&lt;=Tab_Indicadores[[#This Row],[PRAZO PRÉ-NOTA]],"No prazo","Fora do prazo")</f>
        <v>No prazo</v>
      </c>
    </row>
    <row r="47" spans="1:22" x14ac:dyDescent="0.25">
      <c r="A47" s="4" t="str">
        <f t="shared" si="15"/>
        <v>Janeiro</v>
      </c>
      <c r="B47" s="4">
        <f>MONTH(Tab_CAANxSAAL[[#This Row],[MÊS LANÇ.]])</f>
        <v>1</v>
      </c>
      <c r="C47" s="4" t="str">
        <f>Tab_CAANxSAAL[[#This Row],[FILIAL]]</f>
        <v>A</v>
      </c>
      <c r="D47" s="17" t="str">
        <f>Tab_CAANxSAAL[[#This Row],[RAZÃO SOCIAL]]</f>
        <v>Hewir</v>
      </c>
      <c r="E47" s="4">
        <f>Tab_CAANxSAAL[[#This Row],[NATUREZA CONTRATO]]</f>
        <v>747835</v>
      </c>
      <c r="F47" s="4" t="str">
        <f>Tab_CAANxSAAL[[#This Row],[MEDIDOR / REQUISITANTE]]</f>
        <v>Gabrielly Moura</v>
      </c>
      <c r="G47" s="10">
        <f>Tab_CAANxSAAL[[#This Row],[LIBERAÇÃO PEDIDO]]</f>
        <v>44579</v>
      </c>
      <c r="H47" s="10">
        <f t="shared" si="2"/>
        <v>44583</v>
      </c>
      <c r="I47" s="4">
        <f>DAY(Tab_Indicadores[[#This Row],[DATA LIBERAÇÃO]])</f>
        <v>18</v>
      </c>
      <c r="J47" s="4" t="e">
        <f>IF(Tab_Indicadores[[#This Row],[MÊS]]=$AA$3,I47,"")</f>
        <v>#REF!</v>
      </c>
      <c r="K47" s="2" t="str">
        <f>IF(Tab_Indicadores[[#All],[DATA LIBERAÇÃO]]&gt;Tab_Indicadores[[#All],[PRAZO LIBERAÇÃO]],"Fora do prazo","No prazo")</f>
        <v>No prazo</v>
      </c>
      <c r="L47" s="2" t="str">
        <f t="shared" si="16"/>
        <v>-</v>
      </c>
      <c r="M47" s="4" t="str">
        <f>IF(Tab_Indicadores[[#This Row],[STATUS]]=$Q$3,"-","")</f>
        <v>-</v>
      </c>
      <c r="N47" s="55">
        <f>Tab_CAANxSAAL[[#This Row],[DATA PRÉ-NOTA]]</f>
        <v>44579</v>
      </c>
      <c r="O47" s="56">
        <v>44584</v>
      </c>
      <c r="P47" s="4" t="str">
        <f>IF(Tab_Indicadores[[#This Row],[DATA PRÉ-NOTA]]&lt;=Tab_Indicadores[[#This Row],[PRAZO PRÉ-NOTA]],"No prazo","Fora do prazo")</f>
        <v>No prazo</v>
      </c>
    </row>
    <row r="48" spans="1:22" x14ac:dyDescent="0.25">
      <c r="A48" s="4" t="str">
        <f t="shared" si="15"/>
        <v>Janeiro</v>
      </c>
      <c r="B48" s="4">
        <f>MONTH(Tab_CAANxSAAL[[#This Row],[MÊS LANÇ.]])</f>
        <v>1</v>
      </c>
      <c r="C48" s="4" t="str">
        <f>Tab_CAANxSAAL[[#This Row],[FILIAL]]</f>
        <v>A</v>
      </c>
      <c r="D48" s="17" t="str">
        <f>Tab_CAANxSAAL[[#This Row],[RAZÃO SOCIAL]]</f>
        <v>Zuyhui</v>
      </c>
      <c r="E48" s="4">
        <f>Tab_CAANxSAAL[[#This Row],[NATUREZA CONTRATO]]</f>
        <v>549371</v>
      </c>
      <c r="F48" s="4" t="str">
        <f>Tab_CAANxSAAL[[#This Row],[MEDIDOR / REQUISITANTE]]</f>
        <v>Isis Fogaça</v>
      </c>
      <c r="G48" s="10">
        <f>Tab_CAANxSAAL[[#This Row],[LIBERAÇÃO PEDIDO]]</f>
        <v>44572</v>
      </c>
      <c r="H48" s="10">
        <f t="shared" si="2"/>
        <v>44583</v>
      </c>
      <c r="I48" s="4">
        <f>DAY(Tab_Indicadores[[#This Row],[DATA LIBERAÇÃO]])</f>
        <v>11</v>
      </c>
      <c r="J48" s="4" t="e">
        <f>IF(Tab_Indicadores[[#This Row],[MÊS]]=$AA$3,I48,"")</f>
        <v>#REF!</v>
      </c>
      <c r="K48" s="2" t="str">
        <f>IF(Tab_Indicadores[[#All],[DATA LIBERAÇÃO]]&gt;Tab_Indicadores[[#All],[PRAZO LIBERAÇÃO]],"Fora do prazo","No prazo")</f>
        <v>No prazo</v>
      </c>
      <c r="L48" s="2" t="str">
        <f t="shared" si="16"/>
        <v>-</v>
      </c>
      <c r="M48" s="4" t="str">
        <f>IF(Tab_Indicadores[[#This Row],[STATUS]]=$Q$3,"-","")</f>
        <v>-</v>
      </c>
      <c r="N48" s="55">
        <f>Tab_CAANxSAAL[[#This Row],[DATA PRÉ-NOTA]]</f>
        <v>44572</v>
      </c>
      <c r="O48" s="56">
        <v>44584</v>
      </c>
      <c r="P48" s="4" t="str">
        <f>IF(Tab_Indicadores[[#This Row],[DATA PRÉ-NOTA]]&lt;=Tab_Indicadores[[#This Row],[PRAZO PRÉ-NOTA]],"No prazo","Fora do prazo")</f>
        <v>No prazo</v>
      </c>
    </row>
    <row r="49" spans="1:16" x14ac:dyDescent="0.25">
      <c r="A49" s="4" t="str">
        <f t="shared" si="15"/>
        <v>Janeiro</v>
      </c>
      <c r="B49" s="4">
        <f>MONTH(Tab_CAANxSAAL[[#This Row],[MÊS LANÇ.]])</f>
        <v>1</v>
      </c>
      <c r="C49" s="4" t="str">
        <f>Tab_CAANxSAAL[[#This Row],[FILIAL]]</f>
        <v>A</v>
      </c>
      <c r="D49" s="17" t="str">
        <f>Tab_CAANxSAAL[[#This Row],[RAZÃO SOCIAL]]</f>
        <v>Waloe</v>
      </c>
      <c r="E49" s="4">
        <f>Tab_CAANxSAAL[[#This Row],[NATUREZA CONTRATO]]</f>
        <v>871246</v>
      </c>
      <c r="F49" s="4" t="str">
        <f>Tab_CAANxSAAL[[#This Row],[MEDIDOR / REQUISITANTE]]</f>
        <v>Esther Aragão</v>
      </c>
      <c r="G49" s="10">
        <f>Tab_CAANxSAAL[[#This Row],[LIBERAÇÃO PEDIDO]]</f>
        <v>44581</v>
      </c>
      <c r="H49" s="10">
        <f t="shared" si="2"/>
        <v>44583</v>
      </c>
      <c r="I49" s="4">
        <f>DAY(Tab_Indicadores[[#This Row],[DATA LIBERAÇÃO]])</f>
        <v>20</v>
      </c>
      <c r="J49" s="4" t="e">
        <f>IF(Tab_Indicadores[[#This Row],[MÊS]]=$AA$3,I49,"")</f>
        <v>#REF!</v>
      </c>
      <c r="K49" s="2" t="str">
        <f>IF(Tab_Indicadores[[#All],[DATA LIBERAÇÃO]]&gt;Tab_Indicadores[[#All],[PRAZO LIBERAÇÃO]],"Fora do prazo","No prazo")</f>
        <v>No prazo</v>
      </c>
      <c r="L49" s="2" t="str">
        <f t="shared" si="16"/>
        <v>-</v>
      </c>
      <c r="M49" s="4" t="str">
        <f>IF(Tab_Indicadores[[#This Row],[STATUS]]=$Q$3,"-","")</f>
        <v>-</v>
      </c>
      <c r="N49" s="55">
        <f>Tab_CAANxSAAL[[#This Row],[DATA PRÉ-NOTA]]</f>
        <v>44582</v>
      </c>
      <c r="O49" s="56">
        <v>44584</v>
      </c>
      <c r="P49" s="4" t="str">
        <f>IF(Tab_Indicadores[[#This Row],[DATA PRÉ-NOTA]]&lt;=Tab_Indicadores[[#This Row],[PRAZO PRÉ-NOTA]],"No prazo","Fora do prazo")</f>
        <v>No prazo</v>
      </c>
    </row>
    <row r="50" spans="1:16" x14ac:dyDescent="0.25">
      <c r="A50" s="4" t="str">
        <f t="shared" ref="A50:A61" si="17">IF(B50=1,"Janeiro",IF(B50=2,"Fevereiro",IF(B50=3,"Março",IF(B50=4,"Abril",IF(B50=5,"Maio",IF(B50=6,"Junho",IF(B50=7,"Julho",IF(B50=8,"Agosto",IF(B50=9,"Setembro",IF(B50=10,"Outubro",IF(B50=11,"Novembro","Dezembro")))))))))))</f>
        <v>Janeiro</v>
      </c>
      <c r="B50" s="4">
        <f>MONTH(Tab_CAANxSAAL[[#This Row],[MÊS LANÇ.]])</f>
        <v>1</v>
      </c>
      <c r="C50" s="4" t="str">
        <f>Tab_CAANxSAAL[[#This Row],[FILIAL]]</f>
        <v>A</v>
      </c>
      <c r="D50" s="17" t="str">
        <f>Tab_CAANxSAAL[[#This Row],[RAZÃO SOCIAL]]</f>
        <v>Bivaror</v>
      </c>
      <c r="E50" s="4">
        <f>Tab_CAANxSAAL[[#This Row],[NATUREZA CONTRATO]]</f>
        <v>362921</v>
      </c>
      <c r="F50" s="4" t="str">
        <f>Tab_CAANxSAAL[[#This Row],[MEDIDOR / REQUISITANTE]]</f>
        <v>Maria Eduarda Ribeiro</v>
      </c>
      <c r="G50" s="10">
        <f>Tab_CAANxSAAL[[#This Row],[LIBERAÇÃO PEDIDO]]</f>
        <v>44572</v>
      </c>
      <c r="H50" s="10">
        <f t="shared" si="2"/>
        <v>44583</v>
      </c>
      <c r="I50" s="4">
        <f>DAY(Tab_Indicadores[[#This Row],[DATA LIBERAÇÃO]])</f>
        <v>11</v>
      </c>
      <c r="J50" s="4" t="e">
        <f>IF(Tab_Indicadores[[#This Row],[MÊS]]=$AA$3,I50,"")</f>
        <v>#REF!</v>
      </c>
      <c r="K50" s="2" t="str">
        <f>IF(Tab_Indicadores[[#All],[DATA LIBERAÇÃO]]&gt;Tab_Indicadores[[#All],[PRAZO LIBERAÇÃO]],"Fora do prazo","No prazo")</f>
        <v>No prazo</v>
      </c>
      <c r="L50" s="2" t="str">
        <f t="shared" ref="L50:L61" si="18">IF(K50="Fora do prazo",F50,"-")</f>
        <v>-</v>
      </c>
      <c r="M50" s="4" t="str">
        <f>IF(Tab_Indicadores[[#This Row],[STATUS]]=$Q$3,"-","")</f>
        <v>-</v>
      </c>
      <c r="N50" s="55">
        <f>Tab_CAANxSAAL[[#This Row],[DATA PRÉ-NOTA]]</f>
        <v>44574</v>
      </c>
      <c r="O50" s="56">
        <v>44584</v>
      </c>
      <c r="P50" s="4" t="str">
        <f>IF(Tab_Indicadores[[#This Row],[DATA PRÉ-NOTA]]&lt;=Tab_Indicadores[[#This Row],[PRAZO PRÉ-NOTA]],"No prazo","Fora do prazo")</f>
        <v>No prazo</v>
      </c>
    </row>
    <row r="51" spans="1:16" x14ac:dyDescent="0.25">
      <c r="A51" s="4" t="str">
        <f t="shared" si="17"/>
        <v>Janeiro</v>
      </c>
      <c r="B51" s="4">
        <f>MONTH(Tab_CAANxSAAL[[#This Row],[MÊS LANÇ.]])</f>
        <v>1</v>
      </c>
      <c r="C51" s="4" t="str">
        <f>Tab_CAANxSAAL[[#This Row],[FILIAL]]</f>
        <v>A</v>
      </c>
      <c r="D51" s="17" t="str">
        <f>Tab_CAANxSAAL[[#This Row],[RAZÃO SOCIAL]]</f>
        <v>Bivaror</v>
      </c>
      <c r="E51" s="4">
        <f>Tab_CAANxSAAL[[#This Row],[NATUREZA CONTRATO]]</f>
        <v>638227</v>
      </c>
      <c r="F51" s="4" t="str">
        <f>Tab_CAANxSAAL[[#This Row],[MEDIDOR / REQUISITANTE]]</f>
        <v>Maria Eduarda Ribeiro</v>
      </c>
      <c r="G51" s="10">
        <f>Tab_CAANxSAAL[[#This Row],[LIBERAÇÃO PEDIDO]]</f>
        <v>44572</v>
      </c>
      <c r="H51" s="10">
        <f t="shared" si="2"/>
        <v>44583</v>
      </c>
      <c r="I51" s="4">
        <f>DAY(Tab_Indicadores[[#This Row],[DATA LIBERAÇÃO]])</f>
        <v>11</v>
      </c>
      <c r="J51" s="4" t="e">
        <f>IF(Tab_Indicadores[[#This Row],[MÊS]]=$AA$3,I51,"")</f>
        <v>#REF!</v>
      </c>
      <c r="K51" s="2" t="str">
        <f>IF(Tab_Indicadores[[#All],[DATA LIBERAÇÃO]]&gt;Tab_Indicadores[[#All],[PRAZO LIBERAÇÃO]],"Fora do prazo","No prazo")</f>
        <v>No prazo</v>
      </c>
      <c r="L51" s="2" t="str">
        <f t="shared" si="18"/>
        <v>-</v>
      </c>
      <c r="M51" s="4" t="str">
        <f>IF(Tab_Indicadores[[#This Row],[STATUS]]=$Q$3,"-","")</f>
        <v>-</v>
      </c>
      <c r="N51" s="55">
        <f>Tab_CAANxSAAL[[#This Row],[DATA PRÉ-NOTA]]</f>
        <v>44574</v>
      </c>
      <c r="O51" s="56">
        <v>44584</v>
      </c>
      <c r="P51" s="4" t="str">
        <f>IF(Tab_Indicadores[[#This Row],[DATA PRÉ-NOTA]]&lt;=Tab_Indicadores[[#This Row],[PRAZO PRÉ-NOTA]],"No prazo","Fora do prazo")</f>
        <v>No prazo</v>
      </c>
    </row>
    <row r="52" spans="1:16" x14ac:dyDescent="0.25">
      <c r="A52" s="4" t="str">
        <f t="shared" si="17"/>
        <v>Janeiro</v>
      </c>
      <c r="B52" s="4">
        <f>MONTH(Tab_CAANxSAAL[[#This Row],[MÊS LANÇ.]])</f>
        <v>1</v>
      </c>
      <c r="C52" s="4" t="str">
        <f>Tab_CAANxSAAL[[#This Row],[FILIAL]]</f>
        <v>A</v>
      </c>
      <c r="D52" s="17" t="str">
        <f>Tab_CAANxSAAL[[#This Row],[RAZÃO SOCIAL]]</f>
        <v>Datun</v>
      </c>
      <c r="E52" s="4">
        <f>Tab_CAANxSAAL[[#This Row],[NATUREZA CONTRATO]]</f>
        <v>211585</v>
      </c>
      <c r="F52" s="4" t="str">
        <f>Tab_CAANxSAAL[[#This Row],[MEDIDOR / REQUISITANTE]]</f>
        <v>Gabrielly Moura</v>
      </c>
      <c r="G52" s="10">
        <f>Tab_CAANxSAAL[[#This Row],[LIBERAÇÃO PEDIDO]]</f>
        <v>44582</v>
      </c>
      <c r="H52" s="10">
        <f t="shared" si="2"/>
        <v>44583</v>
      </c>
      <c r="I52" s="4">
        <f>DAY(Tab_Indicadores[[#This Row],[DATA LIBERAÇÃO]])</f>
        <v>21</v>
      </c>
      <c r="J52" s="4" t="e">
        <f>IF(Tab_Indicadores[[#This Row],[MÊS]]=$AA$3,I52,"")</f>
        <v>#REF!</v>
      </c>
      <c r="K52" s="2" t="str">
        <f>IF(Tab_Indicadores[[#All],[DATA LIBERAÇÃO]]&gt;Tab_Indicadores[[#All],[PRAZO LIBERAÇÃO]],"Fora do prazo","No prazo")</f>
        <v>No prazo</v>
      </c>
      <c r="L52" s="2" t="str">
        <f t="shared" si="18"/>
        <v>-</v>
      </c>
      <c r="M52" s="4" t="str">
        <f>IF(Tab_Indicadores[[#This Row],[STATUS]]=$Q$3,"-","")</f>
        <v>-</v>
      </c>
      <c r="N52" s="55">
        <f>Tab_CAANxSAAL[[#This Row],[DATA PRÉ-NOTA]]</f>
        <v>44582</v>
      </c>
      <c r="O52" s="56">
        <v>44584</v>
      </c>
      <c r="P52" s="4" t="str">
        <f>IF(Tab_Indicadores[[#This Row],[DATA PRÉ-NOTA]]&lt;=Tab_Indicadores[[#This Row],[PRAZO PRÉ-NOTA]],"No prazo","Fora do prazo")</f>
        <v>No prazo</v>
      </c>
    </row>
    <row r="53" spans="1:16" x14ac:dyDescent="0.25">
      <c r="A53" s="4" t="str">
        <f t="shared" si="17"/>
        <v>Janeiro</v>
      </c>
      <c r="B53" s="4">
        <f>MONTH(Tab_CAANxSAAL[[#This Row],[MÊS LANÇ.]])</f>
        <v>1</v>
      </c>
      <c r="C53" s="4" t="str">
        <f>Tab_CAANxSAAL[[#This Row],[FILIAL]]</f>
        <v>A</v>
      </c>
      <c r="D53" s="17" t="str">
        <f>Tab_CAANxSAAL[[#This Row],[RAZÃO SOCIAL]]</f>
        <v>Xeocayre</v>
      </c>
      <c r="E53" s="4">
        <f>Tab_CAANxSAAL[[#This Row],[NATUREZA CONTRATO]]</f>
        <v>785592</v>
      </c>
      <c r="F53" s="4" t="str">
        <f>Tab_CAANxSAAL[[#This Row],[MEDIDOR / REQUISITANTE]]</f>
        <v>Larissa Pires</v>
      </c>
      <c r="G53" s="10">
        <f>Tab_CAANxSAAL[[#This Row],[LIBERAÇÃO PEDIDO]]</f>
        <v>44587</v>
      </c>
      <c r="H53" s="10">
        <f t="shared" si="2"/>
        <v>44583</v>
      </c>
      <c r="I53" s="4">
        <f>DAY(Tab_Indicadores[[#This Row],[DATA LIBERAÇÃO]])</f>
        <v>26</v>
      </c>
      <c r="J53" s="4" t="e">
        <f>IF(Tab_Indicadores[[#This Row],[MÊS]]=$AA$3,I53,"")</f>
        <v>#REF!</v>
      </c>
      <c r="K53" s="2" t="str">
        <f>IF(Tab_Indicadores[[#All],[DATA LIBERAÇÃO]]&gt;Tab_Indicadores[[#All],[PRAZO LIBERAÇÃO]],"Fora do prazo","No prazo")</f>
        <v>Fora do prazo</v>
      </c>
      <c r="L53" s="2" t="str">
        <f t="shared" si="18"/>
        <v>Larissa Pires</v>
      </c>
      <c r="M53" s="4" t="str">
        <f>IF(Tab_Indicadores[[#This Row],[STATUS]]=$Q$3,"-","")</f>
        <v/>
      </c>
      <c r="N53" s="55">
        <f>Tab_CAANxSAAL[[#This Row],[DATA PRÉ-NOTA]]</f>
        <v>44581</v>
      </c>
      <c r="O53" s="56">
        <v>44584</v>
      </c>
      <c r="P53" s="4" t="str">
        <f>IF(Tab_Indicadores[[#This Row],[DATA PRÉ-NOTA]]&lt;=Tab_Indicadores[[#This Row],[PRAZO PRÉ-NOTA]],"No prazo","Fora do prazo")</f>
        <v>No prazo</v>
      </c>
    </row>
    <row r="54" spans="1:16" x14ac:dyDescent="0.25">
      <c r="A54" s="4" t="str">
        <f t="shared" si="17"/>
        <v>Janeiro</v>
      </c>
      <c r="B54" s="4">
        <f>MONTH(Tab_CAANxSAAL[[#This Row],[MÊS LANÇ.]])</f>
        <v>1</v>
      </c>
      <c r="C54" s="4" t="str">
        <f>Tab_CAANxSAAL[[#This Row],[FILIAL]]</f>
        <v>A</v>
      </c>
      <c r="D54" s="17" t="str">
        <f>Tab_CAANxSAAL[[#This Row],[RAZÃO SOCIAL]]</f>
        <v>Buiki</v>
      </c>
      <c r="E54" s="4">
        <f>Tab_CAANxSAAL[[#This Row],[NATUREZA CONTRATO]]</f>
        <v>176050</v>
      </c>
      <c r="F54" s="4" t="str">
        <f>Tab_CAANxSAAL[[#This Row],[MEDIDOR / REQUISITANTE]]</f>
        <v>Stephany Porto</v>
      </c>
      <c r="G54" s="10">
        <f>Tab_CAANxSAAL[[#This Row],[LIBERAÇÃO PEDIDO]]</f>
        <v>44579</v>
      </c>
      <c r="H54" s="10">
        <f t="shared" si="2"/>
        <v>44583</v>
      </c>
      <c r="I54" s="4">
        <f>DAY(Tab_Indicadores[[#This Row],[DATA LIBERAÇÃO]])</f>
        <v>18</v>
      </c>
      <c r="J54" s="4" t="e">
        <f>IF(Tab_Indicadores[[#This Row],[MÊS]]=$AA$3,I54,"")</f>
        <v>#REF!</v>
      </c>
      <c r="K54" s="2" t="str">
        <f>IF(Tab_Indicadores[[#All],[DATA LIBERAÇÃO]]&gt;Tab_Indicadores[[#All],[PRAZO LIBERAÇÃO]],"Fora do prazo","No prazo")</f>
        <v>No prazo</v>
      </c>
      <c r="L54" s="2" t="str">
        <f t="shared" si="18"/>
        <v>-</v>
      </c>
      <c r="M54" s="4" t="str">
        <f>IF(Tab_Indicadores[[#This Row],[STATUS]]=$Q$3,"-","")</f>
        <v>-</v>
      </c>
      <c r="N54" s="55">
        <f>Tab_CAANxSAAL[[#This Row],[DATA PRÉ-NOTA]]</f>
        <v>44580</v>
      </c>
      <c r="O54" s="56">
        <v>44584</v>
      </c>
      <c r="P54" s="4" t="str">
        <f>IF(Tab_Indicadores[[#This Row],[DATA PRÉ-NOTA]]&lt;=Tab_Indicadores[[#This Row],[PRAZO PRÉ-NOTA]],"No prazo","Fora do prazo")</f>
        <v>No prazo</v>
      </c>
    </row>
    <row r="55" spans="1:16" x14ac:dyDescent="0.25">
      <c r="A55" s="4" t="str">
        <f t="shared" si="17"/>
        <v>Janeiro</v>
      </c>
      <c r="B55" s="4">
        <f>MONTH(Tab_CAANxSAAL[[#This Row],[MÊS LANÇ.]])</f>
        <v>1</v>
      </c>
      <c r="C55" s="4" t="str">
        <f>Tab_CAANxSAAL[[#This Row],[FILIAL]]</f>
        <v>B</v>
      </c>
      <c r="D55" s="17" t="str">
        <f>Tab_CAANxSAAL[[#This Row],[RAZÃO SOCIAL]]</f>
        <v>Buiki</v>
      </c>
      <c r="E55" s="4">
        <f>Tab_CAANxSAAL[[#This Row],[NATUREZA CONTRATO]]</f>
        <v>589826</v>
      </c>
      <c r="F55" s="4" t="str">
        <f>Tab_CAANxSAAL[[#This Row],[MEDIDOR / REQUISITANTE]]</f>
        <v>Stephany Porto</v>
      </c>
      <c r="G55" s="10">
        <f>Tab_CAANxSAAL[[#This Row],[LIBERAÇÃO PEDIDO]]</f>
        <v>44579</v>
      </c>
      <c r="H55" s="10">
        <f t="shared" si="2"/>
        <v>44583</v>
      </c>
      <c r="I55" s="4">
        <f>DAY(Tab_Indicadores[[#This Row],[DATA LIBERAÇÃO]])</f>
        <v>18</v>
      </c>
      <c r="J55" s="4" t="e">
        <f>IF(Tab_Indicadores[[#This Row],[MÊS]]=$AA$3,I55,"")</f>
        <v>#REF!</v>
      </c>
      <c r="K55" s="2" t="str">
        <f>IF(Tab_Indicadores[[#All],[DATA LIBERAÇÃO]]&gt;Tab_Indicadores[[#All],[PRAZO LIBERAÇÃO]],"Fora do prazo","No prazo")</f>
        <v>No prazo</v>
      </c>
      <c r="L55" s="2" t="str">
        <f t="shared" si="18"/>
        <v>-</v>
      </c>
      <c r="M55" s="4" t="str">
        <f>IF(Tab_Indicadores[[#This Row],[STATUS]]=$Q$3,"-","")</f>
        <v>-</v>
      </c>
      <c r="N55" s="55">
        <f>Tab_CAANxSAAL[[#This Row],[DATA PRÉ-NOTA]]</f>
        <v>44580</v>
      </c>
      <c r="O55" s="56">
        <v>44584</v>
      </c>
      <c r="P55" s="4" t="str">
        <f>IF(Tab_Indicadores[[#This Row],[DATA PRÉ-NOTA]]&lt;=Tab_Indicadores[[#This Row],[PRAZO PRÉ-NOTA]],"No prazo","Fora do prazo")</f>
        <v>No prazo</v>
      </c>
    </row>
    <row r="56" spans="1:16" x14ac:dyDescent="0.25">
      <c r="A56" s="4" t="str">
        <f t="shared" si="17"/>
        <v>Janeiro</v>
      </c>
      <c r="B56" s="4">
        <f>MONTH(Tab_CAANxSAAL[[#This Row],[MÊS LANÇ.]])</f>
        <v>1</v>
      </c>
      <c r="C56" s="4" t="str">
        <f>Tab_CAANxSAAL[[#This Row],[FILIAL]]</f>
        <v>A</v>
      </c>
      <c r="D56" s="17" t="str">
        <f>Tab_CAANxSAAL[[#This Row],[RAZÃO SOCIAL]]</f>
        <v>Bofel</v>
      </c>
      <c r="E56" s="4">
        <f>Tab_CAANxSAAL[[#This Row],[NATUREZA CONTRATO]]</f>
        <v>473643</v>
      </c>
      <c r="F56" s="4" t="str">
        <f>Tab_CAANxSAAL[[#This Row],[MEDIDOR / REQUISITANTE]]</f>
        <v>Esther Aragão</v>
      </c>
      <c r="G56" s="10">
        <f>Tab_CAANxSAAL[[#This Row],[LIBERAÇÃO PEDIDO]]</f>
        <v>44573</v>
      </c>
      <c r="H56" s="10">
        <f t="shared" si="2"/>
        <v>44583</v>
      </c>
      <c r="I56" s="4">
        <f>DAY(Tab_Indicadores[[#This Row],[DATA LIBERAÇÃO]])</f>
        <v>12</v>
      </c>
      <c r="J56" s="4" t="e">
        <f>IF(Tab_Indicadores[[#This Row],[MÊS]]=$AA$3,I56,"")</f>
        <v>#REF!</v>
      </c>
      <c r="K56" s="2" t="str">
        <f>IF(Tab_Indicadores[[#All],[DATA LIBERAÇÃO]]&gt;Tab_Indicadores[[#All],[PRAZO LIBERAÇÃO]],"Fora do prazo","No prazo")</f>
        <v>No prazo</v>
      </c>
      <c r="L56" s="2" t="str">
        <f t="shared" si="18"/>
        <v>-</v>
      </c>
      <c r="M56" s="4" t="str">
        <f>IF(Tab_Indicadores[[#This Row],[STATUS]]=$Q$3,"-","")</f>
        <v>-</v>
      </c>
      <c r="N56" s="55">
        <f>Tab_CAANxSAAL[[#This Row],[DATA PRÉ-NOTA]]</f>
        <v>44575</v>
      </c>
      <c r="O56" s="56">
        <v>44584</v>
      </c>
      <c r="P56" s="4" t="str">
        <f>IF(Tab_Indicadores[[#This Row],[DATA PRÉ-NOTA]]&lt;=Tab_Indicadores[[#This Row],[PRAZO PRÉ-NOTA]],"No prazo","Fora do prazo")</f>
        <v>No prazo</v>
      </c>
    </row>
    <row r="57" spans="1:16" x14ac:dyDescent="0.25">
      <c r="A57" s="4" t="str">
        <f t="shared" si="17"/>
        <v>Janeiro</v>
      </c>
      <c r="B57" s="4">
        <f>MONTH(Tab_CAANxSAAL[[#This Row],[MÊS LANÇ.]])</f>
        <v>1</v>
      </c>
      <c r="C57" s="4" t="str">
        <f>Tab_CAANxSAAL[[#This Row],[FILIAL]]</f>
        <v>B</v>
      </c>
      <c r="D57" s="17" t="str">
        <f>Tab_CAANxSAAL[[#This Row],[RAZÃO SOCIAL]]</f>
        <v>Bofel</v>
      </c>
      <c r="E57" s="4">
        <f>Tab_CAANxSAAL[[#This Row],[NATUREZA CONTRATO]]</f>
        <v>488958</v>
      </c>
      <c r="F57" s="4" t="str">
        <f>Tab_CAANxSAAL[[#This Row],[MEDIDOR / REQUISITANTE]]</f>
        <v>Stephany Porto</v>
      </c>
      <c r="G57" s="10">
        <f>Tab_CAANxSAAL[[#This Row],[LIBERAÇÃO PEDIDO]]</f>
        <v>44578</v>
      </c>
      <c r="H57" s="10">
        <f t="shared" si="2"/>
        <v>44583</v>
      </c>
      <c r="I57" s="4">
        <f>DAY(Tab_Indicadores[[#This Row],[DATA LIBERAÇÃO]])</f>
        <v>17</v>
      </c>
      <c r="J57" s="4" t="e">
        <f>IF(Tab_Indicadores[[#This Row],[MÊS]]=$AA$3,I57,"")</f>
        <v>#REF!</v>
      </c>
      <c r="K57" s="2" t="str">
        <f>IF(Tab_Indicadores[[#All],[DATA LIBERAÇÃO]]&gt;Tab_Indicadores[[#All],[PRAZO LIBERAÇÃO]],"Fora do prazo","No prazo")</f>
        <v>No prazo</v>
      </c>
      <c r="L57" s="2" t="str">
        <f t="shared" si="18"/>
        <v>-</v>
      </c>
      <c r="M57" s="4" t="str">
        <f>IF(Tab_Indicadores[[#This Row],[STATUS]]=$Q$3,"-","")</f>
        <v>-</v>
      </c>
      <c r="N57" s="55">
        <f>Tab_CAANxSAAL[[#This Row],[DATA PRÉ-NOTA]]</f>
        <v>44580</v>
      </c>
      <c r="O57" s="56">
        <v>44584</v>
      </c>
      <c r="P57" s="4" t="str">
        <f>IF(Tab_Indicadores[[#This Row],[DATA PRÉ-NOTA]]&lt;=Tab_Indicadores[[#This Row],[PRAZO PRÉ-NOTA]],"No prazo","Fora do prazo")</f>
        <v>No prazo</v>
      </c>
    </row>
    <row r="58" spans="1:16" x14ac:dyDescent="0.25">
      <c r="A58" s="4" t="str">
        <f t="shared" si="17"/>
        <v>Janeiro</v>
      </c>
      <c r="B58" s="4">
        <f>MONTH(Tab_CAANxSAAL[[#This Row],[MÊS LANÇ.]])</f>
        <v>1</v>
      </c>
      <c r="C58" s="4" t="str">
        <f>Tab_CAANxSAAL[[#This Row],[FILIAL]]</f>
        <v>A</v>
      </c>
      <c r="D58" s="17" t="str">
        <f>Tab_CAANxSAAL[[#This Row],[RAZÃO SOCIAL]]</f>
        <v>Bofel</v>
      </c>
      <c r="E58" s="4">
        <f>Tab_CAANxSAAL[[#This Row],[NATUREZA CONTRATO]]</f>
        <v>859605</v>
      </c>
      <c r="F58" s="4" t="str">
        <f>Tab_CAANxSAAL[[#This Row],[MEDIDOR / REQUISITANTE]]</f>
        <v>Stephany Porto</v>
      </c>
      <c r="G58" s="10">
        <f>Tab_CAANxSAAL[[#This Row],[LIBERAÇÃO PEDIDO]]</f>
        <v>44579</v>
      </c>
      <c r="H58" s="10">
        <f t="shared" si="2"/>
        <v>44583</v>
      </c>
      <c r="I58" s="4">
        <f>DAY(Tab_Indicadores[[#This Row],[DATA LIBERAÇÃO]])</f>
        <v>18</v>
      </c>
      <c r="J58" s="4" t="e">
        <f>IF(Tab_Indicadores[[#This Row],[MÊS]]=$AA$3,I58,"")</f>
        <v>#REF!</v>
      </c>
      <c r="K58" s="2" t="str">
        <f>IF(Tab_Indicadores[[#All],[DATA LIBERAÇÃO]]&gt;Tab_Indicadores[[#All],[PRAZO LIBERAÇÃO]],"Fora do prazo","No prazo")</f>
        <v>No prazo</v>
      </c>
      <c r="L58" s="2" t="str">
        <f t="shared" si="18"/>
        <v>-</v>
      </c>
      <c r="M58" s="4" t="str">
        <f>IF(Tab_Indicadores[[#This Row],[STATUS]]=$Q$3,"-","")</f>
        <v>-</v>
      </c>
      <c r="N58" s="55">
        <f>Tab_CAANxSAAL[[#This Row],[DATA PRÉ-NOTA]]</f>
        <v>44580</v>
      </c>
      <c r="O58" s="56">
        <v>44584</v>
      </c>
      <c r="P58" s="4" t="str">
        <f>IF(Tab_Indicadores[[#This Row],[DATA PRÉ-NOTA]]&lt;=Tab_Indicadores[[#This Row],[PRAZO PRÉ-NOTA]],"No prazo","Fora do prazo")</f>
        <v>No prazo</v>
      </c>
    </row>
    <row r="59" spans="1:16" x14ac:dyDescent="0.25">
      <c r="A59" s="4" t="str">
        <f t="shared" si="17"/>
        <v>Janeiro</v>
      </c>
      <c r="B59" s="4">
        <f>MONTH(Tab_CAANxSAAL[[#This Row],[MÊS LANÇ.]])</f>
        <v>1</v>
      </c>
      <c r="C59" s="4" t="str">
        <f>Tab_CAANxSAAL[[#This Row],[FILIAL]]</f>
        <v>A</v>
      </c>
      <c r="D59" s="17" t="str">
        <f>Tab_CAANxSAAL[[#This Row],[RAZÃO SOCIAL]]</f>
        <v>Entes</v>
      </c>
      <c r="E59" s="4">
        <f>Tab_CAANxSAAL[[#This Row],[NATUREZA CONTRATO]]</f>
        <v>461400</v>
      </c>
      <c r="F59" s="4" t="str">
        <f>Tab_CAANxSAAL[[#This Row],[MEDIDOR / REQUISITANTE]]</f>
        <v>Isabel Porto</v>
      </c>
      <c r="G59" s="10">
        <f>Tab_CAANxSAAL[[#This Row],[LIBERAÇÃO PEDIDO]]</f>
        <v>44578</v>
      </c>
      <c r="H59" s="10">
        <f t="shared" si="2"/>
        <v>44583</v>
      </c>
      <c r="I59" s="4">
        <f>DAY(Tab_Indicadores[[#This Row],[DATA LIBERAÇÃO]])</f>
        <v>17</v>
      </c>
      <c r="J59" s="4" t="e">
        <f>IF(Tab_Indicadores[[#This Row],[MÊS]]=$AA$3,I59,"")</f>
        <v>#REF!</v>
      </c>
      <c r="K59" s="2" t="str">
        <f>IF(Tab_Indicadores[[#All],[DATA LIBERAÇÃO]]&gt;Tab_Indicadores[[#All],[PRAZO LIBERAÇÃO]],"Fora do prazo","No prazo")</f>
        <v>No prazo</v>
      </c>
      <c r="L59" s="2" t="str">
        <f t="shared" si="18"/>
        <v>-</v>
      </c>
      <c r="M59" s="4" t="str">
        <f>IF(Tab_Indicadores[[#This Row],[STATUS]]=$Q$3,"-","")</f>
        <v>-</v>
      </c>
      <c r="N59" s="55">
        <f>Tab_CAANxSAAL[[#This Row],[DATA PRÉ-NOTA]]</f>
        <v>44578</v>
      </c>
      <c r="O59" s="56">
        <v>44584</v>
      </c>
      <c r="P59" s="4" t="str">
        <f>IF(Tab_Indicadores[[#This Row],[DATA PRÉ-NOTA]]&lt;=Tab_Indicadores[[#This Row],[PRAZO PRÉ-NOTA]],"No prazo","Fora do prazo")</f>
        <v>No prazo</v>
      </c>
    </row>
    <row r="60" spans="1:16" x14ac:dyDescent="0.25">
      <c r="A60" s="4" t="str">
        <f t="shared" si="17"/>
        <v>Janeiro</v>
      </c>
      <c r="B60" s="4">
        <f>MONTH(Tab_CAANxSAAL[[#This Row],[MÊS LANÇ.]])</f>
        <v>1</v>
      </c>
      <c r="C60" s="4" t="str">
        <f>Tab_CAANxSAAL[[#This Row],[FILIAL]]</f>
        <v>A</v>
      </c>
      <c r="D60" s="17" t="str">
        <f>Tab_CAANxSAAL[[#This Row],[RAZÃO SOCIAL]]</f>
        <v>Kukus</v>
      </c>
      <c r="E60" s="4">
        <f>Tab_CAANxSAAL[[#This Row],[NATUREZA CONTRATO]]</f>
        <v>134469</v>
      </c>
      <c r="F60" s="4" t="str">
        <f>Tab_CAANxSAAL[[#This Row],[MEDIDOR / REQUISITANTE]]</f>
        <v>Maria Clara Azevedo</v>
      </c>
      <c r="G60" s="10">
        <f>Tab_CAANxSAAL[[#This Row],[LIBERAÇÃO PEDIDO]]</f>
        <v>44567</v>
      </c>
      <c r="H60" s="10">
        <f t="shared" si="2"/>
        <v>44583</v>
      </c>
      <c r="I60" s="4">
        <f>DAY(Tab_Indicadores[[#This Row],[DATA LIBERAÇÃO]])</f>
        <v>6</v>
      </c>
      <c r="J60" s="4" t="e">
        <f>IF(Tab_Indicadores[[#This Row],[MÊS]]=$AA$3,I60,"")</f>
        <v>#REF!</v>
      </c>
      <c r="K60" s="2" t="str">
        <f>IF(Tab_Indicadores[[#All],[DATA LIBERAÇÃO]]&gt;Tab_Indicadores[[#All],[PRAZO LIBERAÇÃO]],"Fora do prazo","No prazo")</f>
        <v>No prazo</v>
      </c>
      <c r="L60" s="2" t="str">
        <f t="shared" si="18"/>
        <v>-</v>
      </c>
      <c r="M60" s="4" t="str">
        <f>IF(Tab_Indicadores[[#This Row],[STATUS]]=$Q$3,"-","")</f>
        <v>-</v>
      </c>
      <c r="N60" s="55">
        <f>Tab_CAANxSAAL[[#This Row],[DATA PRÉ-NOTA]]</f>
        <v>44568</v>
      </c>
      <c r="O60" s="56">
        <v>44584</v>
      </c>
      <c r="P60" s="4" t="str">
        <f>IF(Tab_Indicadores[[#This Row],[DATA PRÉ-NOTA]]&lt;=Tab_Indicadores[[#This Row],[PRAZO PRÉ-NOTA]],"No prazo","Fora do prazo")</f>
        <v>No prazo</v>
      </c>
    </row>
    <row r="61" spans="1:16" x14ac:dyDescent="0.25">
      <c r="A61" s="4" t="str">
        <f t="shared" si="17"/>
        <v>Janeiro</v>
      </c>
      <c r="B61" s="4">
        <f>MONTH(Tab_CAANxSAAL[[#This Row],[MÊS LANÇ.]])</f>
        <v>1</v>
      </c>
      <c r="C61" s="4" t="str">
        <f>Tab_CAANxSAAL[[#This Row],[FILIAL]]</f>
        <v>A</v>
      </c>
      <c r="D61" s="17" t="str">
        <f>Tab_CAANxSAAL[[#This Row],[RAZÃO SOCIAL]]</f>
        <v>Toyco</v>
      </c>
      <c r="E61" s="4">
        <f>Tab_CAANxSAAL[[#This Row],[NATUREZA CONTRATO]]</f>
        <v>886640</v>
      </c>
      <c r="F61" s="4" t="str">
        <f>Tab_CAANxSAAL[[#This Row],[MEDIDOR / REQUISITANTE]]</f>
        <v>Clarice Barros</v>
      </c>
      <c r="G61" s="10">
        <f>Tab_CAANxSAAL[[#This Row],[LIBERAÇÃO PEDIDO]]</f>
        <v>44579</v>
      </c>
      <c r="H61" s="10">
        <f t="shared" si="2"/>
        <v>44583</v>
      </c>
      <c r="I61" s="4">
        <f>DAY(Tab_Indicadores[[#This Row],[DATA LIBERAÇÃO]])</f>
        <v>18</v>
      </c>
      <c r="J61" s="4" t="e">
        <f>IF(Tab_Indicadores[[#This Row],[MÊS]]=$AA$3,I61,"")</f>
        <v>#REF!</v>
      </c>
      <c r="K61" s="2" t="str">
        <f>IF(Tab_Indicadores[[#All],[DATA LIBERAÇÃO]]&gt;Tab_Indicadores[[#All],[PRAZO LIBERAÇÃO]],"Fora do prazo","No prazo")</f>
        <v>No prazo</v>
      </c>
      <c r="L61" s="2" t="str">
        <f t="shared" si="18"/>
        <v>-</v>
      </c>
      <c r="M61" s="4" t="str">
        <f>IF(Tab_Indicadores[[#This Row],[STATUS]]=$Q$3,"-","")</f>
        <v>-</v>
      </c>
      <c r="N61" s="55">
        <f>Tab_CAANxSAAL[[#This Row],[DATA PRÉ-NOTA]]</f>
        <v>44580</v>
      </c>
      <c r="O61" s="56">
        <v>44584</v>
      </c>
      <c r="P61" s="4" t="str">
        <f>IF(Tab_Indicadores[[#This Row],[DATA PRÉ-NOTA]]&lt;=Tab_Indicadores[[#This Row],[PRAZO PRÉ-NOTA]],"No prazo","Fora do prazo")</f>
        <v>No prazo</v>
      </c>
    </row>
    <row r="62" spans="1:16" x14ac:dyDescent="0.25">
      <c r="A62" s="4" t="str">
        <f t="shared" ref="A62:A76" si="19">IF(B62=1,"Janeiro",IF(B62=2,"Fevereiro",IF(B62=3,"Março",IF(B62=4,"Abril",IF(B62=5,"Maio",IF(B62=6,"Junho",IF(B62=7,"Julho",IF(B62=8,"Agosto",IF(B62=9,"Setembro",IF(B62=10,"Outubro",IF(B62=11,"Novembro","Dezembro")))))))))))</f>
        <v>Janeiro</v>
      </c>
      <c r="B62" s="4">
        <f>MONTH(Tab_CAANxSAAL[[#This Row],[MÊS LANÇ.]])</f>
        <v>1</v>
      </c>
      <c r="C62" s="4" t="str">
        <f>Tab_CAANxSAAL[[#This Row],[FILIAL]]</f>
        <v>A</v>
      </c>
      <c r="D62" s="17" t="str">
        <f>Tab_CAANxSAAL[[#This Row],[RAZÃO SOCIAL]]</f>
        <v>Roke</v>
      </c>
      <c r="E62" s="4">
        <f>Tab_CAANxSAAL[[#This Row],[NATUREZA CONTRATO]]</f>
        <v>794717</v>
      </c>
      <c r="F62" s="4" t="str">
        <f>Tab_CAANxSAAL[[#This Row],[MEDIDOR / REQUISITANTE]]</f>
        <v>Ana Laura Dias</v>
      </c>
      <c r="G62" s="10">
        <f>Tab_CAANxSAAL[[#This Row],[LIBERAÇÃO PEDIDO]]</f>
        <v>44581</v>
      </c>
      <c r="H62" s="10">
        <f t="shared" si="2"/>
        <v>44583</v>
      </c>
      <c r="I62" s="4">
        <f>DAY(Tab_Indicadores[[#This Row],[DATA LIBERAÇÃO]])</f>
        <v>20</v>
      </c>
      <c r="J62" s="4" t="e">
        <f>IF(Tab_Indicadores[[#This Row],[MÊS]]=$AA$3,I62,"")</f>
        <v>#REF!</v>
      </c>
      <c r="K62" s="2" t="str">
        <f>IF(Tab_Indicadores[[#All],[DATA LIBERAÇÃO]]&gt;Tab_Indicadores[[#All],[PRAZO LIBERAÇÃO]],"Fora do prazo","No prazo")</f>
        <v>No prazo</v>
      </c>
      <c r="L62" s="2" t="str">
        <f t="shared" ref="L62:L76" si="20">IF(K62="Fora do prazo",F62,"-")</f>
        <v>-</v>
      </c>
      <c r="M62" s="4" t="str">
        <f>IF(Tab_Indicadores[[#This Row],[STATUS]]=$Q$3,"-","")</f>
        <v>-</v>
      </c>
      <c r="N62" s="55">
        <f>Tab_CAANxSAAL[[#This Row],[DATA PRÉ-NOTA]]</f>
        <v>44581</v>
      </c>
      <c r="O62" s="56">
        <v>44584</v>
      </c>
      <c r="P62" s="4" t="str">
        <f>IF(Tab_Indicadores[[#This Row],[DATA PRÉ-NOTA]]&lt;=Tab_Indicadores[[#This Row],[PRAZO PRÉ-NOTA]],"No prazo","Fora do prazo")</f>
        <v>No prazo</v>
      </c>
    </row>
    <row r="63" spans="1:16" x14ac:dyDescent="0.25">
      <c r="A63" s="4" t="str">
        <f t="shared" si="19"/>
        <v>Janeiro</v>
      </c>
      <c r="B63" s="4">
        <f>MONTH(Tab_CAANxSAAL[[#This Row],[MÊS LANÇ.]])</f>
        <v>1</v>
      </c>
      <c r="C63" s="4" t="str">
        <f>Tab_CAANxSAAL[[#This Row],[FILIAL]]</f>
        <v>B</v>
      </c>
      <c r="D63" s="17" t="str">
        <f>Tab_CAANxSAAL[[#This Row],[RAZÃO SOCIAL]]</f>
        <v>Erbyo</v>
      </c>
      <c r="E63" s="4">
        <f>Tab_CAANxSAAL[[#This Row],[NATUREZA CONTRATO]]</f>
        <v>963682</v>
      </c>
      <c r="F63" s="4" t="str">
        <f>Tab_CAANxSAAL[[#This Row],[MEDIDOR / REQUISITANTE]]</f>
        <v>Ana Julia Barros</v>
      </c>
      <c r="G63" s="10">
        <f>Tab_CAANxSAAL[[#This Row],[LIBERAÇÃO PEDIDO]]</f>
        <v>44573</v>
      </c>
      <c r="H63" s="10">
        <f t="shared" si="2"/>
        <v>44583</v>
      </c>
      <c r="I63" s="4">
        <f>DAY(Tab_Indicadores[[#This Row],[DATA LIBERAÇÃO]])</f>
        <v>12</v>
      </c>
      <c r="J63" s="4" t="e">
        <f>IF(Tab_Indicadores[[#This Row],[MÊS]]=$AA$3,I63,"")</f>
        <v>#REF!</v>
      </c>
      <c r="K63" s="2" t="str">
        <f>IF(Tab_Indicadores[[#All],[DATA LIBERAÇÃO]]&gt;Tab_Indicadores[[#All],[PRAZO LIBERAÇÃO]],"Fora do prazo","No prazo")</f>
        <v>No prazo</v>
      </c>
      <c r="L63" s="2" t="str">
        <f t="shared" si="20"/>
        <v>-</v>
      </c>
      <c r="M63" s="4" t="str">
        <f>IF(Tab_Indicadores[[#This Row],[STATUS]]=$Q$3,"-","")</f>
        <v>-</v>
      </c>
      <c r="N63" s="55">
        <f>Tab_CAANxSAAL[[#This Row],[DATA PRÉ-NOTA]]</f>
        <v>44578</v>
      </c>
      <c r="O63" s="56">
        <v>44584</v>
      </c>
      <c r="P63" s="4" t="str">
        <f>IF(Tab_Indicadores[[#This Row],[DATA PRÉ-NOTA]]&lt;=Tab_Indicadores[[#This Row],[PRAZO PRÉ-NOTA]],"No prazo","Fora do prazo")</f>
        <v>No prazo</v>
      </c>
    </row>
    <row r="64" spans="1:16" x14ac:dyDescent="0.25">
      <c r="A64" s="4" t="str">
        <f t="shared" si="19"/>
        <v>Janeiro</v>
      </c>
      <c r="B64" s="4">
        <f>MONTH(Tab_CAANxSAAL[[#This Row],[MÊS LANÇ.]])</f>
        <v>1</v>
      </c>
      <c r="C64" s="4" t="str">
        <f>Tab_CAANxSAAL[[#This Row],[FILIAL]]</f>
        <v>B</v>
      </c>
      <c r="D64" s="17" t="str">
        <f>Tab_CAANxSAAL[[#This Row],[RAZÃO SOCIAL]]</f>
        <v>Erbyo</v>
      </c>
      <c r="E64" s="4">
        <f>Tab_CAANxSAAL[[#This Row],[NATUREZA CONTRATO]]</f>
        <v>480660</v>
      </c>
      <c r="F64" s="4" t="str">
        <f>Tab_CAANxSAAL[[#This Row],[MEDIDOR / REQUISITANTE]]</f>
        <v>Ana Julia Barros</v>
      </c>
      <c r="G64" s="10">
        <f>Tab_CAANxSAAL[[#This Row],[LIBERAÇÃO PEDIDO]]</f>
        <v>44573</v>
      </c>
      <c r="H64" s="10">
        <f t="shared" si="2"/>
        <v>44583</v>
      </c>
      <c r="I64" s="4">
        <f>DAY(Tab_Indicadores[[#This Row],[DATA LIBERAÇÃO]])</f>
        <v>12</v>
      </c>
      <c r="J64" s="4" t="e">
        <f>IF(Tab_Indicadores[[#This Row],[MÊS]]=$AA$3,I64,"")</f>
        <v>#REF!</v>
      </c>
      <c r="K64" s="2" t="str">
        <f>IF(Tab_Indicadores[[#All],[DATA LIBERAÇÃO]]&gt;Tab_Indicadores[[#All],[PRAZO LIBERAÇÃO]],"Fora do prazo","No prazo")</f>
        <v>No prazo</v>
      </c>
      <c r="L64" s="2" t="str">
        <f t="shared" si="20"/>
        <v>-</v>
      </c>
      <c r="M64" s="4" t="str">
        <f>IF(Tab_Indicadores[[#This Row],[STATUS]]=$Q$3,"-","")</f>
        <v>-</v>
      </c>
      <c r="N64" s="55">
        <f>Tab_CAANxSAAL[[#This Row],[DATA PRÉ-NOTA]]</f>
        <v>44578</v>
      </c>
      <c r="O64" s="56">
        <v>44584</v>
      </c>
      <c r="P64" s="4" t="str">
        <f>IF(Tab_Indicadores[[#This Row],[DATA PRÉ-NOTA]]&lt;=Tab_Indicadores[[#This Row],[PRAZO PRÉ-NOTA]],"No prazo","Fora do prazo")</f>
        <v>No prazo</v>
      </c>
    </row>
    <row r="65" spans="1:16" x14ac:dyDescent="0.25">
      <c r="A65" s="4" t="str">
        <f t="shared" si="19"/>
        <v>Janeiro</v>
      </c>
      <c r="B65" s="4">
        <f>MONTH(Tab_CAANxSAAL[[#This Row],[MÊS LANÇ.]])</f>
        <v>1</v>
      </c>
      <c r="C65" s="4" t="str">
        <f>Tab_CAANxSAAL[[#This Row],[FILIAL]]</f>
        <v>A</v>
      </c>
      <c r="D65" s="17" t="str">
        <f>Tab_CAANxSAAL[[#This Row],[RAZÃO SOCIAL]]</f>
        <v>Ziel</v>
      </c>
      <c r="E65" s="4">
        <f>Tab_CAANxSAAL[[#This Row],[NATUREZA CONTRATO]]</f>
        <v>219727</v>
      </c>
      <c r="F65" s="4" t="str">
        <f>Tab_CAANxSAAL[[#This Row],[MEDIDOR / REQUISITANTE]]</f>
        <v>Gabrielly Moura</v>
      </c>
      <c r="G65" s="10">
        <f>Tab_CAANxSAAL[[#This Row],[LIBERAÇÃO PEDIDO]]</f>
        <v>44579</v>
      </c>
      <c r="H65" s="10">
        <f t="shared" si="2"/>
        <v>44583</v>
      </c>
      <c r="I65" s="4">
        <f>DAY(Tab_Indicadores[[#This Row],[DATA LIBERAÇÃO]])</f>
        <v>18</v>
      </c>
      <c r="J65" s="4" t="e">
        <f>IF(Tab_Indicadores[[#This Row],[MÊS]]=$AA$3,I65,"")</f>
        <v>#REF!</v>
      </c>
      <c r="K65" s="2" t="str">
        <f>IF(Tab_Indicadores[[#All],[DATA LIBERAÇÃO]]&gt;Tab_Indicadores[[#All],[PRAZO LIBERAÇÃO]],"Fora do prazo","No prazo")</f>
        <v>No prazo</v>
      </c>
      <c r="L65" s="2" t="str">
        <f t="shared" si="20"/>
        <v>-</v>
      </c>
      <c r="M65" s="4" t="str">
        <f>IF(Tab_Indicadores[[#This Row],[STATUS]]=$Q$3,"-","")</f>
        <v>-</v>
      </c>
      <c r="N65" s="55">
        <f>Tab_CAANxSAAL[[#This Row],[DATA PRÉ-NOTA]]</f>
        <v>44579</v>
      </c>
      <c r="O65" s="56">
        <v>44584</v>
      </c>
      <c r="P65" s="4" t="str">
        <f>IF(Tab_Indicadores[[#This Row],[DATA PRÉ-NOTA]]&lt;=Tab_Indicadores[[#This Row],[PRAZO PRÉ-NOTA]],"No prazo","Fora do prazo")</f>
        <v>No prazo</v>
      </c>
    </row>
    <row r="66" spans="1:16" x14ac:dyDescent="0.25">
      <c r="A66" s="4" t="str">
        <f t="shared" si="19"/>
        <v>Janeiro</v>
      </c>
      <c r="B66" s="4">
        <f>MONTH(Tab_CAANxSAAL[[#This Row],[MÊS LANÇ.]])</f>
        <v>1</v>
      </c>
      <c r="C66" s="4" t="str">
        <f>Tab_CAANxSAAL[[#This Row],[FILIAL]]</f>
        <v>A</v>
      </c>
      <c r="D66" s="17" t="str">
        <f>Tab_CAANxSAAL[[#This Row],[RAZÃO SOCIAL]]</f>
        <v>Ziel</v>
      </c>
      <c r="E66" s="4">
        <f>Tab_CAANxSAAL[[#This Row],[NATUREZA CONTRATO]]</f>
        <v>901846</v>
      </c>
      <c r="F66" s="4" t="str">
        <f>Tab_CAANxSAAL[[#This Row],[MEDIDOR / REQUISITANTE]]</f>
        <v>Gabrielly Moura</v>
      </c>
      <c r="G66" s="10">
        <f>Tab_CAANxSAAL[[#This Row],[LIBERAÇÃO PEDIDO]]</f>
        <v>44579</v>
      </c>
      <c r="H66" s="10">
        <f t="shared" si="2"/>
        <v>44583</v>
      </c>
      <c r="I66" s="4">
        <f>DAY(Tab_Indicadores[[#This Row],[DATA LIBERAÇÃO]])</f>
        <v>18</v>
      </c>
      <c r="J66" s="4" t="e">
        <f>IF(Tab_Indicadores[[#This Row],[MÊS]]=$AA$3,I66,"")</f>
        <v>#REF!</v>
      </c>
      <c r="K66" s="2" t="str">
        <f>IF(Tab_Indicadores[[#All],[DATA LIBERAÇÃO]]&gt;Tab_Indicadores[[#All],[PRAZO LIBERAÇÃO]],"Fora do prazo","No prazo")</f>
        <v>No prazo</v>
      </c>
      <c r="L66" s="2" t="str">
        <f t="shared" si="20"/>
        <v>-</v>
      </c>
      <c r="M66" s="4" t="str">
        <f>IF(Tab_Indicadores[[#This Row],[STATUS]]=$Q$3,"-","")</f>
        <v>-</v>
      </c>
      <c r="N66" s="55">
        <f>Tab_CAANxSAAL[[#This Row],[DATA PRÉ-NOTA]]</f>
        <v>44579</v>
      </c>
      <c r="O66" s="56">
        <v>44584</v>
      </c>
      <c r="P66" s="4" t="str">
        <f>IF(Tab_Indicadores[[#This Row],[DATA PRÉ-NOTA]]&lt;=Tab_Indicadores[[#This Row],[PRAZO PRÉ-NOTA]],"No prazo","Fora do prazo")</f>
        <v>No prazo</v>
      </c>
    </row>
    <row r="67" spans="1:16" x14ac:dyDescent="0.25">
      <c r="A67" s="4" t="str">
        <f t="shared" si="19"/>
        <v>Janeiro</v>
      </c>
      <c r="B67" s="4">
        <f>MONTH(Tab_CAANxSAAL[[#This Row],[MÊS LANÇ.]])</f>
        <v>1</v>
      </c>
      <c r="C67" s="4" t="str">
        <f>Tab_CAANxSAAL[[#This Row],[FILIAL]]</f>
        <v>A</v>
      </c>
      <c r="D67" s="17" t="str">
        <f>Tab_CAANxSAAL[[#This Row],[RAZÃO SOCIAL]]</f>
        <v>Caeonion</v>
      </c>
      <c r="E67" s="4">
        <f>Tab_CAANxSAAL[[#This Row],[NATUREZA CONTRATO]]</f>
        <v>507142</v>
      </c>
      <c r="F67" s="4" t="str">
        <f>Tab_CAANxSAAL[[#This Row],[MEDIDOR / REQUISITANTE]]</f>
        <v>Dr. Gustavo Henrique da Rocha</v>
      </c>
      <c r="G67" s="10">
        <f>Tab_CAANxSAAL[[#This Row],[LIBERAÇÃO PEDIDO]]</f>
        <v>44562</v>
      </c>
      <c r="H67" s="10">
        <f t="shared" si="2"/>
        <v>44583</v>
      </c>
      <c r="I67" s="4">
        <f>DAY(Tab_Indicadores[[#This Row],[DATA LIBERAÇÃO]])</f>
        <v>1</v>
      </c>
      <c r="J67" s="4" t="e">
        <f>IF(Tab_Indicadores[[#This Row],[MÊS]]=$AA$3,I67,"")</f>
        <v>#REF!</v>
      </c>
      <c r="K67" s="2" t="str">
        <f>IF(Tab_Indicadores[[#All],[DATA LIBERAÇÃO]]&gt;Tab_Indicadores[[#All],[PRAZO LIBERAÇÃO]],"Fora do prazo","No prazo")</f>
        <v>No prazo</v>
      </c>
      <c r="L67" s="2" t="str">
        <f t="shared" si="20"/>
        <v>-</v>
      </c>
      <c r="M67" s="4" t="str">
        <f>IF(Tab_Indicadores[[#This Row],[STATUS]]=$Q$3,"-","")</f>
        <v>-</v>
      </c>
      <c r="N67" s="55">
        <f>Tab_CAANxSAAL[[#This Row],[DATA PRÉ-NOTA]]</f>
        <v>44564</v>
      </c>
      <c r="O67" s="56">
        <v>44584</v>
      </c>
      <c r="P67" s="4" t="str">
        <f>IF(Tab_Indicadores[[#This Row],[DATA PRÉ-NOTA]]&lt;=Tab_Indicadores[[#This Row],[PRAZO PRÉ-NOTA]],"No prazo","Fora do prazo")</f>
        <v>No prazo</v>
      </c>
    </row>
    <row r="68" spans="1:16" x14ac:dyDescent="0.25">
      <c r="A68" s="4" t="str">
        <f t="shared" si="19"/>
        <v>Janeiro</v>
      </c>
      <c r="B68" s="4">
        <f>MONTH(Tab_CAANxSAAL[[#This Row],[MÊS LANÇ.]])</f>
        <v>1</v>
      </c>
      <c r="C68" s="4" t="str">
        <f>Tab_CAANxSAAL[[#This Row],[FILIAL]]</f>
        <v>A</v>
      </c>
      <c r="D68" s="17" t="str">
        <f>Tab_CAANxSAAL[[#This Row],[RAZÃO SOCIAL]]</f>
        <v>Malmothir</v>
      </c>
      <c r="E68" s="4">
        <f>Tab_CAANxSAAL[[#This Row],[NATUREZA CONTRATO]]</f>
        <v>238037</v>
      </c>
      <c r="F68" s="4" t="str">
        <f>Tab_CAANxSAAL[[#This Row],[MEDIDOR / REQUISITANTE]]</f>
        <v>Stephany Porto</v>
      </c>
      <c r="G68" s="10">
        <f>Tab_CAANxSAAL[[#This Row],[LIBERAÇÃO PEDIDO]]</f>
        <v>44578</v>
      </c>
      <c r="H68" s="10">
        <f t="shared" ref="H68:H131" si="21">$H$2</f>
        <v>44583</v>
      </c>
      <c r="I68" s="4">
        <f>DAY(Tab_Indicadores[[#This Row],[DATA LIBERAÇÃO]])</f>
        <v>17</v>
      </c>
      <c r="J68" s="4" t="e">
        <f>IF(Tab_Indicadores[[#This Row],[MÊS]]=$AA$3,I68,"")</f>
        <v>#REF!</v>
      </c>
      <c r="K68" s="2" t="str">
        <f>IF(Tab_Indicadores[[#All],[DATA LIBERAÇÃO]]&gt;Tab_Indicadores[[#All],[PRAZO LIBERAÇÃO]],"Fora do prazo","No prazo")</f>
        <v>No prazo</v>
      </c>
      <c r="L68" s="2" t="str">
        <f t="shared" si="20"/>
        <v>-</v>
      </c>
      <c r="M68" s="4" t="str">
        <f>IF(Tab_Indicadores[[#This Row],[STATUS]]=$Q$3,"-","")</f>
        <v>-</v>
      </c>
      <c r="N68" s="55">
        <f>Tab_CAANxSAAL[[#This Row],[DATA PRÉ-NOTA]]</f>
        <v>44579</v>
      </c>
      <c r="O68" s="56">
        <v>44584</v>
      </c>
      <c r="P68" s="4" t="str">
        <f>IF(Tab_Indicadores[[#This Row],[DATA PRÉ-NOTA]]&lt;=Tab_Indicadores[[#This Row],[PRAZO PRÉ-NOTA]],"No prazo","Fora do prazo")</f>
        <v>No prazo</v>
      </c>
    </row>
    <row r="69" spans="1:16" x14ac:dyDescent="0.25">
      <c r="A69" s="4" t="str">
        <f t="shared" si="19"/>
        <v>Janeiro</v>
      </c>
      <c r="B69" s="4">
        <f>MONTH(Tab_CAANxSAAL[[#This Row],[MÊS LANÇ.]])</f>
        <v>1</v>
      </c>
      <c r="C69" s="4" t="str">
        <f>Tab_CAANxSAAL[[#This Row],[FILIAL]]</f>
        <v>A</v>
      </c>
      <c r="D69" s="17" t="str">
        <f>Tab_CAANxSAAL[[#This Row],[RAZÃO SOCIAL]]</f>
        <v>Malmothir</v>
      </c>
      <c r="E69" s="4">
        <f>Tab_CAANxSAAL[[#This Row],[NATUREZA CONTRATO]]</f>
        <v>729186</v>
      </c>
      <c r="F69" s="4" t="str">
        <f>Tab_CAANxSAAL[[#This Row],[MEDIDOR / REQUISITANTE]]</f>
        <v>Stephany Porto</v>
      </c>
      <c r="G69" s="10">
        <f>Tab_CAANxSAAL[[#This Row],[LIBERAÇÃO PEDIDO]]</f>
        <v>44578</v>
      </c>
      <c r="H69" s="10">
        <f t="shared" si="21"/>
        <v>44583</v>
      </c>
      <c r="I69" s="4">
        <f>DAY(Tab_Indicadores[[#This Row],[DATA LIBERAÇÃO]])</f>
        <v>17</v>
      </c>
      <c r="J69" s="4" t="e">
        <f>IF(Tab_Indicadores[[#This Row],[MÊS]]=$AA$3,I69,"")</f>
        <v>#REF!</v>
      </c>
      <c r="K69" s="2" t="str">
        <f>IF(Tab_Indicadores[[#All],[DATA LIBERAÇÃO]]&gt;Tab_Indicadores[[#All],[PRAZO LIBERAÇÃO]],"Fora do prazo","No prazo")</f>
        <v>No prazo</v>
      </c>
      <c r="L69" s="2" t="str">
        <f t="shared" si="20"/>
        <v>-</v>
      </c>
      <c r="M69" s="4" t="str">
        <f>IF(Tab_Indicadores[[#This Row],[STATUS]]=$Q$3,"-","")</f>
        <v>-</v>
      </c>
      <c r="N69" s="55">
        <f>Tab_CAANxSAAL[[#This Row],[DATA PRÉ-NOTA]]</f>
        <v>44579</v>
      </c>
      <c r="O69" s="56">
        <v>44584</v>
      </c>
      <c r="P69" s="4" t="str">
        <f>IF(Tab_Indicadores[[#This Row],[DATA PRÉ-NOTA]]&lt;=Tab_Indicadores[[#This Row],[PRAZO PRÉ-NOTA]],"No prazo","Fora do prazo")</f>
        <v>No prazo</v>
      </c>
    </row>
    <row r="70" spans="1:16" x14ac:dyDescent="0.25">
      <c r="A70" s="4" t="str">
        <f t="shared" si="19"/>
        <v>Janeiro</v>
      </c>
      <c r="B70" s="4">
        <f>MONTH(Tab_CAANxSAAL[[#This Row],[MÊS LANÇ.]])</f>
        <v>1</v>
      </c>
      <c r="C70" s="4" t="str">
        <f>Tab_CAANxSAAL[[#This Row],[FILIAL]]</f>
        <v>A</v>
      </c>
      <c r="D70" s="17" t="str">
        <f>Tab_CAANxSAAL[[#This Row],[RAZÃO SOCIAL]]</f>
        <v>Garzdu</v>
      </c>
      <c r="E70" s="4">
        <f>Tab_CAANxSAAL[[#This Row],[NATUREZA CONTRATO]]</f>
        <v>614762</v>
      </c>
      <c r="F70" s="4" t="str">
        <f>Tab_CAANxSAAL[[#This Row],[MEDIDOR / REQUISITANTE]]</f>
        <v>Emilly Cavalcanti</v>
      </c>
      <c r="G70" s="10">
        <f>Tab_CAANxSAAL[[#This Row],[LIBERAÇÃO PEDIDO]]</f>
        <v>44572</v>
      </c>
      <c r="H70" s="10">
        <f t="shared" si="21"/>
        <v>44583</v>
      </c>
      <c r="I70" s="4">
        <f>DAY(Tab_Indicadores[[#This Row],[DATA LIBERAÇÃO]])</f>
        <v>11</v>
      </c>
      <c r="J70" s="4" t="e">
        <f>IF(Tab_Indicadores[[#This Row],[MÊS]]=$AA$3,I70,"")</f>
        <v>#REF!</v>
      </c>
      <c r="K70" s="2" t="str">
        <f>IF(Tab_Indicadores[[#All],[DATA LIBERAÇÃO]]&gt;Tab_Indicadores[[#All],[PRAZO LIBERAÇÃO]],"Fora do prazo","No prazo")</f>
        <v>No prazo</v>
      </c>
      <c r="L70" s="2" t="str">
        <f t="shared" si="20"/>
        <v>-</v>
      </c>
      <c r="M70" s="4" t="str">
        <f>IF(Tab_Indicadores[[#This Row],[STATUS]]=$Q$3,"-","")</f>
        <v>-</v>
      </c>
      <c r="N70" s="55">
        <f>Tab_CAANxSAAL[[#This Row],[DATA PRÉ-NOTA]]</f>
        <v>44578</v>
      </c>
      <c r="O70" s="56">
        <v>44584</v>
      </c>
      <c r="P70" s="4" t="str">
        <f>IF(Tab_Indicadores[[#This Row],[DATA PRÉ-NOTA]]&lt;=Tab_Indicadores[[#This Row],[PRAZO PRÉ-NOTA]],"No prazo","Fora do prazo")</f>
        <v>No prazo</v>
      </c>
    </row>
    <row r="71" spans="1:16" x14ac:dyDescent="0.25">
      <c r="A71" s="4" t="str">
        <f t="shared" si="19"/>
        <v>Janeiro</v>
      </c>
      <c r="B71" s="4">
        <f>MONTH(Tab_CAANxSAAL[[#This Row],[MÊS LANÇ.]])</f>
        <v>1</v>
      </c>
      <c r="C71" s="4" t="str">
        <f>Tab_CAANxSAAL[[#This Row],[FILIAL]]</f>
        <v>A</v>
      </c>
      <c r="D71" s="17" t="str">
        <f>Tab_CAANxSAAL[[#This Row],[RAZÃO SOCIAL]]</f>
        <v>Garzdu</v>
      </c>
      <c r="E71" s="4">
        <f>Tab_CAANxSAAL[[#This Row],[NATUREZA CONTRATO]]</f>
        <v>382708</v>
      </c>
      <c r="F71" s="4" t="str">
        <f>Tab_CAANxSAAL[[#This Row],[MEDIDOR / REQUISITANTE]]</f>
        <v>Emilly Cavalcanti</v>
      </c>
      <c r="G71" s="10">
        <f>Tab_CAANxSAAL[[#This Row],[LIBERAÇÃO PEDIDO]]</f>
        <v>44578</v>
      </c>
      <c r="H71" s="10">
        <f t="shared" si="21"/>
        <v>44583</v>
      </c>
      <c r="I71" s="4">
        <f>DAY(Tab_Indicadores[[#This Row],[DATA LIBERAÇÃO]])</f>
        <v>17</v>
      </c>
      <c r="J71" s="4" t="e">
        <f>IF(Tab_Indicadores[[#This Row],[MÊS]]=$AA$3,I71,"")</f>
        <v>#REF!</v>
      </c>
      <c r="K71" s="2" t="str">
        <f>IF(Tab_Indicadores[[#All],[DATA LIBERAÇÃO]]&gt;Tab_Indicadores[[#All],[PRAZO LIBERAÇÃO]],"Fora do prazo","No prazo")</f>
        <v>No prazo</v>
      </c>
      <c r="L71" s="2" t="str">
        <f t="shared" si="20"/>
        <v>-</v>
      </c>
      <c r="M71" s="4" t="str">
        <f>IF(Tab_Indicadores[[#This Row],[STATUS]]=$Q$3,"-","")</f>
        <v>-</v>
      </c>
      <c r="N71" s="55">
        <f>Tab_CAANxSAAL[[#This Row],[DATA PRÉ-NOTA]]</f>
        <v>44578</v>
      </c>
      <c r="O71" s="56">
        <v>44584</v>
      </c>
      <c r="P71" s="4" t="str">
        <f>IF(Tab_Indicadores[[#This Row],[DATA PRÉ-NOTA]]&lt;=Tab_Indicadores[[#This Row],[PRAZO PRÉ-NOTA]],"No prazo","Fora do prazo")</f>
        <v>No prazo</v>
      </c>
    </row>
    <row r="72" spans="1:16" x14ac:dyDescent="0.25">
      <c r="A72" s="4" t="str">
        <f t="shared" si="19"/>
        <v>Janeiro</v>
      </c>
      <c r="B72" s="4">
        <f>MONTH(Tab_CAANxSAAL[[#This Row],[MÊS LANÇ.]])</f>
        <v>1</v>
      </c>
      <c r="C72" s="4" t="str">
        <f>Tab_CAANxSAAL[[#This Row],[FILIAL]]</f>
        <v>A</v>
      </c>
      <c r="D72" s="17" t="str">
        <f>Tab_CAANxSAAL[[#This Row],[RAZÃO SOCIAL]]</f>
        <v>Zopemog</v>
      </c>
      <c r="E72" s="4">
        <f>Tab_CAANxSAAL[[#This Row],[NATUREZA CONTRATO]]</f>
        <v>522522</v>
      </c>
      <c r="F72" s="4" t="str">
        <f>Tab_CAANxSAAL[[#This Row],[MEDIDOR / REQUISITANTE]]</f>
        <v>Srta. Bárbara Castro</v>
      </c>
      <c r="G72" s="10">
        <f>Tab_CAANxSAAL[[#This Row],[LIBERAÇÃO PEDIDO]]</f>
        <v>44580</v>
      </c>
      <c r="H72" s="10">
        <f t="shared" si="21"/>
        <v>44583</v>
      </c>
      <c r="I72" s="4">
        <f>DAY(Tab_Indicadores[[#This Row],[DATA LIBERAÇÃO]])</f>
        <v>19</v>
      </c>
      <c r="J72" s="4" t="e">
        <f>IF(Tab_Indicadores[[#This Row],[MÊS]]=$AA$3,I72,"")</f>
        <v>#REF!</v>
      </c>
      <c r="K72" s="2" t="str">
        <f>IF(Tab_Indicadores[[#All],[DATA LIBERAÇÃO]]&gt;Tab_Indicadores[[#All],[PRAZO LIBERAÇÃO]],"Fora do prazo","No prazo")</f>
        <v>No prazo</v>
      </c>
      <c r="L72" s="2" t="str">
        <f t="shared" si="20"/>
        <v>-</v>
      </c>
      <c r="M72" s="4" t="str">
        <f>IF(Tab_Indicadores[[#This Row],[STATUS]]=$Q$3,"-","")</f>
        <v>-</v>
      </c>
      <c r="N72" s="55">
        <f>Tab_CAANxSAAL[[#This Row],[DATA PRÉ-NOTA]]</f>
        <v>44581</v>
      </c>
      <c r="O72" s="56">
        <v>44584</v>
      </c>
      <c r="P72" s="4" t="str">
        <f>IF(Tab_Indicadores[[#This Row],[DATA PRÉ-NOTA]]&lt;=Tab_Indicadores[[#This Row],[PRAZO PRÉ-NOTA]],"No prazo","Fora do prazo")</f>
        <v>No prazo</v>
      </c>
    </row>
    <row r="73" spans="1:16" x14ac:dyDescent="0.25">
      <c r="A73" s="4" t="str">
        <f t="shared" si="19"/>
        <v>Janeiro</v>
      </c>
      <c r="B73" s="4">
        <f>MONTH(Tab_CAANxSAAL[[#This Row],[MÊS LANÇ.]])</f>
        <v>1</v>
      </c>
      <c r="C73" s="4" t="str">
        <f>Tab_CAANxSAAL[[#This Row],[FILIAL]]</f>
        <v>A</v>
      </c>
      <c r="D73" s="17" t="str">
        <f>Tab_CAANxSAAL[[#This Row],[RAZÃO SOCIAL]]</f>
        <v>Pulas</v>
      </c>
      <c r="E73" s="4">
        <f>Tab_CAANxSAAL[[#This Row],[NATUREZA CONTRATO]]</f>
        <v>938012</v>
      </c>
      <c r="F73" s="4" t="str">
        <f>Tab_CAANxSAAL[[#This Row],[MEDIDOR / REQUISITANTE]]</f>
        <v>Ana Laura Gomes</v>
      </c>
      <c r="G73" s="10">
        <f>Tab_CAANxSAAL[[#This Row],[LIBERAÇÃO PEDIDO]]</f>
        <v>44568</v>
      </c>
      <c r="H73" s="10">
        <f t="shared" si="21"/>
        <v>44583</v>
      </c>
      <c r="I73" s="4">
        <f>DAY(Tab_Indicadores[[#This Row],[DATA LIBERAÇÃO]])</f>
        <v>7</v>
      </c>
      <c r="J73" s="4" t="e">
        <f>IF(Tab_Indicadores[[#This Row],[MÊS]]=$AA$3,I73,"")</f>
        <v>#REF!</v>
      </c>
      <c r="K73" s="2" t="str">
        <f>IF(Tab_Indicadores[[#All],[DATA LIBERAÇÃO]]&gt;Tab_Indicadores[[#All],[PRAZO LIBERAÇÃO]],"Fora do prazo","No prazo")</f>
        <v>No prazo</v>
      </c>
      <c r="L73" s="2" t="str">
        <f t="shared" si="20"/>
        <v>-</v>
      </c>
      <c r="M73" s="4" t="str">
        <f>IF(Tab_Indicadores[[#This Row],[STATUS]]=$Q$3,"-","")</f>
        <v>-</v>
      </c>
      <c r="N73" s="55">
        <f>Tab_CAANxSAAL[[#This Row],[DATA PRÉ-NOTA]]</f>
        <v>44568</v>
      </c>
      <c r="O73" s="56">
        <v>44584</v>
      </c>
      <c r="P73" s="4" t="str">
        <f>IF(Tab_Indicadores[[#This Row],[DATA PRÉ-NOTA]]&lt;=Tab_Indicadores[[#This Row],[PRAZO PRÉ-NOTA]],"No prazo","Fora do prazo")</f>
        <v>No prazo</v>
      </c>
    </row>
    <row r="74" spans="1:16" x14ac:dyDescent="0.25">
      <c r="A74" s="4" t="str">
        <f t="shared" si="19"/>
        <v>Janeiro</v>
      </c>
      <c r="B74" s="4">
        <f>MONTH(Tab_CAANxSAAL[[#This Row],[MÊS LANÇ.]])</f>
        <v>1</v>
      </c>
      <c r="C74" s="4" t="str">
        <f>Tab_CAANxSAAL[[#This Row],[FILIAL]]</f>
        <v>A</v>
      </c>
      <c r="D74" s="17" t="str">
        <f>Tab_CAANxSAAL[[#This Row],[RAZÃO SOCIAL]]</f>
        <v>Felabirond</v>
      </c>
      <c r="E74" s="4">
        <f>Tab_CAANxSAAL[[#This Row],[NATUREZA CONTRATO]]</f>
        <v>807083</v>
      </c>
      <c r="F74" s="4" t="str">
        <f>Tab_CAANxSAAL[[#This Row],[MEDIDOR / REQUISITANTE]]</f>
        <v>Dr. Gustavo Henrique da Rocha</v>
      </c>
      <c r="G74" s="10">
        <f>Tab_CAANxSAAL[[#This Row],[LIBERAÇÃO PEDIDO]]</f>
        <v>44586</v>
      </c>
      <c r="H74" s="10">
        <f t="shared" si="21"/>
        <v>44583</v>
      </c>
      <c r="I74" s="4">
        <f>DAY(Tab_Indicadores[[#This Row],[DATA LIBERAÇÃO]])</f>
        <v>25</v>
      </c>
      <c r="J74" s="4" t="e">
        <f>IF(Tab_Indicadores[[#This Row],[MÊS]]=$AA$3,I74,"")</f>
        <v>#REF!</v>
      </c>
      <c r="K74" s="2" t="str">
        <f>IF(Tab_Indicadores[[#All],[DATA LIBERAÇÃO]]&gt;Tab_Indicadores[[#All],[PRAZO LIBERAÇÃO]],"Fora do prazo","No prazo")</f>
        <v>Fora do prazo</v>
      </c>
      <c r="L74" s="2" t="str">
        <f t="shared" si="20"/>
        <v>Dr. Gustavo Henrique da Rocha</v>
      </c>
      <c r="M74" s="4" t="str">
        <f>IF(Tab_Indicadores[[#This Row],[STATUS]]=$Q$3,"-","")</f>
        <v/>
      </c>
      <c r="N74" s="55">
        <f>Tab_CAANxSAAL[[#This Row],[DATA PRÉ-NOTA]]</f>
        <v>44586</v>
      </c>
      <c r="O74" s="56">
        <v>44584</v>
      </c>
      <c r="P74" s="4" t="str">
        <f>IF(Tab_Indicadores[[#This Row],[DATA PRÉ-NOTA]]&lt;=Tab_Indicadores[[#This Row],[PRAZO PRÉ-NOTA]],"No prazo","Fora do prazo")</f>
        <v>Fora do prazo</v>
      </c>
    </row>
    <row r="75" spans="1:16" x14ac:dyDescent="0.25">
      <c r="A75" s="4" t="str">
        <f t="shared" si="19"/>
        <v>Janeiro</v>
      </c>
      <c r="B75" s="4">
        <f>MONTH(Tab_CAANxSAAL[[#This Row],[MÊS LANÇ.]])</f>
        <v>1</v>
      </c>
      <c r="C75" s="4" t="str">
        <f>Tab_CAANxSAAL[[#This Row],[FILIAL]]</f>
        <v>A</v>
      </c>
      <c r="D75" s="17" t="str">
        <f>Tab_CAANxSAAL[[#This Row],[RAZÃO SOCIAL]]</f>
        <v>Taies</v>
      </c>
      <c r="E75" s="4">
        <f>Tab_CAANxSAAL[[#This Row],[NATUREZA CONTRATO]]</f>
        <v>685199</v>
      </c>
      <c r="F75" s="4" t="str">
        <f>Tab_CAANxSAAL[[#This Row],[MEDIDOR / REQUISITANTE]]</f>
        <v>Isabel Porto</v>
      </c>
      <c r="G75" s="10">
        <f>Tab_CAANxSAAL[[#This Row],[LIBERAÇÃO PEDIDO]]</f>
        <v>44567</v>
      </c>
      <c r="H75" s="10">
        <f t="shared" si="21"/>
        <v>44583</v>
      </c>
      <c r="I75" s="4">
        <f>DAY(Tab_Indicadores[[#This Row],[DATA LIBERAÇÃO]])</f>
        <v>6</v>
      </c>
      <c r="J75" s="4" t="e">
        <f>IF(Tab_Indicadores[[#This Row],[MÊS]]=$AA$3,I75,"")</f>
        <v>#REF!</v>
      </c>
      <c r="K75" s="2" t="str">
        <f>IF(Tab_Indicadores[[#All],[DATA LIBERAÇÃO]]&gt;Tab_Indicadores[[#All],[PRAZO LIBERAÇÃO]],"Fora do prazo","No prazo")</f>
        <v>No prazo</v>
      </c>
      <c r="L75" s="2" t="str">
        <f t="shared" si="20"/>
        <v>-</v>
      </c>
      <c r="M75" s="4" t="str">
        <f>IF(Tab_Indicadores[[#This Row],[STATUS]]=$Q$3,"-","")</f>
        <v>-</v>
      </c>
      <c r="N75" s="55">
        <f>Tab_CAANxSAAL[[#This Row],[DATA PRÉ-NOTA]]</f>
        <v>44571</v>
      </c>
      <c r="O75" s="56">
        <v>44584</v>
      </c>
      <c r="P75" s="4" t="str">
        <f>IF(Tab_Indicadores[[#This Row],[DATA PRÉ-NOTA]]&lt;=Tab_Indicadores[[#This Row],[PRAZO PRÉ-NOTA]],"No prazo","Fora do prazo")</f>
        <v>No prazo</v>
      </c>
    </row>
    <row r="76" spans="1:16" x14ac:dyDescent="0.25">
      <c r="A76" s="4" t="str">
        <f t="shared" si="19"/>
        <v>Janeiro</v>
      </c>
      <c r="B76" s="4">
        <f>MONTH(Tab_CAANxSAAL[[#This Row],[MÊS LANÇ.]])</f>
        <v>1</v>
      </c>
      <c r="C76" s="4" t="str">
        <f>Tab_CAANxSAAL[[#This Row],[FILIAL]]</f>
        <v>B</v>
      </c>
      <c r="D76" s="17" t="str">
        <f>Tab_CAANxSAAL[[#This Row],[RAZÃO SOCIAL]]</f>
        <v>Flel</v>
      </c>
      <c r="E76" s="4">
        <f>Tab_CAANxSAAL[[#This Row],[NATUREZA CONTRATO]]</f>
        <v>434909</v>
      </c>
      <c r="F76" s="4" t="str">
        <f>Tab_CAANxSAAL[[#This Row],[MEDIDOR / REQUISITANTE]]</f>
        <v>Gabrielly Moura</v>
      </c>
      <c r="G76" s="10">
        <f>Tab_CAANxSAAL[[#This Row],[LIBERAÇÃO PEDIDO]]</f>
        <v>44573</v>
      </c>
      <c r="H76" s="10">
        <f t="shared" si="21"/>
        <v>44583</v>
      </c>
      <c r="I76" s="4">
        <f>DAY(Tab_Indicadores[[#This Row],[DATA LIBERAÇÃO]])</f>
        <v>12</v>
      </c>
      <c r="J76" s="4" t="e">
        <f>IF(Tab_Indicadores[[#This Row],[MÊS]]=$AA$3,I76,"")</f>
        <v>#REF!</v>
      </c>
      <c r="K76" s="2" t="str">
        <f>IF(Tab_Indicadores[[#All],[DATA LIBERAÇÃO]]&gt;Tab_Indicadores[[#All],[PRAZO LIBERAÇÃO]],"Fora do prazo","No prazo")</f>
        <v>No prazo</v>
      </c>
      <c r="L76" s="2" t="str">
        <f t="shared" si="20"/>
        <v>-</v>
      </c>
      <c r="M76" s="4" t="str">
        <f>IF(Tab_Indicadores[[#This Row],[STATUS]]=$Q$3,"-","")</f>
        <v>-</v>
      </c>
      <c r="N76" s="55">
        <f>Tab_CAANxSAAL[[#This Row],[DATA PRÉ-NOTA]]</f>
        <v>44580</v>
      </c>
      <c r="O76" s="56">
        <v>44584</v>
      </c>
      <c r="P76" s="4" t="str">
        <f>IF(Tab_Indicadores[[#This Row],[DATA PRÉ-NOTA]]&lt;=Tab_Indicadores[[#This Row],[PRAZO PRÉ-NOTA]],"No prazo","Fora do prazo")</f>
        <v>No prazo</v>
      </c>
    </row>
    <row r="77" spans="1:16" x14ac:dyDescent="0.25">
      <c r="A77" s="4" t="str">
        <f t="shared" ref="A77:A86" si="22">IF(B77=1,"Janeiro",IF(B77=2,"Fevereiro",IF(B77=3,"Março",IF(B77=4,"Abril",IF(B77=5,"Maio",IF(B77=6,"Junho",IF(B77=7,"Julho",IF(B77=8,"Agosto",IF(B77=9,"Setembro",IF(B77=10,"Outubro",IF(B77=11,"Novembro","Dezembro")))))))))))</f>
        <v>Janeiro</v>
      </c>
      <c r="B77" s="4">
        <f>MONTH(Tab_CAANxSAAL[[#This Row],[MÊS LANÇ.]])</f>
        <v>1</v>
      </c>
      <c r="C77" s="4" t="str">
        <f>Tab_CAANxSAAL[[#This Row],[FILIAL]]</f>
        <v>C</v>
      </c>
      <c r="D77" s="17" t="str">
        <f>Tab_CAANxSAAL[[#This Row],[RAZÃO SOCIAL]]</f>
        <v>Flel</v>
      </c>
      <c r="E77" s="4">
        <f>Tab_CAANxSAAL[[#This Row],[NATUREZA CONTRATO]]</f>
        <v>153855</v>
      </c>
      <c r="F77" s="4" t="str">
        <f>Tab_CAANxSAAL[[#This Row],[MEDIDOR / REQUISITANTE]]</f>
        <v>Gabrielly Moura</v>
      </c>
      <c r="G77" s="10">
        <f>Tab_CAANxSAAL[[#This Row],[LIBERAÇÃO PEDIDO]]</f>
        <v>44573</v>
      </c>
      <c r="H77" s="10">
        <f t="shared" si="21"/>
        <v>44583</v>
      </c>
      <c r="I77" s="4">
        <f>DAY(Tab_Indicadores[[#This Row],[DATA LIBERAÇÃO]])</f>
        <v>12</v>
      </c>
      <c r="J77" s="4" t="e">
        <f>IF(Tab_Indicadores[[#This Row],[MÊS]]=$AA$3,I77,"")</f>
        <v>#REF!</v>
      </c>
      <c r="K77" s="2" t="str">
        <f>IF(Tab_Indicadores[[#All],[DATA LIBERAÇÃO]]&gt;Tab_Indicadores[[#All],[PRAZO LIBERAÇÃO]],"Fora do prazo","No prazo")</f>
        <v>No prazo</v>
      </c>
      <c r="L77" s="2" t="str">
        <f t="shared" ref="L77:L86" si="23">IF(K77="Fora do prazo",F77,"-")</f>
        <v>-</v>
      </c>
      <c r="M77" s="4" t="str">
        <f>IF(Tab_Indicadores[[#This Row],[STATUS]]=$Q$3,"-","")</f>
        <v>-</v>
      </c>
      <c r="N77" s="55">
        <f>Tab_CAANxSAAL[[#This Row],[DATA PRÉ-NOTA]]</f>
        <v>44580</v>
      </c>
      <c r="O77" s="56">
        <v>44584</v>
      </c>
      <c r="P77" s="4" t="str">
        <f>IF(Tab_Indicadores[[#This Row],[DATA PRÉ-NOTA]]&lt;=Tab_Indicadores[[#This Row],[PRAZO PRÉ-NOTA]],"No prazo","Fora do prazo")</f>
        <v>No prazo</v>
      </c>
    </row>
    <row r="78" spans="1:16" x14ac:dyDescent="0.25">
      <c r="A78" s="4" t="str">
        <f t="shared" si="22"/>
        <v>Janeiro</v>
      </c>
      <c r="B78" s="4">
        <f>MONTH(Tab_CAANxSAAL[[#This Row],[MÊS LANÇ.]])</f>
        <v>1</v>
      </c>
      <c r="C78" s="4" t="str">
        <f>Tab_CAANxSAAL[[#This Row],[FILIAL]]</f>
        <v>B</v>
      </c>
      <c r="D78" s="17" t="str">
        <f>Tab_CAANxSAAL[[#This Row],[RAZÃO SOCIAL]]</f>
        <v>Sacoagath</v>
      </c>
      <c r="E78" s="4">
        <f>Tab_CAANxSAAL[[#This Row],[NATUREZA CONTRATO]]</f>
        <v>433034</v>
      </c>
      <c r="F78" s="4" t="str">
        <f>Tab_CAANxSAAL[[#This Row],[MEDIDOR / REQUISITANTE]]</f>
        <v>Esther Aragão</v>
      </c>
      <c r="G78" s="10">
        <f>Tab_CAANxSAAL[[#This Row],[LIBERAÇÃO PEDIDO]]</f>
        <v>44573</v>
      </c>
      <c r="H78" s="10">
        <f t="shared" si="21"/>
        <v>44583</v>
      </c>
      <c r="I78" s="4">
        <f>DAY(Tab_Indicadores[[#This Row],[DATA LIBERAÇÃO]])</f>
        <v>12</v>
      </c>
      <c r="J78" s="4" t="e">
        <f>IF(Tab_Indicadores[[#This Row],[MÊS]]=$AA$3,I78,"")</f>
        <v>#REF!</v>
      </c>
      <c r="K78" s="2" t="str">
        <f>IF(Tab_Indicadores[[#All],[DATA LIBERAÇÃO]]&gt;Tab_Indicadores[[#All],[PRAZO LIBERAÇÃO]],"Fora do prazo","No prazo")</f>
        <v>No prazo</v>
      </c>
      <c r="L78" s="2" t="str">
        <f t="shared" si="23"/>
        <v>-</v>
      </c>
      <c r="M78" s="4" t="str">
        <f>IF(Tab_Indicadores[[#This Row],[STATUS]]=$Q$3,"-","")</f>
        <v>-</v>
      </c>
      <c r="N78" s="55">
        <f>Tab_CAANxSAAL[[#This Row],[DATA PRÉ-NOTA]]</f>
        <v>44573</v>
      </c>
      <c r="O78" s="56">
        <v>44584</v>
      </c>
      <c r="P78" s="4" t="str">
        <f>IF(Tab_Indicadores[[#This Row],[DATA PRÉ-NOTA]]&lt;=Tab_Indicadores[[#This Row],[PRAZO PRÉ-NOTA]],"No prazo","Fora do prazo")</f>
        <v>No prazo</v>
      </c>
    </row>
    <row r="79" spans="1:16" x14ac:dyDescent="0.25">
      <c r="A79" s="4" t="str">
        <f t="shared" si="22"/>
        <v>Janeiro</v>
      </c>
      <c r="B79" s="4">
        <f>MONTH(Tab_CAANxSAAL[[#This Row],[MÊS LANÇ.]])</f>
        <v>1</v>
      </c>
      <c r="C79" s="4" t="str">
        <f>Tab_CAANxSAAL[[#This Row],[FILIAL]]</f>
        <v>B</v>
      </c>
      <c r="D79" s="17" t="str">
        <f>Tab_CAANxSAAL[[#This Row],[RAZÃO SOCIAL]]</f>
        <v>Sacoagath</v>
      </c>
      <c r="E79" s="4">
        <f>Tab_CAANxSAAL[[#This Row],[NATUREZA CONTRATO]]</f>
        <v>873170</v>
      </c>
      <c r="F79" s="4" t="str">
        <f>Tab_CAANxSAAL[[#This Row],[MEDIDOR / REQUISITANTE]]</f>
        <v>Maria Eduarda Ribeiro</v>
      </c>
      <c r="G79" s="10">
        <f>Tab_CAANxSAAL[[#This Row],[LIBERAÇÃO PEDIDO]]</f>
        <v>44578</v>
      </c>
      <c r="H79" s="10">
        <f t="shared" si="21"/>
        <v>44583</v>
      </c>
      <c r="I79" s="4">
        <f>DAY(Tab_Indicadores[[#This Row],[DATA LIBERAÇÃO]])</f>
        <v>17</v>
      </c>
      <c r="J79" s="4" t="e">
        <f>IF(Tab_Indicadores[[#This Row],[MÊS]]=$AA$3,I79,"")</f>
        <v>#REF!</v>
      </c>
      <c r="K79" s="2" t="str">
        <f>IF(Tab_Indicadores[[#All],[DATA LIBERAÇÃO]]&gt;Tab_Indicadores[[#All],[PRAZO LIBERAÇÃO]],"Fora do prazo","No prazo")</f>
        <v>No prazo</v>
      </c>
      <c r="L79" s="2" t="str">
        <f t="shared" si="23"/>
        <v>-</v>
      </c>
      <c r="M79" s="4" t="str">
        <f>IF(Tab_Indicadores[[#This Row],[STATUS]]=$Q$3,"-","")</f>
        <v>-</v>
      </c>
      <c r="N79" s="55">
        <f>Tab_CAANxSAAL[[#This Row],[DATA PRÉ-NOTA]]</f>
        <v>44579</v>
      </c>
      <c r="O79" s="56">
        <v>44584</v>
      </c>
      <c r="P79" s="4" t="str">
        <f>IF(Tab_Indicadores[[#This Row],[DATA PRÉ-NOTA]]&lt;=Tab_Indicadores[[#This Row],[PRAZO PRÉ-NOTA]],"No prazo","Fora do prazo")</f>
        <v>No prazo</v>
      </c>
    </row>
    <row r="80" spans="1:16" x14ac:dyDescent="0.25">
      <c r="A80" s="4" t="str">
        <f t="shared" si="22"/>
        <v>Janeiro</v>
      </c>
      <c r="B80" s="4">
        <f>MONTH(Tab_CAANxSAAL[[#This Row],[MÊS LANÇ.]])</f>
        <v>1</v>
      </c>
      <c r="C80" s="4" t="str">
        <f>Tab_CAANxSAAL[[#This Row],[FILIAL]]</f>
        <v>A</v>
      </c>
      <c r="D80" s="17" t="str">
        <f>Tab_CAANxSAAL[[#This Row],[RAZÃO SOCIAL]]</f>
        <v>Sacoagath</v>
      </c>
      <c r="E80" s="4">
        <f>Tab_CAANxSAAL[[#This Row],[NATUREZA CONTRATO]]</f>
        <v>913991</v>
      </c>
      <c r="F80" s="4" t="str">
        <f>Tab_CAANxSAAL[[#This Row],[MEDIDOR / REQUISITANTE]]</f>
        <v>Esther Aragão</v>
      </c>
      <c r="G80" s="10">
        <f>Tab_CAANxSAAL[[#This Row],[LIBERAÇÃO PEDIDO]]</f>
        <v>44578</v>
      </c>
      <c r="H80" s="10">
        <f t="shared" si="21"/>
        <v>44583</v>
      </c>
      <c r="I80" s="4">
        <f>DAY(Tab_Indicadores[[#This Row],[DATA LIBERAÇÃO]])</f>
        <v>17</v>
      </c>
      <c r="J80" s="4" t="e">
        <f>IF(Tab_Indicadores[[#This Row],[MÊS]]=$AA$3,I80,"")</f>
        <v>#REF!</v>
      </c>
      <c r="K80" s="2" t="str">
        <f>IF(Tab_Indicadores[[#All],[DATA LIBERAÇÃO]]&gt;Tab_Indicadores[[#All],[PRAZO LIBERAÇÃO]],"Fora do prazo","No prazo")</f>
        <v>No prazo</v>
      </c>
      <c r="L80" s="2" t="str">
        <f t="shared" si="23"/>
        <v>-</v>
      </c>
      <c r="M80" s="4" t="str">
        <f>IF(Tab_Indicadores[[#This Row],[STATUS]]=$Q$3,"-","")</f>
        <v>-</v>
      </c>
      <c r="N80" s="55">
        <f>Tab_CAANxSAAL[[#This Row],[DATA PRÉ-NOTA]]</f>
        <v>44579</v>
      </c>
      <c r="O80" s="56">
        <v>44584</v>
      </c>
      <c r="P80" s="4" t="str">
        <f>IF(Tab_Indicadores[[#This Row],[DATA PRÉ-NOTA]]&lt;=Tab_Indicadores[[#This Row],[PRAZO PRÉ-NOTA]],"No prazo","Fora do prazo")</f>
        <v>No prazo</v>
      </c>
    </row>
    <row r="81" spans="1:16" x14ac:dyDescent="0.25">
      <c r="A81" s="4" t="str">
        <f t="shared" si="22"/>
        <v>Janeiro</v>
      </c>
      <c r="B81" s="4">
        <f>MONTH(Tab_CAANxSAAL[[#This Row],[MÊS LANÇ.]])</f>
        <v>1</v>
      </c>
      <c r="C81" s="4" t="str">
        <f>Tab_CAANxSAAL[[#This Row],[FILIAL]]</f>
        <v>A</v>
      </c>
      <c r="D81" s="17" t="str">
        <f>Tab_CAANxSAAL[[#This Row],[RAZÃO SOCIAL]]</f>
        <v>Sacoagath</v>
      </c>
      <c r="E81" s="4">
        <f>Tab_CAANxSAAL[[#This Row],[NATUREZA CONTRATO]]</f>
        <v>684844</v>
      </c>
      <c r="F81" s="4" t="str">
        <f>Tab_CAANxSAAL[[#This Row],[MEDIDOR / REQUISITANTE]]</f>
        <v>Esther Aragão</v>
      </c>
      <c r="G81" s="10">
        <f>Tab_CAANxSAAL[[#This Row],[LIBERAÇÃO PEDIDO]]</f>
        <v>44578</v>
      </c>
      <c r="H81" s="10">
        <f t="shared" si="21"/>
        <v>44583</v>
      </c>
      <c r="I81" s="4">
        <f>DAY(Tab_Indicadores[[#This Row],[DATA LIBERAÇÃO]])</f>
        <v>17</v>
      </c>
      <c r="J81" s="4" t="e">
        <f>IF(Tab_Indicadores[[#This Row],[MÊS]]=$AA$3,I81,"")</f>
        <v>#REF!</v>
      </c>
      <c r="K81" s="2" t="str">
        <f>IF(Tab_Indicadores[[#All],[DATA LIBERAÇÃO]]&gt;Tab_Indicadores[[#All],[PRAZO LIBERAÇÃO]],"Fora do prazo","No prazo")</f>
        <v>No prazo</v>
      </c>
      <c r="L81" s="2" t="str">
        <f t="shared" si="23"/>
        <v>-</v>
      </c>
      <c r="M81" s="4" t="str">
        <f>IF(Tab_Indicadores[[#This Row],[STATUS]]=$Q$3,"-","")</f>
        <v>-</v>
      </c>
      <c r="N81" s="55">
        <f>Tab_CAANxSAAL[[#This Row],[DATA PRÉ-NOTA]]</f>
        <v>44579</v>
      </c>
      <c r="O81" s="56">
        <v>44584</v>
      </c>
      <c r="P81" s="4" t="str">
        <f>IF(Tab_Indicadores[[#This Row],[DATA PRÉ-NOTA]]&lt;=Tab_Indicadores[[#This Row],[PRAZO PRÉ-NOTA]],"No prazo","Fora do prazo")</f>
        <v>No prazo</v>
      </c>
    </row>
    <row r="82" spans="1:16" x14ac:dyDescent="0.25">
      <c r="A82" s="4" t="str">
        <f t="shared" si="22"/>
        <v>Janeiro</v>
      </c>
      <c r="B82" s="4">
        <f>MONTH(Tab_CAANxSAAL[[#This Row],[MÊS LANÇ.]])</f>
        <v>1</v>
      </c>
      <c r="C82" s="4" t="str">
        <f>Tab_CAANxSAAL[[#This Row],[FILIAL]]</f>
        <v>A</v>
      </c>
      <c r="D82" s="17" t="str">
        <f>Tab_CAANxSAAL[[#This Row],[RAZÃO SOCIAL]]</f>
        <v>Sacoagath</v>
      </c>
      <c r="E82" s="4">
        <f>Tab_CAANxSAAL[[#This Row],[NATUREZA CONTRATO]]</f>
        <v>511397</v>
      </c>
      <c r="F82" s="4" t="str">
        <f>Tab_CAANxSAAL[[#This Row],[MEDIDOR / REQUISITANTE]]</f>
        <v>Maria Eduarda Ribeiro</v>
      </c>
      <c r="G82" s="10">
        <f>Tab_CAANxSAAL[[#This Row],[LIBERAÇÃO PEDIDO]]</f>
        <v>44579</v>
      </c>
      <c r="H82" s="10">
        <f t="shared" si="21"/>
        <v>44583</v>
      </c>
      <c r="I82" s="4">
        <f>DAY(Tab_Indicadores[[#This Row],[DATA LIBERAÇÃO]])</f>
        <v>18</v>
      </c>
      <c r="J82" s="4" t="e">
        <f>IF(Tab_Indicadores[[#This Row],[MÊS]]=$AA$3,I82,"")</f>
        <v>#REF!</v>
      </c>
      <c r="K82" s="2" t="str">
        <f>IF(Tab_Indicadores[[#All],[DATA LIBERAÇÃO]]&gt;Tab_Indicadores[[#All],[PRAZO LIBERAÇÃO]],"Fora do prazo","No prazo")</f>
        <v>No prazo</v>
      </c>
      <c r="L82" s="2" t="str">
        <f t="shared" si="23"/>
        <v>-</v>
      </c>
      <c r="M82" s="4" t="str">
        <f>IF(Tab_Indicadores[[#This Row],[STATUS]]=$Q$3,"-","")</f>
        <v>-</v>
      </c>
      <c r="N82" s="55">
        <f>Tab_CAANxSAAL[[#This Row],[DATA PRÉ-NOTA]]</f>
        <v>44580</v>
      </c>
      <c r="O82" s="56">
        <v>44584</v>
      </c>
      <c r="P82" s="4" t="str">
        <f>IF(Tab_Indicadores[[#This Row],[DATA PRÉ-NOTA]]&lt;=Tab_Indicadores[[#This Row],[PRAZO PRÉ-NOTA]],"No prazo","Fora do prazo")</f>
        <v>No prazo</v>
      </c>
    </row>
    <row r="83" spans="1:16" x14ac:dyDescent="0.25">
      <c r="A83" s="4" t="str">
        <f t="shared" si="22"/>
        <v>Janeiro</v>
      </c>
      <c r="B83" s="4">
        <f>MONTH(Tab_CAANxSAAL[[#This Row],[MÊS LANÇ.]])</f>
        <v>1</v>
      </c>
      <c r="C83" s="4" t="str">
        <f>Tab_CAANxSAAL[[#This Row],[FILIAL]]</f>
        <v>A</v>
      </c>
      <c r="D83" s="17" t="str">
        <f>Tab_CAANxSAAL[[#This Row],[RAZÃO SOCIAL]]</f>
        <v>Sacoagath</v>
      </c>
      <c r="E83" s="4">
        <f>Tab_CAANxSAAL[[#This Row],[NATUREZA CONTRATO]]</f>
        <v>125577</v>
      </c>
      <c r="F83" s="4" t="str">
        <f>Tab_CAANxSAAL[[#This Row],[MEDIDOR / REQUISITANTE]]</f>
        <v>Stephany Porto</v>
      </c>
      <c r="G83" s="10">
        <f>Tab_CAANxSAAL[[#This Row],[LIBERAÇÃO PEDIDO]]</f>
        <v>44580</v>
      </c>
      <c r="H83" s="10">
        <f t="shared" si="21"/>
        <v>44583</v>
      </c>
      <c r="I83" s="4">
        <f>DAY(Tab_Indicadores[[#This Row],[DATA LIBERAÇÃO]])</f>
        <v>19</v>
      </c>
      <c r="J83" s="4" t="e">
        <f>IF(Tab_Indicadores[[#This Row],[MÊS]]=$AA$3,I83,"")</f>
        <v>#REF!</v>
      </c>
      <c r="K83" s="2" t="str">
        <f>IF(Tab_Indicadores[[#All],[DATA LIBERAÇÃO]]&gt;Tab_Indicadores[[#All],[PRAZO LIBERAÇÃO]],"Fora do prazo","No prazo")</f>
        <v>No prazo</v>
      </c>
      <c r="L83" s="2" t="str">
        <f t="shared" si="23"/>
        <v>-</v>
      </c>
      <c r="M83" s="4" t="str">
        <f>IF(Tab_Indicadores[[#This Row],[STATUS]]=$Q$3,"-","")</f>
        <v>-</v>
      </c>
      <c r="N83" s="55">
        <f>Tab_CAANxSAAL[[#This Row],[DATA PRÉ-NOTA]]</f>
        <v>44580</v>
      </c>
      <c r="O83" s="56">
        <v>44584</v>
      </c>
      <c r="P83" s="4" t="str">
        <f>IF(Tab_Indicadores[[#This Row],[DATA PRÉ-NOTA]]&lt;=Tab_Indicadores[[#This Row],[PRAZO PRÉ-NOTA]],"No prazo","Fora do prazo")</f>
        <v>No prazo</v>
      </c>
    </row>
    <row r="84" spans="1:16" x14ac:dyDescent="0.25">
      <c r="A84" s="4" t="str">
        <f t="shared" si="22"/>
        <v>Janeiro</v>
      </c>
      <c r="B84" s="4">
        <f>MONTH(Tab_CAANxSAAL[[#This Row],[MÊS LANÇ.]])</f>
        <v>1</v>
      </c>
      <c r="C84" s="4" t="str">
        <f>Tab_CAANxSAAL[[#This Row],[FILIAL]]</f>
        <v>A</v>
      </c>
      <c r="D84" s="17" t="str">
        <f>Tab_CAANxSAAL[[#This Row],[RAZÃO SOCIAL]]</f>
        <v>Sacoagath</v>
      </c>
      <c r="E84" s="4">
        <f>Tab_CAANxSAAL[[#This Row],[NATUREZA CONTRATO]]</f>
        <v>470437</v>
      </c>
      <c r="F84" s="4" t="str">
        <f>Tab_CAANxSAAL[[#This Row],[MEDIDOR / REQUISITANTE]]</f>
        <v>Stephany Porto</v>
      </c>
      <c r="G84" s="10">
        <f>Tab_CAANxSAAL[[#This Row],[LIBERAÇÃO PEDIDO]]</f>
        <v>44580</v>
      </c>
      <c r="H84" s="10">
        <f t="shared" si="21"/>
        <v>44583</v>
      </c>
      <c r="I84" s="4">
        <f>DAY(Tab_Indicadores[[#This Row],[DATA LIBERAÇÃO]])</f>
        <v>19</v>
      </c>
      <c r="J84" s="4" t="e">
        <f>IF(Tab_Indicadores[[#This Row],[MÊS]]=$AA$3,I84,"")</f>
        <v>#REF!</v>
      </c>
      <c r="K84" s="2" t="str">
        <f>IF(Tab_Indicadores[[#All],[DATA LIBERAÇÃO]]&gt;Tab_Indicadores[[#All],[PRAZO LIBERAÇÃO]],"Fora do prazo","No prazo")</f>
        <v>No prazo</v>
      </c>
      <c r="L84" s="2" t="str">
        <f t="shared" si="23"/>
        <v>-</v>
      </c>
      <c r="M84" s="4" t="str">
        <f>IF(Tab_Indicadores[[#This Row],[STATUS]]=$Q$3,"-","")</f>
        <v>-</v>
      </c>
      <c r="N84" s="55">
        <f>Tab_CAANxSAAL[[#This Row],[DATA PRÉ-NOTA]]</f>
        <v>44580</v>
      </c>
      <c r="O84" s="56">
        <v>44584</v>
      </c>
      <c r="P84" s="4" t="str">
        <f>IF(Tab_Indicadores[[#This Row],[DATA PRÉ-NOTA]]&lt;=Tab_Indicadores[[#This Row],[PRAZO PRÉ-NOTA]],"No prazo","Fora do prazo")</f>
        <v>No prazo</v>
      </c>
    </row>
    <row r="85" spans="1:16" x14ac:dyDescent="0.25">
      <c r="A85" s="4" t="str">
        <f t="shared" si="22"/>
        <v>Janeiro</v>
      </c>
      <c r="B85" s="4">
        <f>MONTH(Tab_CAANxSAAL[[#This Row],[MÊS LANÇ.]])</f>
        <v>1</v>
      </c>
      <c r="C85" s="4" t="str">
        <f>Tab_CAANxSAAL[[#This Row],[FILIAL]]</f>
        <v>A</v>
      </c>
      <c r="D85" s="17" t="str">
        <f>Tab_CAANxSAAL[[#This Row],[RAZÃO SOCIAL]]</f>
        <v>Cuciethal</v>
      </c>
      <c r="E85" s="4">
        <f>Tab_CAANxSAAL[[#This Row],[NATUREZA CONTRATO]]</f>
        <v>576337</v>
      </c>
      <c r="F85" s="4" t="str">
        <f>Tab_CAANxSAAL[[#This Row],[MEDIDOR / REQUISITANTE]]</f>
        <v>Srta. Júlia da Costa</v>
      </c>
      <c r="G85" s="10">
        <f>Tab_CAANxSAAL[[#This Row],[LIBERAÇÃO PEDIDO]]</f>
        <v>44585</v>
      </c>
      <c r="H85" s="10">
        <f t="shared" si="21"/>
        <v>44583</v>
      </c>
      <c r="I85" s="4">
        <f>DAY(Tab_Indicadores[[#This Row],[DATA LIBERAÇÃO]])</f>
        <v>24</v>
      </c>
      <c r="J85" s="4" t="e">
        <f>IF(Tab_Indicadores[[#This Row],[MÊS]]=$AA$3,I85,"")</f>
        <v>#REF!</v>
      </c>
      <c r="K85" s="2" t="str">
        <f>IF(Tab_Indicadores[[#All],[DATA LIBERAÇÃO]]&gt;Tab_Indicadores[[#All],[PRAZO LIBERAÇÃO]],"Fora do prazo","No prazo")</f>
        <v>Fora do prazo</v>
      </c>
      <c r="L85" s="2" t="str">
        <f t="shared" si="23"/>
        <v>Srta. Júlia da Costa</v>
      </c>
      <c r="M85" s="4" t="str">
        <f>IF(Tab_Indicadores[[#This Row],[STATUS]]=$Q$3,"-","")</f>
        <v/>
      </c>
      <c r="N85" s="55">
        <f>Tab_CAANxSAAL[[#This Row],[DATA PRÉ-NOTA]]</f>
        <v>44585</v>
      </c>
      <c r="O85" s="56">
        <v>44584</v>
      </c>
      <c r="P85" s="4" t="str">
        <f>IF(Tab_Indicadores[[#This Row],[DATA PRÉ-NOTA]]&lt;=Tab_Indicadores[[#This Row],[PRAZO PRÉ-NOTA]],"No prazo","Fora do prazo")</f>
        <v>Fora do prazo</v>
      </c>
    </row>
    <row r="86" spans="1:16" x14ac:dyDescent="0.25">
      <c r="A86" s="4" t="str">
        <f t="shared" si="22"/>
        <v>Janeiro</v>
      </c>
      <c r="B86" s="4">
        <f>MONTH(Tab_CAANxSAAL[[#This Row],[MÊS LANÇ.]])</f>
        <v>1</v>
      </c>
      <c r="C86" s="4" t="str">
        <f>Tab_CAANxSAAL[[#This Row],[FILIAL]]</f>
        <v>A</v>
      </c>
      <c r="D86" s="17" t="str">
        <f>Tab_CAANxSAAL[[#This Row],[RAZÃO SOCIAL]]</f>
        <v>Pobes</v>
      </c>
      <c r="E86" s="4">
        <f>Tab_CAANxSAAL[[#This Row],[NATUREZA CONTRATO]]</f>
        <v>604293</v>
      </c>
      <c r="F86" s="4" t="str">
        <f>Tab_CAANxSAAL[[#This Row],[MEDIDOR / REQUISITANTE]]</f>
        <v>Gabrielly Moura</v>
      </c>
      <c r="G86" s="10">
        <f>Tab_CAANxSAAL[[#This Row],[LIBERAÇÃO PEDIDO]]</f>
        <v>44578</v>
      </c>
      <c r="H86" s="10">
        <f t="shared" si="21"/>
        <v>44583</v>
      </c>
      <c r="I86" s="4">
        <f>DAY(Tab_Indicadores[[#This Row],[DATA LIBERAÇÃO]])</f>
        <v>17</v>
      </c>
      <c r="J86" s="4" t="e">
        <f>IF(Tab_Indicadores[[#This Row],[MÊS]]=$AA$3,I86,"")</f>
        <v>#REF!</v>
      </c>
      <c r="K86" s="2" t="str">
        <f>IF(Tab_Indicadores[[#All],[DATA LIBERAÇÃO]]&gt;Tab_Indicadores[[#All],[PRAZO LIBERAÇÃO]],"Fora do prazo","No prazo")</f>
        <v>No prazo</v>
      </c>
      <c r="L86" s="2" t="str">
        <f t="shared" si="23"/>
        <v>-</v>
      </c>
      <c r="M86" s="4" t="str">
        <f>IF(Tab_Indicadores[[#This Row],[STATUS]]=$Q$3,"-","")</f>
        <v>-</v>
      </c>
      <c r="N86" s="55">
        <f>Tab_CAANxSAAL[[#This Row],[DATA PRÉ-NOTA]]</f>
        <v>44579</v>
      </c>
      <c r="O86" s="56">
        <v>44584</v>
      </c>
      <c r="P86" s="4" t="str">
        <f>IF(Tab_Indicadores[[#This Row],[DATA PRÉ-NOTA]]&lt;=Tab_Indicadores[[#This Row],[PRAZO PRÉ-NOTA]],"No prazo","Fora do prazo")</f>
        <v>No prazo</v>
      </c>
    </row>
    <row r="87" spans="1:16" x14ac:dyDescent="0.25">
      <c r="A87" s="4" t="str">
        <f t="shared" ref="A87:A96" si="24">IF(B87=1,"Janeiro",IF(B87=2,"Fevereiro",IF(B87=3,"Março",IF(B87=4,"Abril",IF(B87=5,"Maio",IF(B87=6,"Junho",IF(B87=7,"Julho",IF(B87=8,"Agosto",IF(B87=9,"Setembro",IF(B87=10,"Outubro",IF(B87=11,"Novembro","Dezembro")))))))))))</f>
        <v>Janeiro</v>
      </c>
      <c r="B87" s="4">
        <f>MONTH(Tab_CAANxSAAL[[#This Row],[MÊS LANÇ.]])</f>
        <v>1</v>
      </c>
      <c r="C87" s="4" t="str">
        <f>Tab_CAANxSAAL[[#This Row],[FILIAL]]</f>
        <v>A</v>
      </c>
      <c r="D87" s="17" t="str">
        <f>Tab_CAANxSAAL[[#This Row],[RAZÃO SOCIAL]]</f>
        <v>Pobes</v>
      </c>
      <c r="E87" s="4">
        <f>Tab_CAANxSAAL[[#This Row],[NATUREZA CONTRATO]]</f>
        <v>832970</v>
      </c>
      <c r="F87" s="4" t="str">
        <f>Tab_CAANxSAAL[[#This Row],[MEDIDOR / REQUISITANTE]]</f>
        <v>Gabrielly Moura</v>
      </c>
      <c r="G87" s="10">
        <f>Tab_CAANxSAAL[[#This Row],[LIBERAÇÃO PEDIDO]]</f>
        <v>44578</v>
      </c>
      <c r="H87" s="10">
        <f t="shared" si="21"/>
        <v>44583</v>
      </c>
      <c r="I87" s="4">
        <f>DAY(Tab_Indicadores[[#This Row],[DATA LIBERAÇÃO]])</f>
        <v>17</v>
      </c>
      <c r="J87" s="4" t="e">
        <f>IF(Tab_Indicadores[[#This Row],[MÊS]]=$AA$3,I87,"")</f>
        <v>#REF!</v>
      </c>
      <c r="K87" s="2" t="str">
        <f>IF(Tab_Indicadores[[#All],[DATA LIBERAÇÃO]]&gt;Tab_Indicadores[[#All],[PRAZO LIBERAÇÃO]],"Fora do prazo","No prazo")</f>
        <v>No prazo</v>
      </c>
      <c r="L87" s="2" t="str">
        <f t="shared" ref="L87:L96" si="25">IF(K87="Fora do prazo",F87,"-")</f>
        <v>-</v>
      </c>
      <c r="M87" s="4" t="str">
        <f>IF(Tab_Indicadores[[#This Row],[STATUS]]=$Q$3,"-","")</f>
        <v>-</v>
      </c>
      <c r="N87" s="55">
        <f>Tab_CAANxSAAL[[#This Row],[DATA PRÉ-NOTA]]</f>
        <v>44579</v>
      </c>
      <c r="O87" s="56">
        <v>44584</v>
      </c>
      <c r="P87" s="4" t="str">
        <f>IF(Tab_Indicadores[[#This Row],[DATA PRÉ-NOTA]]&lt;=Tab_Indicadores[[#This Row],[PRAZO PRÉ-NOTA]],"No prazo","Fora do prazo")</f>
        <v>No prazo</v>
      </c>
    </row>
    <row r="88" spans="1:16" x14ac:dyDescent="0.25">
      <c r="A88" s="4" t="str">
        <f t="shared" si="24"/>
        <v>Janeiro</v>
      </c>
      <c r="B88" s="4">
        <f>MONTH(Tab_CAANxSAAL[[#This Row],[MÊS LANÇ.]])</f>
        <v>1</v>
      </c>
      <c r="C88" s="4" t="str">
        <f>Tab_CAANxSAAL[[#This Row],[FILIAL]]</f>
        <v>A</v>
      </c>
      <c r="D88" s="17" t="str">
        <f>Tab_CAANxSAAL[[#This Row],[RAZÃO SOCIAL]]</f>
        <v>Waxor</v>
      </c>
      <c r="E88" s="4">
        <f>Tab_CAANxSAAL[[#This Row],[NATUREZA CONTRATO]]</f>
        <v>954185</v>
      </c>
      <c r="F88" s="4" t="str">
        <f>Tab_CAANxSAAL[[#This Row],[MEDIDOR / REQUISITANTE]]</f>
        <v>Sra. Emanuella Moura</v>
      </c>
      <c r="G88" s="10">
        <f>Tab_CAANxSAAL[[#This Row],[LIBERAÇÃO PEDIDO]]</f>
        <v>44565</v>
      </c>
      <c r="H88" s="10">
        <f t="shared" si="21"/>
        <v>44583</v>
      </c>
      <c r="I88" s="4">
        <f>DAY(Tab_Indicadores[[#This Row],[DATA LIBERAÇÃO]])</f>
        <v>4</v>
      </c>
      <c r="J88" s="4" t="e">
        <f>IF(Tab_Indicadores[[#This Row],[MÊS]]=$AA$3,I88,"")</f>
        <v>#REF!</v>
      </c>
      <c r="K88" s="2" t="str">
        <f>IF(Tab_Indicadores[[#All],[DATA LIBERAÇÃO]]&gt;Tab_Indicadores[[#All],[PRAZO LIBERAÇÃO]],"Fora do prazo","No prazo")</f>
        <v>No prazo</v>
      </c>
      <c r="L88" s="2" t="str">
        <f t="shared" si="25"/>
        <v>-</v>
      </c>
      <c r="M88" s="4" t="str">
        <f>IF(Tab_Indicadores[[#This Row],[STATUS]]=$Q$3,"-","")</f>
        <v>-</v>
      </c>
      <c r="N88" s="55">
        <f>Tab_CAANxSAAL[[#This Row],[DATA PRÉ-NOTA]]</f>
        <v>44565</v>
      </c>
      <c r="O88" s="56">
        <v>44584</v>
      </c>
      <c r="P88" s="4" t="str">
        <f>IF(Tab_Indicadores[[#This Row],[DATA PRÉ-NOTA]]&lt;=Tab_Indicadores[[#This Row],[PRAZO PRÉ-NOTA]],"No prazo","Fora do prazo")</f>
        <v>No prazo</v>
      </c>
    </row>
    <row r="89" spans="1:16" x14ac:dyDescent="0.25">
      <c r="A89" s="4" t="str">
        <f t="shared" si="24"/>
        <v>Janeiro</v>
      </c>
      <c r="B89" s="4">
        <f>MONTH(Tab_CAANxSAAL[[#This Row],[MÊS LANÇ.]])</f>
        <v>1</v>
      </c>
      <c r="C89" s="4" t="str">
        <f>Tab_CAANxSAAL[[#This Row],[FILIAL]]</f>
        <v>A</v>
      </c>
      <c r="D89" s="17" t="str">
        <f>Tab_CAANxSAAL[[#This Row],[RAZÃO SOCIAL]]</f>
        <v>Waxor</v>
      </c>
      <c r="E89" s="4">
        <f>Tab_CAANxSAAL[[#This Row],[NATUREZA CONTRATO]]</f>
        <v>463898</v>
      </c>
      <c r="F89" s="4" t="str">
        <f>Tab_CAANxSAAL[[#This Row],[MEDIDOR / REQUISITANTE]]</f>
        <v>Sra. Emanuella Moura</v>
      </c>
      <c r="G89" s="10">
        <f>Tab_CAANxSAAL[[#This Row],[LIBERAÇÃO PEDIDO]]</f>
        <v>44565</v>
      </c>
      <c r="H89" s="10">
        <f t="shared" si="21"/>
        <v>44583</v>
      </c>
      <c r="I89" s="4">
        <f>DAY(Tab_Indicadores[[#This Row],[DATA LIBERAÇÃO]])</f>
        <v>4</v>
      </c>
      <c r="J89" s="4" t="e">
        <f>IF(Tab_Indicadores[[#This Row],[MÊS]]=$AA$3,I89,"")</f>
        <v>#REF!</v>
      </c>
      <c r="K89" s="2" t="str">
        <f>IF(Tab_Indicadores[[#All],[DATA LIBERAÇÃO]]&gt;Tab_Indicadores[[#All],[PRAZO LIBERAÇÃO]],"Fora do prazo","No prazo")</f>
        <v>No prazo</v>
      </c>
      <c r="L89" s="2" t="str">
        <f t="shared" si="25"/>
        <v>-</v>
      </c>
      <c r="M89" s="4" t="str">
        <f>IF(Tab_Indicadores[[#This Row],[STATUS]]=$Q$3,"-","")</f>
        <v>-</v>
      </c>
      <c r="N89" s="55">
        <f>Tab_CAANxSAAL[[#This Row],[DATA PRÉ-NOTA]]</f>
        <v>44565</v>
      </c>
      <c r="O89" s="56">
        <v>44584</v>
      </c>
      <c r="P89" s="4" t="str">
        <f>IF(Tab_Indicadores[[#This Row],[DATA PRÉ-NOTA]]&lt;=Tab_Indicadores[[#This Row],[PRAZO PRÉ-NOTA]],"No prazo","Fora do prazo")</f>
        <v>No prazo</v>
      </c>
    </row>
    <row r="90" spans="1:16" x14ac:dyDescent="0.25">
      <c r="A90" s="4" t="str">
        <f t="shared" si="24"/>
        <v>Janeiro</v>
      </c>
      <c r="B90" s="4">
        <f>MONTH(Tab_CAANxSAAL[[#This Row],[MÊS LANÇ.]])</f>
        <v>1</v>
      </c>
      <c r="C90" s="4" t="str">
        <f>Tab_CAANxSAAL[[#This Row],[FILIAL]]</f>
        <v>A</v>
      </c>
      <c r="D90" s="17" t="str">
        <f>Tab_CAANxSAAL[[#This Row],[RAZÃO SOCIAL]]</f>
        <v>Waxor</v>
      </c>
      <c r="E90" s="4">
        <f>Tab_CAANxSAAL[[#This Row],[NATUREZA CONTRATO]]</f>
        <v>294370</v>
      </c>
      <c r="F90" s="4" t="str">
        <f>Tab_CAANxSAAL[[#This Row],[MEDIDOR / REQUISITANTE]]</f>
        <v>Dr. João Pedro Moreira</v>
      </c>
      <c r="G90" s="10">
        <f>Tab_CAANxSAAL[[#This Row],[LIBERAÇÃO PEDIDO]]</f>
        <v>44574</v>
      </c>
      <c r="H90" s="10">
        <f t="shared" si="21"/>
        <v>44583</v>
      </c>
      <c r="I90" s="4">
        <f>DAY(Tab_Indicadores[[#This Row],[DATA LIBERAÇÃO]])</f>
        <v>13</v>
      </c>
      <c r="J90" s="4" t="e">
        <f>IF(Tab_Indicadores[[#This Row],[MÊS]]=$AA$3,I90,"")</f>
        <v>#REF!</v>
      </c>
      <c r="K90" s="2" t="str">
        <f>IF(Tab_Indicadores[[#All],[DATA LIBERAÇÃO]]&gt;Tab_Indicadores[[#All],[PRAZO LIBERAÇÃO]],"Fora do prazo","No prazo")</f>
        <v>No prazo</v>
      </c>
      <c r="L90" s="2" t="str">
        <f t="shared" si="25"/>
        <v>-</v>
      </c>
      <c r="M90" s="4" t="str">
        <f>IF(Tab_Indicadores[[#This Row],[STATUS]]=$Q$3,"-","")</f>
        <v>-</v>
      </c>
      <c r="N90" s="55">
        <f>Tab_CAANxSAAL[[#This Row],[DATA PRÉ-NOTA]]</f>
        <v>44575</v>
      </c>
      <c r="O90" s="56">
        <v>44584</v>
      </c>
      <c r="P90" s="4" t="str">
        <f>IF(Tab_Indicadores[[#This Row],[DATA PRÉ-NOTA]]&lt;=Tab_Indicadores[[#This Row],[PRAZO PRÉ-NOTA]],"No prazo","Fora do prazo")</f>
        <v>No prazo</v>
      </c>
    </row>
    <row r="91" spans="1:16" x14ac:dyDescent="0.25">
      <c r="A91" s="4" t="str">
        <f t="shared" si="24"/>
        <v>Janeiro</v>
      </c>
      <c r="B91" s="4">
        <f>MONTH(Tab_CAANxSAAL[[#This Row],[MÊS LANÇ.]])</f>
        <v>1</v>
      </c>
      <c r="C91" s="4" t="str">
        <f>Tab_CAANxSAAL[[#This Row],[FILIAL]]</f>
        <v>A</v>
      </c>
      <c r="D91" s="17" t="str">
        <f>Tab_CAANxSAAL[[#This Row],[RAZÃO SOCIAL]]</f>
        <v>Yurbin</v>
      </c>
      <c r="E91" s="4">
        <f>Tab_CAANxSAAL[[#This Row],[NATUREZA CONTRATO]]</f>
        <v>977543</v>
      </c>
      <c r="F91" s="4" t="str">
        <f>Tab_CAANxSAAL[[#This Row],[MEDIDOR / REQUISITANTE]]</f>
        <v>Gabrielly Moura</v>
      </c>
      <c r="G91" s="10">
        <f>Tab_CAANxSAAL[[#This Row],[LIBERAÇÃO PEDIDO]]</f>
        <v>44574</v>
      </c>
      <c r="H91" s="10">
        <f t="shared" si="21"/>
        <v>44583</v>
      </c>
      <c r="I91" s="4">
        <f>DAY(Tab_Indicadores[[#This Row],[DATA LIBERAÇÃO]])</f>
        <v>13</v>
      </c>
      <c r="J91" s="4" t="e">
        <f>IF(Tab_Indicadores[[#This Row],[MÊS]]=$AA$3,I91,"")</f>
        <v>#REF!</v>
      </c>
      <c r="K91" s="2" t="str">
        <f>IF(Tab_Indicadores[[#All],[DATA LIBERAÇÃO]]&gt;Tab_Indicadores[[#All],[PRAZO LIBERAÇÃO]],"Fora do prazo","No prazo")</f>
        <v>No prazo</v>
      </c>
      <c r="L91" s="2" t="str">
        <f t="shared" si="25"/>
        <v>-</v>
      </c>
      <c r="M91" s="4" t="str">
        <f>IF(Tab_Indicadores[[#This Row],[STATUS]]=$Q$3,"-","")</f>
        <v>-</v>
      </c>
      <c r="N91" s="55">
        <f>Tab_CAANxSAAL[[#This Row],[DATA PRÉ-NOTA]]</f>
        <v>44585</v>
      </c>
      <c r="O91" s="56">
        <v>44584</v>
      </c>
      <c r="P91" s="4" t="str">
        <f>IF(Tab_Indicadores[[#This Row],[DATA PRÉ-NOTA]]&lt;=Tab_Indicadores[[#This Row],[PRAZO PRÉ-NOTA]],"No prazo","Fora do prazo")</f>
        <v>Fora do prazo</v>
      </c>
    </row>
    <row r="92" spans="1:16" x14ac:dyDescent="0.25">
      <c r="A92" s="4" t="str">
        <f t="shared" si="24"/>
        <v>Janeiro</v>
      </c>
      <c r="B92" s="4">
        <f>MONTH(Tab_CAANxSAAL[[#This Row],[MÊS LANÇ.]])</f>
        <v>1</v>
      </c>
      <c r="C92" s="4" t="str">
        <f>Tab_CAANxSAAL[[#This Row],[FILIAL]]</f>
        <v>B</v>
      </c>
      <c r="D92" s="17" t="str">
        <f>Tab_CAANxSAAL[[#This Row],[RAZÃO SOCIAL]]</f>
        <v>Yurbin</v>
      </c>
      <c r="E92" s="4">
        <f>Tab_CAANxSAAL[[#This Row],[NATUREZA CONTRATO]]</f>
        <v>350539</v>
      </c>
      <c r="F92" s="4" t="str">
        <f>Tab_CAANxSAAL[[#This Row],[MEDIDOR / REQUISITANTE]]</f>
        <v>Gabrielly Moura</v>
      </c>
      <c r="G92" s="10">
        <f>Tab_CAANxSAAL[[#This Row],[LIBERAÇÃO PEDIDO]]</f>
        <v>44574</v>
      </c>
      <c r="H92" s="10">
        <f t="shared" si="21"/>
        <v>44583</v>
      </c>
      <c r="I92" s="4">
        <f>DAY(Tab_Indicadores[[#This Row],[DATA LIBERAÇÃO]])</f>
        <v>13</v>
      </c>
      <c r="J92" s="4" t="e">
        <f>IF(Tab_Indicadores[[#This Row],[MÊS]]=$AA$3,I92,"")</f>
        <v>#REF!</v>
      </c>
      <c r="K92" s="2" t="str">
        <f>IF(Tab_Indicadores[[#All],[DATA LIBERAÇÃO]]&gt;Tab_Indicadores[[#All],[PRAZO LIBERAÇÃO]],"Fora do prazo","No prazo")</f>
        <v>No prazo</v>
      </c>
      <c r="L92" s="2" t="str">
        <f t="shared" si="25"/>
        <v>-</v>
      </c>
      <c r="M92" s="4" t="str">
        <f>IF(Tab_Indicadores[[#This Row],[STATUS]]=$Q$3,"-","")</f>
        <v>-</v>
      </c>
      <c r="N92" s="55">
        <f>Tab_CAANxSAAL[[#This Row],[DATA PRÉ-NOTA]]</f>
        <v>44585</v>
      </c>
      <c r="O92" s="56">
        <v>44584</v>
      </c>
      <c r="P92" s="4" t="str">
        <f>IF(Tab_Indicadores[[#This Row],[DATA PRÉ-NOTA]]&lt;=Tab_Indicadores[[#This Row],[PRAZO PRÉ-NOTA]],"No prazo","Fora do prazo")</f>
        <v>Fora do prazo</v>
      </c>
    </row>
    <row r="93" spans="1:16" x14ac:dyDescent="0.25">
      <c r="A93" s="4" t="str">
        <f t="shared" si="24"/>
        <v>Janeiro</v>
      </c>
      <c r="B93" s="4">
        <f>MONTH(Tab_CAANxSAAL[[#This Row],[MÊS LANÇ.]])</f>
        <v>1</v>
      </c>
      <c r="C93" s="4" t="str">
        <f>Tab_CAANxSAAL[[#This Row],[FILIAL]]</f>
        <v>C</v>
      </c>
      <c r="D93" s="17" t="str">
        <f>Tab_CAANxSAAL[[#This Row],[RAZÃO SOCIAL]]</f>
        <v>Yurbin</v>
      </c>
      <c r="E93" s="4">
        <f>Tab_CAANxSAAL[[#This Row],[NATUREZA CONTRATO]]</f>
        <v>977976</v>
      </c>
      <c r="F93" s="4" t="str">
        <f>Tab_CAANxSAAL[[#This Row],[MEDIDOR / REQUISITANTE]]</f>
        <v>Gabrielly Moura</v>
      </c>
      <c r="G93" s="10">
        <f>Tab_CAANxSAAL[[#This Row],[LIBERAÇÃO PEDIDO]]</f>
        <v>44574</v>
      </c>
      <c r="H93" s="10">
        <f t="shared" si="21"/>
        <v>44583</v>
      </c>
      <c r="I93" s="4">
        <f>DAY(Tab_Indicadores[[#This Row],[DATA LIBERAÇÃO]])</f>
        <v>13</v>
      </c>
      <c r="J93" s="4" t="e">
        <f>IF(Tab_Indicadores[[#This Row],[MÊS]]=$AA$3,I93,"")</f>
        <v>#REF!</v>
      </c>
      <c r="K93" s="2" t="str">
        <f>IF(Tab_Indicadores[[#All],[DATA LIBERAÇÃO]]&gt;Tab_Indicadores[[#All],[PRAZO LIBERAÇÃO]],"Fora do prazo","No prazo")</f>
        <v>No prazo</v>
      </c>
      <c r="L93" s="2" t="str">
        <f t="shared" si="25"/>
        <v>-</v>
      </c>
      <c r="M93" s="4" t="str">
        <f>IF(Tab_Indicadores[[#This Row],[STATUS]]=$Q$3,"-","")</f>
        <v>-</v>
      </c>
      <c r="N93" s="55">
        <f>Tab_CAANxSAAL[[#This Row],[DATA PRÉ-NOTA]]</f>
        <v>44585</v>
      </c>
      <c r="O93" s="56">
        <v>44584</v>
      </c>
      <c r="P93" s="4" t="str">
        <f>IF(Tab_Indicadores[[#This Row],[DATA PRÉ-NOTA]]&lt;=Tab_Indicadores[[#This Row],[PRAZO PRÉ-NOTA]],"No prazo","Fora do prazo")</f>
        <v>Fora do prazo</v>
      </c>
    </row>
    <row r="94" spans="1:16" x14ac:dyDescent="0.25">
      <c r="A94" s="4" t="str">
        <f t="shared" si="24"/>
        <v>Janeiro</v>
      </c>
      <c r="B94" s="4">
        <f>MONTH(Tab_CAANxSAAL[[#This Row],[MÊS LANÇ.]])</f>
        <v>1</v>
      </c>
      <c r="C94" s="4" t="str">
        <f>Tab_CAANxSAAL[[#This Row],[FILIAL]]</f>
        <v>A</v>
      </c>
      <c r="D94" s="17" t="str">
        <f>Tab_CAANxSAAL[[#This Row],[RAZÃO SOCIAL]]</f>
        <v>Yurbin</v>
      </c>
      <c r="E94" s="4">
        <f>Tab_CAANxSAAL[[#This Row],[NATUREZA CONTRATO]]</f>
        <v>941225</v>
      </c>
      <c r="F94" s="4" t="str">
        <f>Tab_CAANxSAAL[[#This Row],[MEDIDOR / REQUISITANTE]]</f>
        <v>Gabrielly Moura</v>
      </c>
      <c r="G94" s="10">
        <f>Tab_CAANxSAAL[[#This Row],[LIBERAÇÃO PEDIDO]]</f>
        <v>44574</v>
      </c>
      <c r="H94" s="10">
        <f t="shared" si="21"/>
        <v>44583</v>
      </c>
      <c r="I94" s="4">
        <f>DAY(Tab_Indicadores[[#This Row],[DATA LIBERAÇÃO]])</f>
        <v>13</v>
      </c>
      <c r="J94" s="4" t="e">
        <f>IF(Tab_Indicadores[[#This Row],[MÊS]]=$AA$3,I94,"")</f>
        <v>#REF!</v>
      </c>
      <c r="K94" s="2" t="str">
        <f>IF(Tab_Indicadores[[#All],[DATA LIBERAÇÃO]]&gt;Tab_Indicadores[[#All],[PRAZO LIBERAÇÃO]],"Fora do prazo","No prazo")</f>
        <v>No prazo</v>
      </c>
      <c r="L94" s="2" t="str">
        <f t="shared" si="25"/>
        <v>-</v>
      </c>
      <c r="M94" s="4" t="str">
        <f>IF(Tab_Indicadores[[#This Row],[STATUS]]=$Q$3,"-","")</f>
        <v>-</v>
      </c>
      <c r="N94" s="55">
        <f>Tab_CAANxSAAL[[#This Row],[DATA PRÉ-NOTA]]</f>
        <v>44585</v>
      </c>
      <c r="O94" s="56">
        <v>44584</v>
      </c>
      <c r="P94" s="4" t="str">
        <f>IF(Tab_Indicadores[[#This Row],[DATA PRÉ-NOTA]]&lt;=Tab_Indicadores[[#This Row],[PRAZO PRÉ-NOTA]],"No prazo","Fora do prazo")</f>
        <v>Fora do prazo</v>
      </c>
    </row>
    <row r="95" spans="1:16" x14ac:dyDescent="0.25">
      <c r="A95" s="4" t="str">
        <f t="shared" si="24"/>
        <v>Janeiro</v>
      </c>
      <c r="B95" s="4">
        <f>MONTH(Tab_CAANxSAAL[[#This Row],[MÊS LANÇ.]])</f>
        <v>1</v>
      </c>
      <c r="C95" s="4" t="str">
        <f>Tab_CAANxSAAL[[#This Row],[FILIAL]]</f>
        <v>A</v>
      </c>
      <c r="D95" s="17" t="str">
        <f>Tab_CAANxSAAL[[#This Row],[RAZÃO SOCIAL]]</f>
        <v>Ushpoe</v>
      </c>
      <c r="E95" s="4">
        <f>Tab_CAANxSAAL[[#This Row],[NATUREZA CONTRATO]]</f>
        <v>720089</v>
      </c>
      <c r="F95" s="4" t="str">
        <f>Tab_CAANxSAAL[[#This Row],[MEDIDOR / REQUISITANTE]]</f>
        <v>Isabel Cardoso</v>
      </c>
      <c r="G95" s="10">
        <f>Tab_CAANxSAAL[[#This Row],[LIBERAÇÃO PEDIDO]]</f>
        <v>44565</v>
      </c>
      <c r="H95" s="10">
        <f t="shared" si="21"/>
        <v>44583</v>
      </c>
      <c r="I95" s="4">
        <f>DAY(Tab_Indicadores[[#This Row],[DATA LIBERAÇÃO]])</f>
        <v>4</v>
      </c>
      <c r="J95" s="4" t="e">
        <f>IF(Tab_Indicadores[[#This Row],[MÊS]]=$AA$3,I95,"")</f>
        <v>#REF!</v>
      </c>
      <c r="K95" s="2" t="str">
        <f>IF(Tab_Indicadores[[#All],[DATA LIBERAÇÃO]]&gt;Tab_Indicadores[[#All],[PRAZO LIBERAÇÃO]],"Fora do prazo","No prazo")</f>
        <v>No prazo</v>
      </c>
      <c r="L95" s="2" t="str">
        <f t="shared" si="25"/>
        <v>-</v>
      </c>
      <c r="M95" s="4" t="str">
        <f>IF(Tab_Indicadores[[#This Row],[STATUS]]=$Q$3,"-","")</f>
        <v>-</v>
      </c>
      <c r="N95" s="55">
        <f>Tab_CAANxSAAL[[#This Row],[DATA PRÉ-NOTA]]</f>
        <v>44567</v>
      </c>
      <c r="O95" s="56">
        <v>44584</v>
      </c>
      <c r="P95" s="4" t="str">
        <f>IF(Tab_Indicadores[[#This Row],[DATA PRÉ-NOTA]]&lt;=Tab_Indicadores[[#This Row],[PRAZO PRÉ-NOTA]],"No prazo","Fora do prazo")</f>
        <v>No prazo</v>
      </c>
    </row>
    <row r="96" spans="1:16" x14ac:dyDescent="0.25">
      <c r="A96" s="4" t="str">
        <f t="shared" si="24"/>
        <v>Janeiro</v>
      </c>
      <c r="B96" s="4">
        <f>MONTH(Tab_CAANxSAAL[[#This Row],[MÊS LANÇ.]])</f>
        <v>1</v>
      </c>
      <c r="C96" s="4" t="str">
        <f>Tab_CAANxSAAL[[#This Row],[FILIAL]]</f>
        <v>A</v>
      </c>
      <c r="D96" s="17" t="str">
        <f>Tab_CAANxSAAL[[#This Row],[RAZÃO SOCIAL]]</f>
        <v>Ushpoe</v>
      </c>
      <c r="E96" s="4">
        <f>Tab_CAANxSAAL[[#This Row],[NATUREZA CONTRATO]]</f>
        <v>197704</v>
      </c>
      <c r="F96" s="4" t="str">
        <f>Tab_CAANxSAAL[[#This Row],[MEDIDOR / REQUISITANTE]]</f>
        <v>Gabrielly Moura</v>
      </c>
      <c r="G96" s="10">
        <f>Tab_CAANxSAAL[[#This Row],[LIBERAÇÃO PEDIDO]]</f>
        <v>44579</v>
      </c>
      <c r="H96" s="10">
        <f t="shared" si="21"/>
        <v>44583</v>
      </c>
      <c r="I96" s="4">
        <f>DAY(Tab_Indicadores[[#This Row],[DATA LIBERAÇÃO]])</f>
        <v>18</v>
      </c>
      <c r="J96" s="4" t="e">
        <f>IF(Tab_Indicadores[[#This Row],[MÊS]]=$AA$3,I96,"")</f>
        <v>#REF!</v>
      </c>
      <c r="K96" s="2" t="str">
        <f>IF(Tab_Indicadores[[#All],[DATA LIBERAÇÃO]]&gt;Tab_Indicadores[[#All],[PRAZO LIBERAÇÃO]],"Fora do prazo","No prazo")</f>
        <v>No prazo</v>
      </c>
      <c r="L96" s="2" t="str">
        <f t="shared" si="25"/>
        <v>-</v>
      </c>
      <c r="M96" s="4" t="str">
        <f>IF(Tab_Indicadores[[#This Row],[STATUS]]=$Q$3,"-","")</f>
        <v>-</v>
      </c>
      <c r="N96" s="55">
        <f>Tab_CAANxSAAL[[#This Row],[DATA PRÉ-NOTA]]</f>
        <v>44580</v>
      </c>
      <c r="O96" s="56">
        <v>44584</v>
      </c>
      <c r="P96" s="4" t="str">
        <f>IF(Tab_Indicadores[[#This Row],[DATA PRÉ-NOTA]]&lt;=Tab_Indicadores[[#This Row],[PRAZO PRÉ-NOTA]],"No prazo","Fora do prazo")</f>
        <v>No prazo</v>
      </c>
    </row>
    <row r="97" spans="1:16" x14ac:dyDescent="0.25">
      <c r="A97" s="4" t="str">
        <f t="shared" ref="A97:A110" si="26">IF(B97=1,"Janeiro",IF(B97=2,"Fevereiro",IF(B97=3,"Março",IF(B97=4,"Abril",IF(B97=5,"Maio",IF(B97=6,"Junho",IF(B97=7,"Julho",IF(B97=8,"Agosto",IF(B97=9,"Setembro",IF(B97=10,"Outubro",IF(B97=11,"Novembro","Dezembro")))))))))))</f>
        <v>Janeiro</v>
      </c>
      <c r="B97" s="4">
        <f>MONTH(Tab_CAANxSAAL[[#This Row],[MÊS LANÇ.]])</f>
        <v>1</v>
      </c>
      <c r="C97" s="4" t="str">
        <f>Tab_CAANxSAAL[[#This Row],[FILIAL]]</f>
        <v>A</v>
      </c>
      <c r="D97" s="17" t="str">
        <f>Tab_CAANxSAAL[[#This Row],[RAZÃO SOCIAL]]</f>
        <v>Cuifo</v>
      </c>
      <c r="E97" s="4">
        <f>Tab_CAANxSAAL[[#This Row],[NATUREZA CONTRATO]]</f>
        <v>843072</v>
      </c>
      <c r="F97" s="4" t="str">
        <f>Tab_CAANxSAAL[[#This Row],[MEDIDOR / REQUISITANTE]]</f>
        <v>Maria Eduarda Ribeiro</v>
      </c>
      <c r="G97" s="10">
        <f>Tab_CAANxSAAL[[#This Row],[LIBERAÇÃO PEDIDO]]</f>
        <v>44564</v>
      </c>
      <c r="H97" s="10">
        <f t="shared" si="21"/>
        <v>44583</v>
      </c>
      <c r="I97" s="4">
        <f>DAY(Tab_Indicadores[[#This Row],[DATA LIBERAÇÃO]])</f>
        <v>3</v>
      </c>
      <c r="J97" s="4" t="e">
        <f>IF(Tab_Indicadores[[#This Row],[MÊS]]=$AA$3,I97,"")</f>
        <v>#REF!</v>
      </c>
      <c r="K97" s="2" t="str">
        <f>IF(Tab_Indicadores[[#All],[DATA LIBERAÇÃO]]&gt;Tab_Indicadores[[#All],[PRAZO LIBERAÇÃO]],"Fora do prazo","No prazo")</f>
        <v>No prazo</v>
      </c>
      <c r="L97" s="2" t="str">
        <f t="shared" ref="L97:L110" si="27">IF(K97="Fora do prazo",F97,"-")</f>
        <v>-</v>
      </c>
      <c r="M97" s="4" t="str">
        <f>IF(Tab_Indicadores[[#This Row],[STATUS]]=$Q$3,"-","")</f>
        <v>-</v>
      </c>
      <c r="N97" s="55">
        <f>Tab_CAANxSAAL[[#This Row],[DATA PRÉ-NOTA]]</f>
        <v>44566</v>
      </c>
      <c r="O97" s="56">
        <v>44584</v>
      </c>
      <c r="P97" s="4" t="str">
        <f>IF(Tab_Indicadores[[#This Row],[DATA PRÉ-NOTA]]&lt;=Tab_Indicadores[[#This Row],[PRAZO PRÉ-NOTA]],"No prazo","Fora do prazo")</f>
        <v>No prazo</v>
      </c>
    </row>
    <row r="98" spans="1:16" x14ac:dyDescent="0.25">
      <c r="A98" s="4" t="str">
        <f t="shared" si="26"/>
        <v>Janeiro</v>
      </c>
      <c r="B98" s="4">
        <f>MONTH(Tab_CAANxSAAL[[#This Row],[MÊS LANÇ.]])</f>
        <v>1</v>
      </c>
      <c r="C98" s="4" t="str">
        <f>Tab_CAANxSAAL[[#This Row],[FILIAL]]</f>
        <v>A</v>
      </c>
      <c r="D98" s="17" t="str">
        <f>Tab_CAANxSAAL[[#This Row],[RAZÃO SOCIAL]]</f>
        <v>Thurinzayadar</v>
      </c>
      <c r="E98" s="4">
        <f>Tab_CAANxSAAL[[#This Row],[NATUREZA CONTRATO]]</f>
        <v>227231</v>
      </c>
      <c r="F98" s="4" t="str">
        <f>Tab_CAANxSAAL[[#This Row],[MEDIDOR / REQUISITANTE]]</f>
        <v>Gabrielly Moura</v>
      </c>
      <c r="G98" s="10">
        <f>Tab_CAANxSAAL[[#This Row],[LIBERAÇÃO PEDIDO]]</f>
        <v>44572</v>
      </c>
      <c r="H98" s="10">
        <f t="shared" si="21"/>
        <v>44583</v>
      </c>
      <c r="I98" s="4">
        <f>DAY(Tab_Indicadores[[#This Row],[DATA LIBERAÇÃO]])</f>
        <v>11</v>
      </c>
      <c r="J98" s="4" t="e">
        <f>IF(Tab_Indicadores[[#This Row],[MÊS]]=$AA$3,I98,"")</f>
        <v>#REF!</v>
      </c>
      <c r="K98" s="2" t="str">
        <f>IF(Tab_Indicadores[[#All],[DATA LIBERAÇÃO]]&gt;Tab_Indicadores[[#All],[PRAZO LIBERAÇÃO]],"Fora do prazo","No prazo")</f>
        <v>No prazo</v>
      </c>
      <c r="L98" s="2" t="str">
        <f t="shared" si="27"/>
        <v>-</v>
      </c>
      <c r="M98" s="4" t="str">
        <f>IF(Tab_Indicadores[[#This Row],[STATUS]]=$Q$3,"-","")</f>
        <v>-</v>
      </c>
      <c r="N98" s="55">
        <f>Tab_CAANxSAAL[[#This Row],[DATA PRÉ-NOTA]]</f>
        <v>44574</v>
      </c>
      <c r="O98" s="56">
        <v>44584</v>
      </c>
      <c r="P98" s="4" t="str">
        <f>IF(Tab_Indicadores[[#This Row],[DATA PRÉ-NOTA]]&lt;=Tab_Indicadores[[#This Row],[PRAZO PRÉ-NOTA]],"No prazo","Fora do prazo")</f>
        <v>No prazo</v>
      </c>
    </row>
    <row r="99" spans="1:16" x14ac:dyDescent="0.25">
      <c r="A99" s="4" t="str">
        <f t="shared" si="26"/>
        <v>Janeiro</v>
      </c>
      <c r="B99" s="4">
        <f>MONTH(Tab_CAANxSAAL[[#This Row],[MÊS LANÇ.]])</f>
        <v>1</v>
      </c>
      <c r="C99" s="4" t="str">
        <f>Tab_CAANxSAAL[[#This Row],[FILIAL]]</f>
        <v>C</v>
      </c>
      <c r="D99" s="17" t="str">
        <f>Tab_CAANxSAAL[[#This Row],[RAZÃO SOCIAL]]</f>
        <v>Thurinzayadar</v>
      </c>
      <c r="E99" s="4">
        <f>Tab_CAANxSAAL[[#This Row],[NATUREZA CONTRATO]]</f>
        <v>324630</v>
      </c>
      <c r="F99" s="4" t="str">
        <f>Tab_CAANxSAAL[[#This Row],[MEDIDOR / REQUISITANTE]]</f>
        <v>Gabrielly Moura</v>
      </c>
      <c r="G99" s="10">
        <f>Tab_CAANxSAAL[[#This Row],[LIBERAÇÃO PEDIDO]]</f>
        <v>44573</v>
      </c>
      <c r="H99" s="10">
        <f t="shared" si="21"/>
        <v>44583</v>
      </c>
      <c r="I99" s="4">
        <f>DAY(Tab_Indicadores[[#This Row],[DATA LIBERAÇÃO]])</f>
        <v>12</v>
      </c>
      <c r="J99" s="4" t="e">
        <f>IF(Tab_Indicadores[[#This Row],[MÊS]]=$AA$3,I99,"")</f>
        <v>#REF!</v>
      </c>
      <c r="K99" s="2" t="str">
        <f>IF(Tab_Indicadores[[#All],[DATA LIBERAÇÃO]]&gt;Tab_Indicadores[[#All],[PRAZO LIBERAÇÃO]],"Fora do prazo","No prazo")</f>
        <v>No prazo</v>
      </c>
      <c r="L99" s="2" t="str">
        <f t="shared" si="27"/>
        <v>-</v>
      </c>
      <c r="M99" s="4" t="str">
        <f>IF(Tab_Indicadores[[#This Row],[STATUS]]=$Q$3,"-","")</f>
        <v>-</v>
      </c>
      <c r="N99" s="55">
        <f>Tab_CAANxSAAL[[#This Row],[DATA PRÉ-NOTA]]</f>
        <v>44574</v>
      </c>
      <c r="O99" s="56">
        <v>44584</v>
      </c>
      <c r="P99" s="4" t="str">
        <f>IF(Tab_Indicadores[[#This Row],[DATA PRÉ-NOTA]]&lt;=Tab_Indicadores[[#This Row],[PRAZO PRÉ-NOTA]],"No prazo","Fora do prazo")</f>
        <v>No prazo</v>
      </c>
    </row>
    <row r="100" spans="1:16" x14ac:dyDescent="0.25">
      <c r="A100" s="4" t="str">
        <f t="shared" si="26"/>
        <v>Janeiro</v>
      </c>
      <c r="B100" s="4">
        <f>MONTH(Tab_CAANxSAAL[[#This Row],[MÊS LANÇ.]])</f>
        <v>1</v>
      </c>
      <c r="C100" s="4" t="str">
        <f>Tab_CAANxSAAL[[#This Row],[FILIAL]]</f>
        <v>B</v>
      </c>
      <c r="D100" s="17" t="str">
        <f>Tab_CAANxSAAL[[#This Row],[RAZÃO SOCIAL]]</f>
        <v>Thurinzayadar</v>
      </c>
      <c r="E100" s="4">
        <f>Tab_CAANxSAAL[[#This Row],[NATUREZA CONTRATO]]</f>
        <v>572258</v>
      </c>
      <c r="F100" s="4" t="str">
        <f>Tab_CAANxSAAL[[#This Row],[MEDIDOR / REQUISITANTE]]</f>
        <v>Gabrielly Moura</v>
      </c>
      <c r="G100" s="10">
        <f>Tab_CAANxSAAL[[#This Row],[LIBERAÇÃO PEDIDO]]</f>
        <v>44573</v>
      </c>
      <c r="H100" s="10">
        <f t="shared" si="21"/>
        <v>44583</v>
      </c>
      <c r="I100" s="4">
        <f>DAY(Tab_Indicadores[[#This Row],[DATA LIBERAÇÃO]])</f>
        <v>12</v>
      </c>
      <c r="J100" s="4" t="e">
        <f>IF(Tab_Indicadores[[#This Row],[MÊS]]=$AA$3,I100,"")</f>
        <v>#REF!</v>
      </c>
      <c r="K100" s="2" t="str">
        <f>IF(Tab_Indicadores[[#All],[DATA LIBERAÇÃO]]&gt;Tab_Indicadores[[#All],[PRAZO LIBERAÇÃO]],"Fora do prazo","No prazo")</f>
        <v>No prazo</v>
      </c>
      <c r="L100" s="2" t="str">
        <f t="shared" si="27"/>
        <v>-</v>
      </c>
      <c r="M100" s="4" t="str">
        <f>IF(Tab_Indicadores[[#This Row],[STATUS]]=$Q$3,"-","")</f>
        <v>-</v>
      </c>
      <c r="N100" s="55">
        <f>Tab_CAANxSAAL[[#This Row],[DATA PRÉ-NOTA]]</f>
        <v>44574</v>
      </c>
      <c r="O100" s="56">
        <v>44584</v>
      </c>
      <c r="P100" s="4" t="str">
        <f>IF(Tab_Indicadores[[#This Row],[DATA PRÉ-NOTA]]&lt;=Tab_Indicadores[[#This Row],[PRAZO PRÉ-NOTA]],"No prazo","Fora do prazo")</f>
        <v>No prazo</v>
      </c>
    </row>
    <row r="101" spans="1:16" x14ac:dyDescent="0.25">
      <c r="A101" s="4" t="str">
        <f t="shared" si="26"/>
        <v>Janeiro</v>
      </c>
      <c r="B101" s="4">
        <f>MONTH(Tab_CAANxSAAL[[#This Row],[MÊS LANÇ.]])</f>
        <v>1</v>
      </c>
      <c r="C101" s="4" t="str">
        <f>Tab_CAANxSAAL[[#This Row],[FILIAL]]</f>
        <v>A</v>
      </c>
      <c r="D101" s="17" t="str">
        <f>Tab_CAANxSAAL[[#This Row],[RAZÃO SOCIAL]]</f>
        <v>Kolyos</v>
      </c>
      <c r="E101" s="4">
        <f>Tab_CAANxSAAL[[#This Row],[NATUREZA CONTRATO]]</f>
        <v>730883</v>
      </c>
      <c r="F101" s="4" t="str">
        <f>Tab_CAANxSAAL[[#This Row],[MEDIDOR / REQUISITANTE]]</f>
        <v>Emilly Cavalcanti</v>
      </c>
      <c r="G101" s="10">
        <f>Tab_CAANxSAAL[[#This Row],[LIBERAÇÃO PEDIDO]]</f>
        <v>44580</v>
      </c>
      <c r="H101" s="10">
        <f t="shared" si="21"/>
        <v>44583</v>
      </c>
      <c r="I101" s="4">
        <f>DAY(Tab_Indicadores[[#This Row],[DATA LIBERAÇÃO]])</f>
        <v>19</v>
      </c>
      <c r="J101" s="4" t="e">
        <f>IF(Tab_Indicadores[[#This Row],[MÊS]]=$AA$3,I101,"")</f>
        <v>#REF!</v>
      </c>
      <c r="K101" s="2" t="str">
        <f>IF(Tab_Indicadores[[#All],[DATA LIBERAÇÃO]]&gt;Tab_Indicadores[[#All],[PRAZO LIBERAÇÃO]],"Fora do prazo","No prazo")</f>
        <v>No prazo</v>
      </c>
      <c r="L101" s="2" t="str">
        <f t="shared" si="27"/>
        <v>-</v>
      </c>
      <c r="M101" s="4" t="str">
        <f>IF(Tab_Indicadores[[#This Row],[STATUS]]=$Q$3,"-","")</f>
        <v>-</v>
      </c>
      <c r="N101" s="55">
        <f>Tab_CAANxSAAL[[#This Row],[DATA PRÉ-NOTA]]</f>
        <v>44582</v>
      </c>
      <c r="O101" s="56">
        <v>44584</v>
      </c>
      <c r="P101" s="4" t="str">
        <f>IF(Tab_Indicadores[[#This Row],[DATA PRÉ-NOTA]]&lt;=Tab_Indicadores[[#This Row],[PRAZO PRÉ-NOTA]],"No prazo","Fora do prazo")</f>
        <v>No prazo</v>
      </c>
    </row>
    <row r="102" spans="1:16" x14ac:dyDescent="0.25">
      <c r="A102" s="4" t="str">
        <f t="shared" si="26"/>
        <v>Janeiro</v>
      </c>
      <c r="B102" s="4">
        <f>MONTH(Tab_CAANxSAAL[[#This Row],[MÊS LANÇ.]])</f>
        <v>1</v>
      </c>
      <c r="C102" s="4" t="str">
        <f>Tab_CAANxSAAL[[#This Row],[FILIAL]]</f>
        <v>A</v>
      </c>
      <c r="D102" s="17" t="str">
        <f>Tab_CAANxSAAL[[#This Row],[RAZÃO SOCIAL]]</f>
        <v>Voeror</v>
      </c>
      <c r="E102" s="4">
        <f>Tab_CAANxSAAL[[#This Row],[NATUREZA CONTRATO]]</f>
        <v>596228</v>
      </c>
      <c r="F102" s="4" t="str">
        <f>Tab_CAANxSAAL[[#This Row],[MEDIDOR / REQUISITANTE]]</f>
        <v>Maria Clara Azevedo</v>
      </c>
      <c r="G102" s="10">
        <f>Tab_CAANxSAAL[[#This Row],[LIBERAÇÃO PEDIDO]]</f>
        <v>44567</v>
      </c>
      <c r="H102" s="10">
        <f t="shared" si="21"/>
        <v>44583</v>
      </c>
      <c r="I102" s="4">
        <f>DAY(Tab_Indicadores[[#This Row],[DATA LIBERAÇÃO]])</f>
        <v>6</v>
      </c>
      <c r="J102" s="4" t="e">
        <f>IF(Tab_Indicadores[[#This Row],[MÊS]]=$AA$3,I102,"")</f>
        <v>#REF!</v>
      </c>
      <c r="K102" s="2" t="str">
        <f>IF(Tab_Indicadores[[#All],[DATA LIBERAÇÃO]]&gt;Tab_Indicadores[[#All],[PRAZO LIBERAÇÃO]],"Fora do prazo","No prazo")</f>
        <v>No prazo</v>
      </c>
      <c r="L102" s="2" t="str">
        <f t="shared" si="27"/>
        <v>-</v>
      </c>
      <c r="M102" s="4" t="str">
        <f>IF(Tab_Indicadores[[#This Row],[STATUS]]=$Q$3,"-","")</f>
        <v>-</v>
      </c>
      <c r="N102" s="55">
        <f>Tab_CAANxSAAL[[#This Row],[DATA PRÉ-NOTA]]</f>
        <v>44573</v>
      </c>
      <c r="O102" s="56">
        <v>44584</v>
      </c>
      <c r="P102" s="4" t="str">
        <f>IF(Tab_Indicadores[[#This Row],[DATA PRÉ-NOTA]]&lt;=Tab_Indicadores[[#This Row],[PRAZO PRÉ-NOTA]],"No prazo","Fora do prazo")</f>
        <v>No prazo</v>
      </c>
    </row>
    <row r="103" spans="1:16" x14ac:dyDescent="0.25">
      <c r="A103" s="4" t="str">
        <f t="shared" si="26"/>
        <v>Janeiro</v>
      </c>
      <c r="B103" s="4">
        <f>MONTH(Tab_CAANxSAAL[[#This Row],[MÊS LANÇ.]])</f>
        <v>1</v>
      </c>
      <c r="C103" s="4" t="str">
        <f>Tab_CAANxSAAL[[#This Row],[FILIAL]]</f>
        <v>A</v>
      </c>
      <c r="D103" s="17" t="str">
        <f>Tab_CAANxSAAL[[#This Row],[RAZÃO SOCIAL]]</f>
        <v>Vaudefei</v>
      </c>
      <c r="E103" s="4">
        <f>Tab_CAANxSAAL[[#This Row],[NATUREZA CONTRATO]]</f>
        <v>983669</v>
      </c>
      <c r="F103" s="4" t="str">
        <f>Tab_CAANxSAAL[[#This Row],[MEDIDOR / REQUISITANTE]]</f>
        <v>Maria Clara Azevedo</v>
      </c>
      <c r="G103" s="10">
        <f>Tab_CAANxSAAL[[#This Row],[LIBERAÇÃO PEDIDO]]</f>
        <v>44568</v>
      </c>
      <c r="H103" s="10">
        <f t="shared" si="21"/>
        <v>44583</v>
      </c>
      <c r="I103" s="4">
        <f>DAY(Tab_Indicadores[[#This Row],[DATA LIBERAÇÃO]])</f>
        <v>7</v>
      </c>
      <c r="J103" s="4" t="e">
        <f>IF(Tab_Indicadores[[#This Row],[MÊS]]=$AA$3,I103,"")</f>
        <v>#REF!</v>
      </c>
      <c r="K103" s="2" t="str">
        <f>IF(Tab_Indicadores[[#All],[DATA LIBERAÇÃO]]&gt;Tab_Indicadores[[#All],[PRAZO LIBERAÇÃO]],"Fora do prazo","No prazo")</f>
        <v>No prazo</v>
      </c>
      <c r="L103" s="2" t="str">
        <f t="shared" si="27"/>
        <v>-</v>
      </c>
      <c r="M103" s="4" t="str">
        <f>IF(Tab_Indicadores[[#This Row],[STATUS]]=$Q$3,"-","")</f>
        <v>-</v>
      </c>
      <c r="N103" s="55">
        <f>Tab_CAANxSAAL[[#This Row],[DATA PRÉ-NOTA]]</f>
        <v>44572</v>
      </c>
      <c r="O103" s="56">
        <v>44584</v>
      </c>
      <c r="P103" s="4" t="str">
        <f>IF(Tab_Indicadores[[#This Row],[DATA PRÉ-NOTA]]&lt;=Tab_Indicadores[[#This Row],[PRAZO PRÉ-NOTA]],"No prazo","Fora do prazo")</f>
        <v>No prazo</v>
      </c>
    </row>
    <row r="104" spans="1:16" x14ac:dyDescent="0.25">
      <c r="A104" s="4" t="str">
        <f t="shared" si="26"/>
        <v>Janeiro</v>
      </c>
      <c r="B104" s="4">
        <f>MONTH(Tab_CAANxSAAL[[#This Row],[MÊS LANÇ.]])</f>
        <v>1</v>
      </c>
      <c r="C104" s="4" t="str">
        <f>Tab_CAANxSAAL[[#This Row],[FILIAL]]</f>
        <v>A</v>
      </c>
      <c r="D104" s="17" t="str">
        <f>Tab_CAANxSAAL[[#This Row],[RAZÃO SOCIAL]]</f>
        <v>Bofapyu</v>
      </c>
      <c r="E104" s="4">
        <f>Tab_CAANxSAAL[[#This Row],[NATUREZA CONTRATO]]</f>
        <v>668895</v>
      </c>
      <c r="F104" s="4" t="str">
        <f>Tab_CAANxSAAL[[#This Row],[MEDIDOR / REQUISITANTE]]</f>
        <v>Gabrielly Moura</v>
      </c>
      <c r="G104" s="10">
        <f>Tab_CAANxSAAL[[#This Row],[LIBERAÇÃO PEDIDO]]</f>
        <v>44571</v>
      </c>
      <c r="H104" s="10">
        <f t="shared" si="21"/>
        <v>44583</v>
      </c>
      <c r="I104" s="4">
        <f>DAY(Tab_Indicadores[[#This Row],[DATA LIBERAÇÃO]])</f>
        <v>10</v>
      </c>
      <c r="J104" s="4" t="e">
        <f>IF(Tab_Indicadores[[#This Row],[MÊS]]=$AA$3,I104,"")</f>
        <v>#REF!</v>
      </c>
      <c r="K104" s="2" t="str">
        <f>IF(Tab_Indicadores[[#All],[DATA LIBERAÇÃO]]&gt;Tab_Indicadores[[#All],[PRAZO LIBERAÇÃO]],"Fora do prazo","No prazo")</f>
        <v>No prazo</v>
      </c>
      <c r="L104" s="2" t="str">
        <f t="shared" si="27"/>
        <v>-</v>
      </c>
      <c r="M104" s="4" t="str">
        <f>IF(Tab_Indicadores[[#This Row],[STATUS]]=$Q$3,"-","")</f>
        <v>-</v>
      </c>
      <c r="N104" s="55">
        <f>Tab_CAANxSAAL[[#This Row],[DATA PRÉ-NOTA]]</f>
        <v>44571</v>
      </c>
      <c r="O104" s="56">
        <v>44584</v>
      </c>
      <c r="P104" s="4" t="str">
        <f>IF(Tab_Indicadores[[#This Row],[DATA PRÉ-NOTA]]&lt;=Tab_Indicadores[[#This Row],[PRAZO PRÉ-NOTA]],"No prazo","Fora do prazo")</f>
        <v>No prazo</v>
      </c>
    </row>
    <row r="105" spans="1:16" x14ac:dyDescent="0.25">
      <c r="A105" s="4" t="str">
        <f t="shared" si="26"/>
        <v>Janeiro</v>
      </c>
      <c r="B105" s="4">
        <f>MONTH(Tab_CAANxSAAL[[#This Row],[MÊS LANÇ.]])</f>
        <v>1</v>
      </c>
      <c r="C105" s="4" t="str">
        <f>Tab_CAANxSAAL[[#This Row],[FILIAL]]</f>
        <v>A</v>
      </c>
      <c r="D105" s="17" t="str">
        <f>Tab_CAANxSAAL[[#This Row],[RAZÃO SOCIAL]]</f>
        <v>Thiago Cardoso</v>
      </c>
      <c r="E105" s="4">
        <f>Tab_CAANxSAAL[[#This Row],[NATUREZA CONTRATO]]</f>
        <v>403311</v>
      </c>
      <c r="F105" s="4" t="str">
        <f>Tab_CAANxSAAL[[#This Row],[MEDIDOR / REQUISITANTE]]</f>
        <v>Gabrielly Moura</v>
      </c>
      <c r="G105" s="10">
        <f>Tab_CAANxSAAL[[#This Row],[LIBERAÇÃO PEDIDO]]</f>
        <v>44578</v>
      </c>
      <c r="H105" s="10">
        <f t="shared" si="21"/>
        <v>44583</v>
      </c>
      <c r="I105" s="4">
        <f>DAY(Tab_Indicadores[[#This Row],[DATA LIBERAÇÃO]])</f>
        <v>17</v>
      </c>
      <c r="J105" s="4" t="e">
        <f>IF(Tab_Indicadores[[#This Row],[MÊS]]=$AA$3,I105,"")</f>
        <v>#REF!</v>
      </c>
      <c r="K105" s="2" t="str">
        <f>IF(Tab_Indicadores[[#All],[DATA LIBERAÇÃO]]&gt;Tab_Indicadores[[#All],[PRAZO LIBERAÇÃO]],"Fora do prazo","No prazo")</f>
        <v>No prazo</v>
      </c>
      <c r="L105" s="2" t="str">
        <f t="shared" si="27"/>
        <v>-</v>
      </c>
      <c r="M105" s="4" t="str">
        <f>IF(Tab_Indicadores[[#This Row],[STATUS]]=$Q$3,"-","")</f>
        <v>-</v>
      </c>
      <c r="N105" s="55">
        <f>Tab_CAANxSAAL[[#This Row],[DATA PRÉ-NOTA]]</f>
        <v>44579</v>
      </c>
      <c r="O105" s="56">
        <v>44584</v>
      </c>
      <c r="P105" s="4" t="str">
        <f>IF(Tab_Indicadores[[#This Row],[DATA PRÉ-NOTA]]&lt;=Tab_Indicadores[[#This Row],[PRAZO PRÉ-NOTA]],"No prazo","Fora do prazo")</f>
        <v>No prazo</v>
      </c>
    </row>
    <row r="106" spans="1:16" x14ac:dyDescent="0.25">
      <c r="A106" s="4" t="str">
        <f t="shared" si="26"/>
        <v>Janeiro</v>
      </c>
      <c r="B106" s="4">
        <f>MONTH(Tab_CAANxSAAL[[#This Row],[MÊS LANÇ.]])</f>
        <v>1</v>
      </c>
      <c r="C106" s="4" t="str">
        <f>Tab_CAANxSAAL[[#This Row],[FILIAL]]</f>
        <v>A</v>
      </c>
      <c r="D106" s="17" t="str">
        <f>Tab_CAANxSAAL[[#This Row],[RAZÃO SOCIAL]]</f>
        <v>Marcela Pereira</v>
      </c>
      <c r="E106" s="4">
        <f>Tab_CAANxSAAL[[#This Row],[NATUREZA CONTRATO]]</f>
        <v>668869</v>
      </c>
      <c r="F106" s="4" t="str">
        <f>Tab_CAANxSAAL[[#This Row],[MEDIDOR / REQUISITANTE]]</f>
        <v>Sra. Pietra da Cruz</v>
      </c>
      <c r="G106" s="10">
        <f>Tab_CAANxSAAL[[#This Row],[LIBERAÇÃO PEDIDO]]</f>
        <v>44578</v>
      </c>
      <c r="H106" s="10">
        <f t="shared" si="21"/>
        <v>44583</v>
      </c>
      <c r="I106" s="4">
        <f>DAY(Tab_Indicadores[[#This Row],[DATA LIBERAÇÃO]])</f>
        <v>17</v>
      </c>
      <c r="J106" s="4" t="e">
        <f>IF(Tab_Indicadores[[#This Row],[MÊS]]=$AA$3,I106,"")</f>
        <v>#REF!</v>
      </c>
      <c r="K106" s="2" t="str">
        <f>IF(Tab_Indicadores[[#All],[DATA LIBERAÇÃO]]&gt;Tab_Indicadores[[#All],[PRAZO LIBERAÇÃO]],"Fora do prazo","No prazo")</f>
        <v>No prazo</v>
      </c>
      <c r="L106" s="2" t="str">
        <f t="shared" si="27"/>
        <v>-</v>
      </c>
      <c r="M106" s="4" t="str">
        <f>IF(Tab_Indicadores[[#This Row],[STATUS]]=$Q$3,"-","")</f>
        <v>-</v>
      </c>
      <c r="N106" s="55">
        <f>Tab_CAANxSAAL[[#This Row],[DATA PRÉ-NOTA]]</f>
        <v>44579</v>
      </c>
      <c r="O106" s="56">
        <v>44584</v>
      </c>
      <c r="P106" s="4" t="str">
        <f>IF(Tab_Indicadores[[#This Row],[DATA PRÉ-NOTA]]&lt;=Tab_Indicadores[[#This Row],[PRAZO PRÉ-NOTA]],"No prazo","Fora do prazo")</f>
        <v>No prazo</v>
      </c>
    </row>
    <row r="107" spans="1:16" x14ac:dyDescent="0.25">
      <c r="A107" s="4" t="str">
        <f t="shared" si="26"/>
        <v>Janeiro</v>
      </c>
      <c r="B107" s="4">
        <f>MONTH(Tab_CAANxSAAL[[#This Row],[MÊS LANÇ.]])</f>
        <v>1</v>
      </c>
      <c r="C107" s="4" t="str">
        <f>Tab_CAANxSAAL[[#This Row],[FILIAL]]</f>
        <v>A</v>
      </c>
      <c r="D107" s="17" t="str">
        <f>Tab_CAANxSAAL[[#This Row],[RAZÃO SOCIAL]]</f>
        <v>Marcela Pereira</v>
      </c>
      <c r="E107" s="4">
        <f>Tab_CAANxSAAL[[#This Row],[NATUREZA CONTRATO]]</f>
        <v>992694</v>
      </c>
      <c r="F107" s="4" t="str">
        <f>Tab_CAANxSAAL[[#This Row],[MEDIDOR / REQUISITANTE]]</f>
        <v>Sra. Pietra da Cruz</v>
      </c>
      <c r="G107" s="10">
        <f>Tab_CAANxSAAL[[#This Row],[LIBERAÇÃO PEDIDO]]</f>
        <v>44579</v>
      </c>
      <c r="H107" s="10">
        <f t="shared" si="21"/>
        <v>44583</v>
      </c>
      <c r="I107" s="4">
        <f>DAY(Tab_Indicadores[[#This Row],[DATA LIBERAÇÃO]])</f>
        <v>18</v>
      </c>
      <c r="J107" s="4" t="e">
        <f>IF(Tab_Indicadores[[#This Row],[MÊS]]=$AA$3,I107,"")</f>
        <v>#REF!</v>
      </c>
      <c r="K107" s="2" t="str">
        <f>IF(Tab_Indicadores[[#All],[DATA LIBERAÇÃO]]&gt;Tab_Indicadores[[#All],[PRAZO LIBERAÇÃO]],"Fora do prazo","No prazo")</f>
        <v>No prazo</v>
      </c>
      <c r="L107" s="2" t="str">
        <f t="shared" si="27"/>
        <v>-</v>
      </c>
      <c r="M107" s="4" t="str">
        <f>IF(Tab_Indicadores[[#This Row],[STATUS]]=$Q$3,"-","")</f>
        <v>-</v>
      </c>
      <c r="N107" s="55">
        <f>Tab_CAANxSAAL[[#This Row],[DATA PRÉ-NOTA]]</f>
        <v>44579</v>
      </c>
      <c r="O107" s="56">
        <v>44584</v>
      </c>
      <c r="P107" s="4" t="str">
        <f>IF(Tab_Indicadores[[#This Row],[DATA PRÉ-NOTA]]&lt;=Tab_Indicadores[[#This Row],[PRAZO PRÉ-NOTA]],"No prazo","Fora do prazo")</f>
        <v>No prazo</v>
      </c>
    </row>
    <row r="108" spans="1:16" x14ac:dyDescent="0.25">
      <c r="A108" s="4" t="str">
        <f t="shared" si="26"/>
        <v>Janeiro</v>
      </c>
      <c r="B108" s="4">
        <f>MONTH(Tab_CAANxSAAL[[#This Row],[MÊS LANÇ.]])</f>
        <v>1</v>
      </c>
      <c r="C108" s="4" t="str">
        <f>Tab_CAANxSAAL[[#This Row],[FILIAL]]</f>
        <v>A</v>
      </c>
      <c r="D108" s="17" t="str">
        <f>Tab_CAANxSAAL[[#This Row],[RAZÃO SOCIAL]]</f>
        <v>Agatha da Costa</v>
      </c>
      <c r="E108" s="4">
        <f>Tab_CAANxSAAL[[#This Row],[NATUREZA CONTRATO]]</f>
        <v>446056</v>
      </c>
      <c r="F108" s="4" t="str">
        <f>Tab_CAANxSAAL[[#This Row],[MEDIDOR / REQUISITANTE]]</f>
        <v>Sophie Gonçalves</v>
      </c>
      <c r="G108" s="10">
        <f>Tab_CAANxSAAL[[#This Row],[LIBERAÇÃO PEDIDO]]</f>
        <v>44574</v>
      </c>
      <c r="H108" s="10">
        <f t="shared" si="21"/>
        <v>44583</v>
      </c>
      <c r="I108" s="4">
        <f>DAY(Tab_Indicadores[[#This Row],[DATA LIBERAÇÃO]])</f>
        <v>13</v>
      </c>
      <c r="J108" s="4" t="e">
        <f>IF(Tab_Indicadores[[#This Row],[MÊS]]=$AA$3,I108,"")</f>
        <v>#REF!</v>
      </c>
      <c r="K108" s="2" t="str">
        <f>IF(Tab_Indicadores[[#All],[DATA LIBERAÇÃO]]&gt;Tab_Indicadores[[#All],[PRAZO LIBERAÇÃO]],"Fora do prazo","No prazo")</f>
        <v>No prazo</v>
      </c>
      <c r="L108" s="2" t="str">
        <f t="shared" si="27"/>
        <v>-</v>
      </c>
      <c r="M108" s="4" t="str">
        <f>IF(Tab_Indicadores[[#This Row],[STATUS]]=$Q$3,"-","")</f>
        <v>-</v>
      </c>
      <c r="N108" s="55">
        <f>Tab_CAANxSAAL[[#This Row],[DATA PRÉ-NOTA]]</f>
        <v>44574</v>
      </c>
      <c r="O108" s="56">
        <v>44584</v>
      </c>
      <c r="P108" s="4" t="str">
        <f>IF(Tab_Indicadores[[#This Row],[DATA PRÉ-NOTA]]&lt;=Tab_Indicadores[[#This Row],[PRAZO PRÉ-NOTA]],"No prazo","Fora do prazo")</f>
        <v>No prazo</v>
      </c>
    </row>
    <row r="109" spans="1:16" x14ac:dyDescent="0.25">
      <c r="A109" s="4" t="str">
        <f t="shared" si="26"/>
        <v>Janeiro</v>
      </c>
      <c r="B109" s="4">
        <f>MONTH(Tab_CAANxSAAL[[#This Row],[MÊS LANÇ.]])</f>
        <v>1</v>
      </c>
      <c r="C109" s="4" t="str">
        <f>Tab_CAANxSAAL[[#This Row],[FILIAL]]</f>
        <v>A</v>
      </c>
      <c r="D109" s="17" t="str">
        <f>Tab_CAANxSAAL[[#This Row],[RAZÃO SOCIAL]]</f>
        <v>Agatha da Costa</v>
      </c>
      <c r="E109" s="4">
        <f>Tab_CAANxSAAL[[#This Row],[NATUREZA CONTRATO]]</f>
        <v>990792</v>
      </c>
      <c r="F109" s="4" t="str">
        <f>Tab_CAANxSAAL[[#This Row],[MEDIDOR / REQUISITANTE]]</f>
        <v>Sophie Gonçalves</v>
      </c>
      <c r="G109" s="10">
        <f>Tab_CAANxSAAL[[#This Row],[LIBERAÇÃO PEDIDO]]</f>
        <v>44574</v>
      </c>
      <c r="H109" s="10">
        <f t="shared" si="21"/>
        <v>44583</v>
      </c>
      <c r="I109" s="4">
        <f>DAY(Tab_Indicadores[[#This Row],[DATA LIBERAÇÃO]])</f>
        <v>13</v>
      </c>
      <c r="J109" s="4" t="e">
        <f>IF(Tab_Indicadores[[#This Row],[MÊS]]=$AA$3,I109,"")</f>
        <v>#REF!</v>
      </c>
      <c r="K109" s="2" t="str">
        <f>IF(Tab_Indicadores[[#All],[DATA LIBERAÇÃO]]&gt;Tab_Indicadores[[#All],[PRAZO LIBERAÇÃO]],"Fora do prazo","No prazo")</f>
        <v>No prazo</v>
      </c>
      <c r="L109" s="2" t="str">
        <f t="shared" si="27"/>
        <v>-</v>
      </c>
      <c r="M109" s="4" t="str">
        <f>IF(Tab_Indicadores[[#This Row],[STATUS]]=$Q$3,"-","")</f>
        <v>-</v>
      </c>
      <c r="N109" s="55">
        <f>Tab_CAANxSAAL[[#This Row],[DATA PRÉ-NOTA]]</f>
        <v>44574</v>
      </c>
      <c r="O109" s="56">
        <v>44584</v>
      </c>
      <c r="P109" s="4" t="str">
        <f>IF(Tab_Indicadores[[#This Row],[DATA PRÉ-NOTA]]&lt;=Tab_Indicadores[[#This Row],[PRAZO PRÉ-NOTA]],"No prazo","Fora do prazo")</f>
        <v>No prazo</v>
      </c>
    </row>
    <row r="110" spans="1:16" x14ac:dyDescent="0.25">
      <c r="A110" s="4" t="str">
        <f t="shared" si="26"/>
        <v>Janeiro</v>
      </c>
      <c r="B110" s="4">
        <f>MONTH(Tab_CAANxSAAL[[#This Row],[MÊS LANÇ.]])</f>
        <v>1</v>
      </c>
      <c r="C110" s="4" t="str">
        <f>Tab_CAANxSAAL[[#This Row],[FILIAL]]</f>
        <v>A</v>
      </c>
      <c r="D110" s="17" t="str">
        <f>Tab_CAANxSAAL[[#This Row],[RAZÃO SOCIAL]]</f>
        <v>Agatha da Costa</v>
      </c>
      <c r="E110" s="4">
        <f>Tab_CAANxSAAL[[#This Row],[NATUREZA CONTRATO]]</f>
        <v>865864</v>
      </c>
      <c r="F110" s="4" t="str">
        <f>Tab_CAANxSAAL[[#This Row],[MEDIDOR / REQUISITANTE]]</f>
        <v>Sophie Gonçalves</v>
      </c>
      <c r="G110" s="10">
        <f>Tab_CAANxSAAL[[#This Row],[LIBERAÇÃO PEDIDO]]</f>
        <v>44574</v>
      </c>
      <c r="H110" s="10">
        <f t="shared" si="21"/>
        <v>44583</v>
      </c>
      <c r="I110" s="4">
        <f>DAY(Tab_Indicadores[[#This Row],[DATA LIBERAÇÃO]])</f>
        <v>13</v>
      </c>
      <c r="J110" s="4" t="e">
        <f>IF(Tab_Indicadores[[#This Row],[MÊS]]=$AA$3,I110,"")</f>
        <v>#REF!</v>
      </c>
      <c r="K110" s="2" t="str">
        <f>IF(Tab_Indicadores[[#All],[DATA LIBERAÇÃO]]&gt;Tab_Indicadores[[#All],[PRAZO LIBERAÇÃO]],"Fora do prazo","No prazo")</f>
        <v>No prazo</v>
      </c>
      <c r="L110" s="2" t="str">
        <f t="shared" si="27"/>
        <v>-</v>
      </c>
      <c r="M110" s="4" t="str">
        <f>IF(Tab_Indicadores[[#This Row],[STATUS]]=$Q$3,"-","")</f>
        <v>-</v>
      </c>
      <c r="N110" s="55">
        <f>Tab_CAANxSAAL[[#This Row],[DATA PRÉ-NOTA]]</f>
        <v>44574</v>
      </c>
      <c r="O110" s="56">
        <v>44584</v>
      </c>
      <c r="P110" s="4" t="str">
        <f>IF(Tab_Indicadores[[#This Row],[DATA PRÉ-NOTA]]&lt;=Tab_Indicadores[[#This Row],[PRAZO PRÉ-NOTA]],"No prazo","Fora do prazo")</f>
        <v>No prazo</v>
      </c>
    </row>
    <row r="111" spans="1:16" x14ac:dyDescent="0.25">
      <c r="A111" s="4" t="str">
        <f t="shared" ref="A111:A112" si="28">IF(B111=1,"Janeiro",IF(B111=2,"Fevereiro",IF(B111=3,"Março",IF(B111=4,"Abril",IF(B111=5,"Maio",IF(B111=6,"Junho",IF(B111=7,"Julho",IF(B111=8,"Agosto",IF(B111=9,"Setembro",IF(B111=10,"Outubro",IF(B111=11,"Novembro","Dezembro")))))))))))</f>
        <v>Janeiro</v>
      </c>
      <c r="B111" s="4">
        <f>MONTH(Tab_CAANxSAAL[[#This Row],[MÊS LANÇ.]])</f>
        <v>1</v>
      </c>
      <c r="C111" s="4" t="str">
        <f>Tab_CAANxSAAL[[#This Row],[FILIAL]]</f>
        <v>A</v>
      </c>
      <c r="D111" s="17" t="str">
        <f>Tab_CAANxSAAL[[#This Row],[RAZÃO SOCIAL]]</f>
        <v>Sra. Maysa Martins</v>
      </c>
      <c r="E111" s="4">
        <f>Tab_CAANxSAAL[[#This Row],[NATUREZA CONTRATO]]</f>
        <v>360047</v>
      </c>
      <c r="F111" s="4" t="str">
        <f>Tab_CAANxSAAL[[#This Row],[MEDIDOR / REQUISITANTE]]</f>
        <v>Srta. Júlia da Costa</v>
      </c>
      <c r="G111" s="10">
        <f>Tab_CAANxSAAL[[#This Row],[LIBERAÇÃO PEDIDO]]</f>
        <v>44580</v>
      </c>
      <c r="H111" s="10">
        <f t="shared" si="21"/>
        <v>44583</v>
      </c>
      <c r="I111" s="4">
        <f>DAY(Tab_Indicadores[[#This Row],[DATA LIBERAÇÃO]])</f>
        <v>19</v>
      </c>
      <c r="J111" s="4" t="e">
        <f>IF(Tab_Indicadores[[#This Row],[MÊS]]=$AA$3,I111,"")</f>
        <v>#REF!</v>
      </c>
      <c r="K111" s="2" t="str">
        <f>IF(Tab_Indicadores[[#All],[DATA LIBERAÇÃO]]&gt;Tab_Indicadores[[#All],[PRAZO LIBERAÇÃO]],"Fora do prazo","No prazo")</f>
        <v>No prazo</v>
      </c>
      <c r="L111" s="2" t="str">
        <f t="shared" ref="L111:L112" si="29">IF(K111="Fora do prazo",F111,"-")</f>
        <v>-</v>
      </c>
      <c r="M111" s="4" t="str">
        <f>IF(Tab_Indicadores[[#This Row],[STATUS]]=$Q$3,"-","")</f>
        <v>-</v>
      </c>
      <c r="N111" s="55">
        <f>Tab_CAANxSAAL[[#This Row],[DATA PRÉ-NOTA]]</f>
        <v>44582</v>
      </c>
      <c r="O111" s="56">
        <v>44584</v>
      </c>
      <c r="P111" s="4" t="str">
        <f>IF(Tab_Indicadores[[#This Row],[DATA PRÉ-NOTA]]&lt;=Tab_Indicadores[[#This Row],[PRAZO PRÉ-NOTA]],"No prazo","Fora do prazo")</f>
        <v>No prazo</v>
      </c>
    </row>
    <row r="112" spans="1:16" x14ac:dyDescent="0.25">
      <c r="A112" s="4" t="str">
        <f t="shared" si="28"/>
        <v>Janeiro</v>
      </c>
      <c r="B112" s="4">
        <f>MONTH(Tab_CAANxSAAL[[#This Row],[MÊS LANÇ.]])</f>
        <v>1</v>
      </c>
      <c r="C112" s="4" t="str">
        <f>Tab_CAANxSAAL[[#This Row],[FILIAL]]</f>
        <v>A</v>
      </c>
      <c r="D112" s="17" t="str">
        <f>Tab_CAANxSAAL[[#This Row],[RAZÃO SOCIAL]]</f>
        <v>Gabrielly Jesus</v>
      </c>
      <c r="E112" s="4">
        <f>Tab_CAANxSAAL[[#This Row],[NATUREZA CONTRATO]]</f>
        <v>675637</v>
      </c>
      <c r="F112" s="4" t="str">
        <f>Tab_CAANxSAAL[[#This Row],[MEDIDOR / REQUISITANTE]]</f>
        <v>Thiago Nogueira</v>
      </c>
      <c r="G112" s="10">
        <f>Tab_CAANxSAAL[[#This Row],[LIBERAÇÃO PEDIDO]]</f>
        <v>44574</v>
      </c>
      <c r="H112" s="10">
        <f t="shared" si="21"/>
        <v>44583</v>
      </c>
      <c r="I112" s="4">
        <f>DAY(Tab_Indicadores[[#This Row],[DATA LIBERAÇÃO]])</f>
        <v>13</v>
      </c>
      <c r="J112" s="4" t="e">
        <f>IF(Tab_Indicadores[[#This Row],[MÊS]]=$AA$3,I112,"")</f>
        <v>#REF!</v>
      </c>
      <c r="K112" s="2" t="str">
        <f>IF(Tab_Indicadores[[#All],[DATA LIBERAÇÃO]]&gt;Tab_Indicadores[[#All],[PRAZO LIBERAÇÃO]],"Fora do prazo","No prazo")</f>
        <v>No prazo</v>
      </c>
      <c r="L112" s="2" t="str">
        <f t="shared" si="29"/>
        <v>-</v>
      </c>
      <c r="M112" s="4" t="str">
        <f>IF(Tab_Indicadores[[#This Row],[STATUS]]=$Q$3,"-","")</f>
        <v>-</v>
      </c>
      <c r="N112" s="55">
        <f>Tab_CAANxSAAL[[#This Row],[DATA PRÉ-NOTA]]</f>
        <v>44574</v>
      </c>
      <c r="O112" s="56">
        <v>44584</v>
      </c>
      <c r="P112" s="4" t="str">
        <f>IF(Tab_Indicadores[[#This Row],[DATA PRÉ-NOTA]]&lt;=Tab_Indicadores[[#This Row],[PRAZO PRÉ-NOTA]],"No prazo","Fora do prazo")</f>
        <v>No prazo</v>
      </c>
    </row>
    <row r="113" spans="1:16" x14ac:dyDescent="0.25">
      <c r="A113" s="40" t="str">
        <f t="shared" ref="A113:A114" si="30">IF(B113=1,"Janeiro",IF(B113=2,"Fevereiro",IF(B113=3,"Março",IF(B113=4,"Abril",IF(B113=5,"Maio",IF(B113=6,"Junho",IF(B113=7,"Julho",IF(B113=8,"Agosto",IF(B113=9,"Setembro",IF(B113=10,"Outubro",IF(B113=11,"Novembro","Dezembro")))))))))))</f>
        <v>Janeiro</v>
      </c>
      <c r="B113" s="40">
        <f>MONTH(Tab_CAANxSAAL[[#This Row],[MÊS LANÇ.]])</f>
        <v>1</v>
      </c>
      <c r="C113" s="40" t="str">
        <f>Tab_CAANxSAAL[[#This Row],[FILIAL]]</f>
        <v>A</v>
      </c>
      <c r="D113" s="48" t="str">
        <f>Tab_CAANxSAAL[[#This Row],[RAZÃO SOCIAL]]</f>
        <v>Gabrielly Jesus</v>
      </c>
      <c r="E113" s="40">
        <f>Tab_CAANxSAAL[[#This Row],[NATUREZA CONTRATO]]</f>
        <v>377262</v>
      </c>
      <c r="F113" s="4" t="str">
        <f>Tab_CAANxSAAL[[#This Row],[MEDIDOR / REQUISITANTE]]</f>
        <v>Thiago Nogueira</v>
      </c>
      <c r="G113" s="46">
        <f>Tab_CAANxSAAL[[#This Row],[LIBERAÇÃO PEDIDO]]</f>
        <v>44574</v>
      </c>
      <c r="H113" s="10">
        <f t="shared" si="21"/>
        <v>44583</v>
      </c>
      <c r="I113" s="40">
        <f>DAY(Tab_Indicadores[[#This Row],[DATA LIBERAÇÃO]])</f>
        <v>13</v>
      </c>
      <c r="J113" s="40" t="e">
        <f>IF(Tab_Indicadores[[#This Row],[MÊS]]=$AA$3,I113,"")</f>
        <v>#REF!</v>
      </c>
      <c r="K113" s="49" t="str">
        <f>IF(Tab_Indicadores[[#All],[DATA LIBERAÇÃO]]&gt;Tab_Indicadores[[#All],[PRAZO LIBERAÇÃO]],"Fora do prazo","No prazo")</f>
        <v>No prazo</v>
      </c>
      <c r="L113" s="49" t="str">
        <f t="shared" ref="L113:L114" si="31">IF(K113="Fora do prazo",F113,"-")</f>
        <v>-</v>
      </c>
      <c r="M113" s="40" t="str">
        <f>IF(Tab_Indicadores[[#This Row],[STATUS]]=$Q$3,"-","")</f>
        <v>-</v>
      </c>
      <c r="N113" s="55">
        <f>Tab_CAANxSAAL[[#This Row],[DATA PRÉ-NOTA]]</f>
        <v>44574</v>
      </c>
      <c r="O113" s="56">
        <v>44584</v>
      </c>
      <c r="P113" s="4" t="str">
        <f>IF(Tab_Indicadores[[#This Row],[DATA PRÉ-NOTA]]&lt;=Tab_Indicadores[[#This Row],[PRAZO PRÉ-NOTA]],"No prazo","Fora do prazo")</f>
        <v>No prazo</v>
      </c>
    </row>
    <row r="114" spans="1:16" x14ac:dyDescent="0.25">
      <c r="A114" s="40" t="str">
        <f t="shared" si="30"/>
        <v>Janeiro</v>
      </c>
      <c r="B114" s="40">
        <f>MONTH(Tab_CAANxSAAL[[#This Row],[MÊS LANÇ.]])</f>
        <v>1</v>
      </c>
      <c r="C114" s="40" t="str">
        <f>Tab_CAANxSAAL[[#This Row],[FILIAL]]</f>
        <v>A</v>
      </c>
      <c r="D114" s="48" t="str">
        <f>Tab_CAANxSAAL[[#This Row],[RAZÃO SOCIAL]]</f>
        <v>Gabrielly Jesus</v>
      </c>
      <c r="E114" s="40">
        <f>Tab_CAANxSAAL[[#This Row],[NATUREZA CONTRATO]]</f>
        <v>374514</v>
      </c>
      <c r="F114" s="4" t="str">
        <f>Tab_CAANxSAAL[[#This Row],[MEDIDOR / REQUISITANTE]]</f>
        <v>Thiago Nogueira</v>
      </c>
      <c r="G114" s="46">
        <f>Tab_CAANxSAAL[[#This Row],[LIBERAÇÃO PEDIDO]]</f>
        <v>44575</v>
      </c>
      <c r="H114" s="10">
        <f t="shared" si="21"/>
        <v>44583</v>
      </c>
      <c r="I114" s="40">
        <f>DAY(Tab_Indicadores[[#This Row],[DATA LIBERAÇÃO]])</f>
        <v>14</v>
      </c>
      <c r="J114" s="40" t="e">
        <f>IF(Tab_Indicadores[[#This Row],[MÊS]]=$AA$3,I114,"")</f>
        <v>#REF!</v>
      </c>
      <c r="K114" s="49" t="str">
        <f>IF(Tab_Indicadores[[#All],[DATA LIBERAÇÃO]]&gt;Tab_Indicadores[[#All],[PRAZO LIBERAÇÃO]],"Fora do prazo","No prazo")</f>
        <v>No prazo</v>
      </c>
      <c r="L114" s="49" t="str">
        <f t="shared" si="31"/>
        <v>-</v>
      </c>
      <c r="M114" s="40" t="str">
        <f>IF(Tab_Indicadores[[#This Row],[STATUS]]=$Q$3,"-","")</f>
        <v>-</v>
      </c>
      <c r="N114" s="55">
        <f>Tab_CAANxSAAL[[#This Row],[DATA PRÉ-NOTA]]</f>
        <v>44578</v>
      </c>
      <c r="O114" s="56">
        <v>44584</v>
      </c>
      <c r="P114" s="4" t="str">
        <f>IF(Tab_Indicadores[[#This Row],[DATA PRÉ-NOTA]]&lt;=Tab_Indicadores[[#This Row],[PRAZO PRÉ-NOTA]],"No prazo","Fora do prazo")</f>
        <v>No prazo</v>
      </c>
    </row>
    <row r="115" spans="1:16" x14ac:dyDescent="0.25">
      <c r="A115" s="40" t="str">
        <f t="shared" ref="A115:A117" si="32">IF(B115=1,"Janeiro",IF(B115=2,"Fevereiro",IF(B115=3,"Março",IF(B115=4,"Abril",IF(B115=5,"Maio",IF(B115=6,"Junho",IF(B115=7,"Julho",IF(B115=8,"Agosto",IF(B115=9,"Setembro",IF(B115=10,"Outubro",IF(B115=11,"Novembro","Dezembro")))))))))))</f>
        <v>Janeiro</v>
      </c>
      <c r="B115" s="40">
        <f>MONTH(Tab_CAANxSAAL[[#This Row],[MÊS LANÇ.]])</f>
        <v>1</v>
      </c>
      <c r="C115" s="40" t="str">
        <f>Tab_CAANxSAAL[[#This Row],[FILIAL]]</f>
        <v>C</v>
      </c>
      <c r="D115" s="48" t="str">
        <f>Tab_CAANxSAAL[[#This Row],[RAZÃO SOCIAL]]</f>
        <v>Luiz Miguel Barbosa</v>
      </c>
      <c r="E115" s="40">
        <f>Tab_CAANxSAAL[[#This Row],[NATUREZA CONTRATO]]</f>
        <v>146074</v>
      </c>
      <c r="F115" s="4" t="str">
        <f>Tab_CAANxSAAL[[#This Row],[MEDIDOR / REQUISITANTE]]</f>
        <v>Gabrielly Moura</v>
      </c>
      <c r="G115" s="46">
        <f>Tab_CAANxSAAL[[#This Row],[LIBERAÇÃO PEDIDO]]</f>
        <v>44573</v>
      </c>
      <c r="H115" s="10">
        <f t="shared" si="21"/>
        <v>44583</v>
      </c>
      <c r="I115" s="40">
        <f>DAY(Tab_Indicadores[[#This Row],[DATA LIBERAÇÃO]])</f>
        <v>12</v>
      </c>
      <c r="J115" s="40" t="e">
        <f>IF(Tab_Indicadores[[#This Row],[MÊS]]=$AA$3,I115,"")</f>
        <v>#REF!</v>
      </c>
      <c r="K115" s="49" t="str">
        <f>IF(Tab_Indicadores[[#All],[DATA LIBERAÇÃO]]&gt;Tab_Indicadores[[#All],[PRAZO LIBERAÇÃO]],"Fora do prazo","No prazo")</f>
        <v>No prazo</v>
      </c>
      <c r="L115" s="49" t="str">
        <f t="shared" ref="L115:L117" si="33">IF(K115="Fora do prazo",F115,"-")</f>
        <v>-</v>
      </c>
      <c r="M115" s="40" t="str">
        <f>IF(Tab_Indicadores[[#This Row],[STATUS]]=$Q$3,"-","")</f>
        <v>-</v>
      </c>
      <c r="N115" s="55">
        <f>Tab_CAANxSAAL[[#This Row],[DATA PRÉ-NOTA]]</f>
        <v>44575</v>
      </c>
      <c r="O115" s="56">
        <v>44584</v>
      </c>
      <c r="P115" s="4" t="str">
        <f>IF(Tab_Indicadores[[#This Row],[DATA PRÉ-NOTA]]&lt;=Tab_Indicadores[[#This Row],[PRAZO PRÉ-NOTA]],"No prazo","Fora do prazo")</f>
        <v>No prazo</v>
      </c>
    </row>
    <row r="116" spans="1:16" x14ac:dyDescent="0.25">
      <c r="A116" s="40" t="str">
        <f t="shared" si="32"/>
        <v>Janeiro</v>
      </c>
      <c r="B116" s="40">
        <f>MONTH(Tab_CAANxSAAL[[#This Row],[MÊS LANÇ.]])</f>
        <v>1</v>
      </c>
      <c r="C116" s="40" t="str">
        <f>Tab_CAANxSAAL[[#This Row],[FILIAL]]</f>
        <v>A</v>
      </c>
      <c r="D116" s="48" t="str">
        <f>Tab_CAANxSAAL[[#This Row],[RAZÃO SOCIAL]]</f>
        <v>Eduardo Ribeiro</v>
      </c>
      <c r="E116" s="40">
        <f>Tab_CAANxSAAL[[#This Row],[NATUREZA CONTRATO]]</f>
        <v>842489</v>
      </c>
      <c r="F116" s="4" t="str">
        <f>Tab_CAANxSAAL[[#This Row],[MEDIDOR / REQUISITANTE]]</f>
        <v>Larissa Pires</v>
      </c>
      <c r="G116" s="46">
        <f>Tab_CAANxSAAL[[#This Row],[LIBERAÇÃO PEDIDO]]</f>
        <v>44587</v>
      </c>
      <c r="H116" s="10">
        <f t="shared" si="21"/>
        <v>44583</v>
      </c>
      <c r="I116" s="40">
        <f>DAY(Tab_Indicadores[[#This Row],[DATA LIBERAÇÃO]])</f>
        <v>26</v>
      </c>
      <c r="J116" s="40" t="e">
        <f>IF(Tab_Indicadores[[#This Row],[MÊS]]=$AA$3,I116,"")</f>
        <v>#REF!</v>
      </c>
      <c r="K116" s="49" t="str">
        <f>IF(Tab_Indicadores[[#All],[DATA LIBERAÇÃO]]&gt;Tab_Indicadores[[#All],[PRAZO LIBERAÇÃO]],"Fora do prazo","No prazo")</f>
        <v>Fora do prazo</v>
      </c>
      <c r="L116" s="49" t="str">
        <f t="shared" si="33"/>
        <v>Larissa Pires</v>
      </c>
      <c r="M116" s="40" t="str">
        <f>IF(Tab_Indicadores[[#This Row],[STATUS]]=$Q$3,"-","")</f>
        <v/>
      </c>
      <c r="N116" s="55">
        <f>Tab_CAANxSAAL[[#This Row],[DATA PRÉ-NOTA]]</f>
        <v>44587</v>
      </c>
      <c r="O116" s="56">
        <v>44584</v>
      </c>
      <c r="P116" s="4" t="str">
        <f>IF(Tab_Indicadores[[#This Row],[DATA PRÉ-NOTA]]&lt;=Tab_Indicadores[[#This Row],[PRAZO PRÉ-NOTA]],"No prazo","Fora do prazo")</f>
        <v>Fora do prazo</v>
      </c>
    </row>
    <row r="117" spans="1:16" x14ac:dyDescent="0.25">
      <c r="A117" s="40" t="str">
        <f t="shared" si="32"/>
        <v>Janeiro</v>
      </c>
      <c r="B117" s="40">
        <f>MONTH(Tab_CAANxSAAL[[#This Row],[MÊS LANÇ.]])</f>
        <v>1</v>
      </c>
      <c r="C117" s="40" t="str">
        <f>Tab_CAANxSAAL[[#This Row],[FILIAL]]</f>
        <v>A</v>
      </c>
      <c r="D117" s="48" t="str">
        <f>Tab_CAANxSAAL[[#This Row],[RAZÃO SOCIAL]]</f>
        <v>Leonardo Aragão</v>
      </c>
      <c r="E117" s="40">
        <f>Tab_CAANxSAAL[[#This Row],[NATUREZA CONTRATO]]</f>
        <v>867696</v>
      </c>
      <c r="F117" s="4" t="str">
        <f>Tab_CAANxSAAL[[#This Row],[MEDIDOR / REQUISITANTE]]</f>
        <v>Maria Clara Azevedo</v>
      </c>
      <c r="G117" s="46">
        <f>Tab_CAANxSAAL[[#This Row],[LIBERAÇÃO PEDIDO]]</f>
        <v>44573</v>
      </c>
      <c r="H117" s="10">
        <f t="shared" si="21"/>
        <v>44583</v>
      </c>
      <c r="I117" s="40">
        <f>DAY(Tab_Indicadores[[#This Row],[DATA LIBERAÇÃO]])</f>
        <v>12</v>
      </c>
      <c r="J117" s="40" t="e">
        <f>IF(Tab_Indicadores[[#This Row],[MÊS]]=$AA$3,I117,"")</f>
        <v>#REF!</v>
      </c>
      <c r="K117" s="49" t="str">
        <f>IF(Tab_Indicadores[[#All],[DATA LIBERAÇÃO]]&gt;Tab_Indicadores[[#All],[PRAZO LIBERAÇÃO]],"Fora do prazo","No prazo")</f>
        <v>No prazo</v>
      </c>
      <c r="L117" s="49" t="str">
        <f t="shared" si="33"/>
        <v>-</v>
      </c>
      <c r="M117" s="40" t="str">
        <f>IF(Tab_Indicadores[[#This Row],[STATUS]]=$Q$3,"-","")</f>
        <v>-</v>
      </c>
      <c r="N117" s="55">
        <f>Tab_CAANxSAAL[[#This Row],[DATA PRÉ-NOTA]]</f>
        <v>44574</v>
      </c>
      <c r="O117" s="56">
        <v>44584</v>
      </c>
      <c r="P117" s="4" t="str">
        <f>IF(Tab_Indicadores[[#This Row],[DATA PRÉ-NOTA]]&lt;=Tab_Indicadores[[#This Row],[PRAZO PRÉ-NOTA]],"No prazo","Fora do prazo")</f>
        <v>No prazo</v>
      </c>
    </row>
    <row r="118" spans="1:16" x14ac:dyDescent="0.25">
      <c r="A118" s="40" t="str">
        <f t="shared" ref="A118:A120" si="34">IF(B118=1,"Janeiro",IF(B118=2,"Fevereiro",IF(B118=3,"Março",IF(B118=4,"Abril",IF(B118=5,"Maio",IF(B118=6,"Junho",IF(B118=7,"Julho",IF(B118=8,"Agosto",IF(B118=9,"Setembro",IF(B118=10,"Outubro",IF(B118=11,"Novembro","Dezembro")))))))))))</f>
        <v>Janeiro</v>
      </c>
      <c r="B118" s="40">
        <f>MONTH(Tab_CAANxSAAL[[#This Row],[MÊS LANÇ.]])</f>
        <v>1</v>
      </c>
      <c r="C118" s="40" t="str">
        <f>Tab_CAANxSAAL[[#This Row],[FILIAL]]</f>
        <v>A</v>
      </c>
      <c r="D118" s="48" t="str">
        <f>Tab_CAANxSAAL[[#This Row],[RAZÃO SOCIAL]]</f>
        <v>Agatha Castro</v>
      </c>
      <c r="E118" s="40">
        <f>Tab_CAANxSAAL[[#This Row],[NATUREZA CONTRATO]]</f>
        <v>867933</v>
      </c>
      <c r="F118" s="4" t="str">
        <f>Tab_CAANxSAAL[[#This Row],[MEDIDOR / REQUISITANTE]]</f>
        <v>Dr. João Pedro Moreira</v>
      </c>
      <c r="G118" s="46">
        <f>Tab_CAANxSAAL[[#This Row],[LIBERAÇÃO PEDIDO]]</f>
        <v>44565</v>
      </c>
      <c r="H118" s="10">
        <f t="shared" si="21"/>
        <v>44583</v>
      </c>
      <c r="I118" s="40">
        <f>DAY(Tab_Indicadores[[#This Row],[DATA LIBERAÇÃO]])</f>
        <v>4</v>
      </c>
      <c r="J118" s="40" t="e">
        <f>IF(Tab_Indicadores[[#This Row],[MÊS]]=$AA$3,I118,"")</f>
        <v>#REF!</v>
      </c>
      <c r="K118" s="49" t="str">
        <f>IF(Tab_Indicadores[[#All],[DATA LIBERAÇÃO]]&gt;Tab_Indicadores[[#All],[PRAZO LIBERAÇÃO]],"Fora do prazo","No prazo")</f>
        <v>No prazo</v>
      </c>
      <c r="L118" s="49" t="str">
        <f t="shared" ref="L118:L120" si="35">IF(K118="Fora do prazo",F118,"-")</f>
        <v>-</v>
      </c>
      <c r="M118" s="40" t="str">
        <f>IF(Tab_Indicadores[[#This Row],[STATUS]]=$Q$3,"-","")</f>
        <v>-</v>
      </c>
      <c r="N118" s="55">
        <f>Tab_CAANxSAAL[[#This Row],[DATA PRÉ-NOTA]]</f>
        <v>44565</v>
      </c>
      <c r="O118" s="56">
        <v>44584</v>
      </c>
      <c r="P118" s="4" t="str">
        <f>IF(Tab_Indicadores[[#This Row],[DATA PRÉ-NOTA]]&lt;=Tab_Indicadores[[#This Row],[PRAZO PRÉ-NOTA]],"No prazo","Fora do prazo")</f>
        <v>No prazo</v>
      </c>
    </row>
    <row r="119" spans="1:16" x14ac:dyDescent="0.25">
      <c r="A119" s="40" t="str">
        <f t="shared" si="34"/>
        <v>Janeiro</v>
      </c>
      <c r="B119" s="40">
        <f>MONTH(Tab_CAANxSAAL[[#This Row],[MÊS LANÇ.]])</f>
        <v>1</v>
      </c>
      <c r="C119" s="40" t="str">
        <f>Tab_CAANxSAAL[[#This Row],[FILIAL]]</f>
        <v>A</v>
      </c>
      <c r="D119" s="48" t="str">
        <f>Tab_CAANxSAAL[[#This Row],[RAZÃO SOCIAL]]</f>
        <v>Cauê Campos</v>
      </c>
      <c r="E119" s="40">
        <f>Tab_CAANxSAAL[[#This Row],[NATUREZA CONTRATO]]</f>
        <v>796674</v>
      </c>
      <c r="F119" s="4" t="str">
        <f>Tab_CAANxSAAL[[#This Row],[MEDIDOR / REQUISITANTE]]</f>
        <v>Emilly Cavalcanti</v>
      </c>
      <c r="G119" s="46">
        <f>Tab_CAANxSAAL[[#This Row],[LIBERAÇÃO PEDIDO]]</f>
        <v>44572</v>
      </c>
      <c r="H119" s="10">
        <f t="shared" si="21"/>
        <v>44583</v>
      </c>
      <c r="I119" s="40">
        <f>DAY(Tab_Indicadores[[#This Row],[DATA LIBERAÇÃO]])</f>
        <v>11</v>
      </c>
      <c r="J119" s="40" t="e">
        <f>IF(Tab_Indicadores[[#This Row],[MÊS]]=$AA$3,I119,"")</f>
        <v>#REF!</v>
      </c>
      <c r="K119" s="49" t="str">
        <f>IF(Tab_Indicadores[[#All],[DATA LIBERAÇÃO]]&gt;Tab_Indicadores[[#All],[PRAZO LIBERAÇÃO]],"Fora do prazo","No prazo")</f>
        <v>No prazo</v>
      </c>
      <c r="L119" s="49" t="str">
        <f t="shared" si="35"/>
        <v>-</v>
      </c>
      <c r="M119" s="40" t="str">
        <f>IF(Tab_Indicadores[[#This Row],[STATUS]]=$Q$3,"-","")</f>
        <v>-</v>
      </c>
      <c r="N119" s="55">
        <f>Tab_CAANxSAAL[[#This Row],[DATA PRÉ-NOTA]]</f>
        <v>44573</v>
      </c>
      <c r="O119" s="56">
        <v>44584</v>
      </c>
      <c r="P119" s="4" t="str">
        <f>IF(Tab_Indicadores[[#This Row],[DATA PRÉ-NOTA]]&lt;=Tab_Indicadores[[#This Row],[PRAZO PRÉ-NOTA]],"No prazo","Fora do prazo")</f>
        <v>No prazo</v>
      </c>
    </row>
    <row r="120" spans="1:16" x14ac:dyDescent="0.25">
      <c r="A120" s="40" t="str">
        <f t="shared" si="34"/>
        <v>Janeiro</v>
      </c>
      <c r="B120" s="40">
        <f>MONTH(Tab_CAANxSAAL[[#This Row],[MÊS LANÇ.]])</f>
        <v>1</v>
      </c>
      <c r="C120" s="40" t="str">
        <f>Tab_CAANxSAAL[[#This Row],[FILIAL]]</f>
        <v>A</v>
      </c>
      <c r="D120" s="48" t="str">
        <f>Tab_CAANxSAAL[[#This Row],[RAZÃO SOCIAL]]</f>
        <v>Dra. Larissa Moura</v>
      </c>
      <c r="E120" s="40">
        <f>Tab_CAANxSAAL[[#This Row],[NATUREZA CONTRATO]]</f>
        <v>331595</v>
      </c>
      <c r="F120" s="4" t="str">
        <f>Tab_CAANxSAAL[[#This Row],[MEDIDOR / REQUISITANTE]]</f>
        <v>Isis Fogaça</v>
      </c>
      <c r="G120" s="46">
        <f>Tab_CAANxSAAL[[#This Row],[LIBERAÇÃO PEDIDO]]</f>
        <v>44571</v>
      </c>
      <c r="H120" s="10">
        <f t="shared" si="21"/>
        <v>44583</v>
      </c>
      <c r="I120" s="40">
        <f>DAY(Tab_Indicadores[[#This Row],[DATA LIBERAÇÃO]])</f>
        <v>10</v>
      </c>
      <c r="J120" s="40" t="e">
        <f>IF(Tab_Indicadores[[#This Row],[MÊS]]=$AA$3,I120,"")</f>
        <v>#REF!</v>
      </c>
      <c r="K120" s="49" t="str">
        <f>IF(Tab_Indicadores[[#All],[DATA LIBERAÇÃO]]&gt;Tab_Indicadores[[#All],[PRAZO LIBERAÇÃO]],"Fora do prazo","No prazo")</f>
        <v>No prazo</v>
      </c>
      <c r="L120" s="49" t="str">
        <f t="shared" si="35"/>
        <v>-</v>
      </c>
      <c r="M120" s="40" t="str">
        <f>IF(Tab_Indicadores[[#This Row],[STATUS]]=$Q$3,"-","")</f>
        <v>-</v>
      </c>
      <c r="N120" s="55">
        <f>Tab_CAANxSAAL[[#This Row],[DATA PRÉ-NOTA]]</f>
        <v>44571</v>
      </c>
      <c r="O120" s="56">
        <v>44584</v>
      </c>
      <c r="P120" s="4" t="str">
        <f>IF(Tab_Indicadores[[#This Row],[DATA PRÉ-NOTA]]&lt;=Tab_Indicadores[[#This Row],[PRAZO PRÉ-NOTA]],"No prazo","Fora do prazo")</f>
        <v>No prazo</v>
      </c>
    </row>
    <row r="121" spans="1:16" x14ac:dyDescent="0.25">
      <c r="A121" s="40" t="str">
        <f>IF(B121=1,"Janeiro",IF(B121=2,"Fevereiro",IF(B121=3,"Março",IF(B121=4,"Abril",IF(B121=5,"Maio",IF(B121=6,"Junho",IF(B121=7,"Julho",IF(B121=8,"Agosto",IF(B121=9,"Setembro",IF(B121=10,"Outubro",IF(B121=11,"Novembro","Dezembro")))))))))))</f>
        <v>Janeiro</v>
      </c>
      <c r="B121" s="40">
        <f>MONTH(Tab_CAANxSAAL[[#This Row],[MÊS LANÇ.]])</f>
        <v>1</v>
      </c>
      <c r="C121" s="40" t="str">
        <f>Tab_CAANxSAAL[[#This Row],[FILIAL]]</f>
        <v>A</v>
      </c>
      <c r="D121" s="48" t="str">
        <f>Tab_CAANxSAAL[[#This Row],[RAZÃO SOCIAL]]</f>
        <v>Dra. Larissa Moura</v>
      </c>
      <c r="E121" s="40">
        <f>Tab_CAANxSAAL[[#This Row],[NATUREZA CONTRATO]]</f>
        <v>162304</v>
      </c>
      <c r="F121" s="4" t="str">
        <f>Tab_CAANxSAAL[[#This Row],[MEDIDOR / REQUISITANTE]]</f>
        <v>Isis Fogaça</v>
      </c>
      <c r="G121" s="46">
        <f>Tab_CAANxSAAL[[#This Row],[LIBERAÇÃO PEDIDO]]</f>
        <v>44571</v>
      </c>
      <c r="H121" s="10">
        <f t="shared" si="21"/>
        <v>44583</v>
      </c>
      <c r="I121" s="40">
        <f>DAY(Tab_Indicadores[[#This Row],[DATA LIBERAÇÃO]])</f>
        <v>10</v>
      </c>
      <c r="J121" s="40" t="e">
        <f>IF(Tab_Indicadores[[#This Row],[MÊS]]=$AA$3,I121,"")</f>
        <v>#REF!</v>
      </c>
      <c r="K121" s="49" t="str">
        <f>IF(Tab_Indicadores[[#All],[DATA LIBERAÇÃO]]&gt;Tab_Indicadores[[#All],[PRAZO LIBERAÇÃO]],"Fora do prazo","No prazo")</f>
        <v>No prazo</v>
      </c>
      <c r="L121" s="49" t="str">
        <f>IF(K121="Fora do prazo",F121,"-")</f>
        <v>-</v>
      </c>
      <c r="M121" s="40" t="str">
        <f>IF(Tab_Indicadores[[#This Row],[STATUS]]=$Q$3,"-","")</f>
        <v>-</v>
      </c>
      <c r="N121" s="55">
        <f>Tab_CAANxSAAL[[#This Row],[DATA PRÉ-NOTA]]</f>
        <v>44571</v>
      </c>
      <c r="O121" s="56">
        <v>44584</v>
      </c>
      <c r="P121" s="4" t="str">
        <f>IF(Tab_Indicadores[[#This Row],[DATA PRÉ-NOTA]]&lt;=Tab_Indicadores[[#This Row],[PRAZO PRÉ-NOTA]],"No prazo","Fora do prazo")</f>
        <v>No prazo</v>
      </c>
    </row>
    <row r="122" spans="1:16" x14ac:dyDescent="0.25">
      <c r="A122" s="40" t="str">
        <f t="shared" ref="A122:A128" si="36">IF(B122=1,"Janeiro",IF(B122=2,"Fevereiro",IF(B122=3,"Março",IF(B122=4,"Abril",IF(B122=5,"Maio",IF(B122=6,"Junho",IF(B122=7,"Julho",IF(B122=8,"Agosto",IF(B122=9,"Setembro",IF(B122=10,"Outubro",IF(B122=11,"Novembro","Dezembro")))))))))))</f>
        <v>Janeiro</v>
      </c>
      <c r="B122" s="40">
        <f>MONTH(Tab_CAANxSAAL[[#This Row],[MÊS LANÇ.]])</f>
        <v>1</v>
      </c>
      <c r="C122" s="40" t="str">
        <f>Tab_CAANxSAAL[[#This Row],[FILIAL]]</f>
        <v>B</v>
      </c>
      <c r="D122" s="48" t="str">
        <f>Tab_CAANxSAAL[[#This Row],[RAZÃO SOCIAL]]</f>
        <v>Dra. Larissa Moura</v>
      </c>
      <c r="E122" s="40">
        <f>Tab_CAANxSAAL[[#This Row],[NATUREZA CONTRATO]]</f>
        <v>774218</v>
      </c>
      <c r="F122" s="4" t="str">
        <f>Tab_CAANxSAAL[[#This Row],[MEDIDOR / REQUISITANTE]]</f>
        <v>Isis Fogaça</v>
      </c>
      <c r="G122" s="46">
        <f>Tab_CAANxSAAL[[#This Row],[LIBERAÇÃO PEDIDO]]</f>
        <v>44572</v>
      </c>
      <c r="H122" s="10">
        <f t="shared" si="21"/>
        <v>44583</v>
      </c>
      <c r="I122" s="40">
        <f>DAY(Tab_Indicadores[[#This Row],[DATA LIBERAÇÃO]])</f>
        <v>11</v>
      </c>
      <c r="J122" s="40" t="e">
        <f>IF(Tab_Indicadores[[#This Row],[MÊS]]=$AA$3,I122,"")</f>
        <v>#REF!</v>
      </c>
      <c r="K122" s="49" t="str">
        <f>IF(Tab_Indicadores[[#All],[DATA LIBERAÇÃO]]&gt;Tab_Indicadores[[#All],[PRAZO LIBERAÇÃO]],"Fora do prazo","No prazo")</f>
        <v>No prazo</v>
      </c>
      <c r="L122" s="49" t="str">
        <f t="shared" ref="L122:L128" si="37">IF(K122="Fora do prazo",F122,"-")</f>
        <v>-</v>
      </c>
      <c r="M122" s="40" t="str">
        <f>IF(Tab_Indicadores[[#This Row],[STATUS]]=$Q$3,"-","")</f>
        <v>-</v>
      </c>
      <c r="N122" s="55">
        <f>Tab_CAANxSAAL[[#This Row],[DATA PRÉ-NOTA]]</f>
        <v>44572</v>
      </c>
      <c r="O122" s="56">
        <v>44584</v>
      </c>
      <c r="P122" s="4" t="str">
        <f>IF(Tab_Indicadores[[#This Row],[DATA PRÉ-NOTA]]&lt;=Tab_Indicadores[[#This Row],[PRAZO PRÉ-NOTA]],"No prazo","Fora do prazo")</f>
        <v>No prazo</v>
      </c>
    </row>
    <row r="123" spans="1:16" x14ac:dyDescent="0.25">
      <c r="A123" s="40" t="str">
        <f t="shared" si="36"/>
        <v>Janeiro</v>
      </c>
      <c r="B123" s="40">
        <f>MONTH(Tab_CAANxSAAL[[#This Row],[MÊS LANÇ.]])</f>
        <v>1</v>
      </c>
      <c r="C123" s="40" t="str">
        <f>Tab_CAANxSAAL[[#This Row],[FILIAL]]</f>
        <v>B</v>
      </c>
      <c r="D123" s="48" t="str">
        <f>Tab_CAANxSAAL[[#This Row],[RAZÃO SOCIAL]]</f>
        <v>Dra. Larissa Moura</v>
      </c>
      <c r="E123" s="40">
        <f>Tab_CAANxSAAL[[#This Row],[NATUREZA CONTRATO]]</f>
        <v>571023</v>
      </c>
      <c r="F123" s="4" t="str">
        <f>Tab_CAANxSAAL[[#This Row],[MEDIDOR / REQUISITANTE]]</f>
        <v>Isis Fogaça</v>
      </c>
      <c r="G123" s="46">
        <f>Tab_CAANxSAAL[[#This Row],[LIBERAÇÃO PEDIDO]]</f>
        <v>44572</v>
      </c>
      <c r="H123" s="10">
        <f t="shared" si="21"/>
        <v>44583</v>
      </c>
      <c r="I123" s="40">
        <f>DAY(Tab_Indicadores[[#This Row],[DATA LIBERAÇÃO]])</f>
        <v>11</v>
      </c>
      <c r="J123" s="40" t="e">
        <f>IF(Tab_Indicadores[[#This Row],[MÊS]]=$AA$3,I123,"")</f>
        <v>#REF!</v>
      </c>
      <c r="K123" s="49" t="str">
        <f>IF(Tab_Indicadores[[#All],[DATA LIBERAÇÃO]]&gt;Tab_Indicadores[[#All],[PRAZO LIBERAÇÃO]],"Fora do prazo","No prazo")</f>
        <v>No prazo</v>
      </c>
      <c r="L123" s="49" t="str">
        <f t="shared" si="37"/>
        <v>-</v>
      </c>
      <c r="M123" s="40" t="str">
        <f>IF(Tab_Indicadores[[#This Row],[STATUS]]=$Q$3,"-","")</f>
        <v>-</v>
      </c>
      <c r="N123" s="55">
        <f>Tab_CAANxSAAL[[#This Row],[DATA PRÉ-NOTA]]</f>
        <v>44572</v>
      </c>
      <c r="O123" s="56">
        <v>44584</v>
      </c>
      <c r="P123" s="4" t="str">
        <f>IF(Tab_Indicadores[[#This Row],[DATA PRÉ-NOTA]]&lt;=Tab_Indicadores[[#This Row],[PRAZO PRÉ-NOTA]],"No prazo","Fora do prazo")</f>
        <v>No prazo</v>
      </c>
    </row>
    <row r="124" spans="1:16" x14ac:dyDescent="0.25">
      <c r="A124" s="40" t="str">
        <f t="shared" si="36"/>
        <v>Janeiro</v>
      </c>
      <c r="B124" s="40">
        <f>MONTH(Tab_CAANxSAAL[[#This Row],[MÊS LANÇ.]])</f>
        <v>1</v>
      </c>
      <c r="C124" s="40" t="str">
        <f>Tab_CAANxSAAL[[#This Row],[FILIAL]]</f>
        <v>A</v>
      </c>
      <c r="D124" s="48" t="str">
        <f>Tab_CAANxSAAL[[#This Row],[RAZÃO SOCIAL]]</f>
        <v>Dra. Larissa Moura</v>
      </c>
      <c r="E124" s="40">
        <f>Tab_CAANxSAAL[[#This Row],[NATUREZA CONTRATO]]</f>
        <v>140281</v>
      </c>
      <c r="F124" s="4" t="str">
        <f>Tab_CAANxSAAL[[#This Row],[MEDIDOR / REQUISITANTE]]</f>
        <v>Thiago Nogueira</v>
      </c>
      <c r="G124" s="46">
        <f>Tab_CAANxSAAL[[#This Row],[LIBERAÇÃO PEDIDO]]</f>
        <v>44578</v>
      </c>
      <c r="H124" s="10">
        <f t="shared" si="21"/>
        <v>44583</v>
      </c>
      <c r="I124" s="40">
        <f>DAY(Tab_Indicadores[[#This Row],[DATA LIBERAÇÃO]])</f>
        <v>17</v>
      </c>
      <c r="J124" s="40" t="e">
        <f>IF(Tab_Indicadores[[#This Row],[MÊS]]=$AA$3,I124,"")</f>
        <v>#REF!</v>
      </c>
      <c r="K124" s="49" t="str">
        <f>IF(Tab_Indicadores[[#All],[DATA LIBERAÇÃO]]&gt;Tab_Indicadores[[#All],[PRAZO LIBERAÇÃO]],"Fora do prazo","No prazo")</f>
        <v>No prazo</v>
      </c>
      <c r="L124" s="49" t="str">
        <f t="shared" si="37"/>
        <v>-</v>
      </c>
      <c r="M124" s="40" t="str">
        <f>IF(Tab_Indicadores[[#This Row],[STATUS]]=$Q$3,"-","")</f>
        <v>-</v>
      </c>
      <c r="N124" s="55">
        <f>Tab_CAANxSAAL[[#This Row],[DATA PRÉ-NOTA]]</f>
        <v>44578</v>
      </c>
      <c r="O124" s="56">
        <v>44584</v>
      </c>
      <c r="P124" s="4" t="str">
        <f>IF(Tab_Indicadores[[#This Row],[DATA PRÉ-NOTA]]&lt;=Tab_Indicadores[[#This Row],[PRAZO PRÉ-NOTA]],"No prazo","Fora do prazo")</f>
        <v>No prazo</v>
      </c>
    </row>
    <row r="125" spans="1:16" x14ac:dyDescent="0.25">
      <c r="A125" s="40" t="str">
        <f t="shared" si="36"/>
        <v>Janeiro</v>
      </c>
      <c r="B125" s="40">
        <f>MONTH(Tab_CAANxSAAL[[#This Row],[MÊS LANÇ.]])</f>
        <v>1</v>
      </c>
      <c r="C125" s="40" t="str">
        <f>Tab_CAANxSAAL[[#This Row],[FILIAL]]</f>
        <v>A</v>
      </c>
      <c r="D125" s="48" t="str">
        <f>Tab_CAANxSAAL[[#This Row],[RAZÃO SOCIAL]]</f>
        <v>Dra. Larissa Moura</v>
      </c>
      <c r="E125" s="40">
        <f>Tab_CAANxSAAL[[#This Row],[NATUREZA CONTRATO]]</f>
        <v>715444</v>
      </c>
      <c r="F125" s="4" t="str">
        <f>Tab_CAANxSAAL[[#This Row],[MEDIDOR / REQUISITANTE]]</f>
        <v>Thiago Nogueira</v>
      </c>
      <c r="G125" s="46">
        <f>Tab_CAANxSAAL[[#This Row],[LIBERAÇÃO PEDIDO]]</f>
        <v>44578</v>
      </c>
      <c r="H125" s="10">
        <f t="shared" si="21"/>
        <v>44583</v>
      </c>
      <c r="I125" s="40">
        <f>DAY(Tab_Indicadores[[#This Row],[DATA LIBERAÇÃO]])</f>
        <v>17</v>
      </c>
      <c r="J125" s="40" t="e">
        <f>IF(Tab_Indicadores[[#This Row],[MÊS]]=$AA$3,I125,"")</f>
        <v>#REF!</v>
      </c>
      <c r="K125" s="49" t="str">
        <f>IF(Tab_Indicadores[[#All],[DATA LIBERAÇÃO]]&gt;Tab_Indicadores[[#All],[PRAZO LIBERAÇÃO]],"Fora do prazo","No prazo")</f>
        <v>No prazo</v>
      </c>
      <c r="L125" s="49" t="str">
        <f t="shared" si="37"/>
        <v>-</v>
      </c>
      <c r="M125" s="40" t="str">
        <f>IF(Tab_Indicadores[[#This Row],[STATUS]]=$Q$3,"-","")</f>
        <v>-</v>
      </c>
      <c r="N125" s="55">
        <f>Tab_CAANxSAAL[[#This Row],[DATA PRÉ-NOTA]]</f>
        <v>44578</v>
      </c>
      <c r="O125" s="56">
        <v>44584</v>
      </c>
      <c r="P125" s="4" t="str">
        <f>IF(Tab_Indicadores[[#This Row],[DATA PRÉ-NOTA]]&lt;=Tab_Indicadores[[#This Row],[PRAZO PRÉ-NOTA]],"No prazo","Fora do prazo")</f>
        <v>No prazo</v>
      </c>
    </row>
    <row r="126" spans="1:16" x14ac:dyDescent="0.25">
      <c r="A126" s="40" t="str">
        <f t="shared" si="36"/>
        <v>Janeiro</v>
      </c>
      <c r="B126" s="40">
        <f>MONTH(Tab_CAANxSAAL[[#This Row],[MÊS LANÇ.]])</f>
        <v>1</v>
      </c>
      <c r="C126" s="40" t="str">
        <f>Tab_CAANxSAAL[[#This Row],[FILIAL]]</f>
        <v>A</v>
      </c>
      <c r="D126" s="48" t="str">
        <f>Tab_CAANxSAAL[[#This Row],[RAZÃO SOCIAL]]</f>
        <v>Antônio das Neves</v>
      </c>
      <c r="E126" s="40">
        <f>Tab_CAANxSAAL[[#This Row],[NATUREZA CONTRATO]]</f>
        <v>291112</v>
      </c>
      <c r="F126" s="4" t="str">
        <f>Tab_CAANxSAAL[[#This Row],[MEDIDOR / REQUISITANTE]]</f>
        <v>Nicolas Souza</v>
      </c>
      <c r="G126" s="46">
        <f>Tab_CAANxSAAL[[#This Row],[LIBERAÇÃO PEDIDO]]</f>
        <v>44575</v>
      </c>
      <c r="H126" s="10">
        <f t="shared" si="21"/>
        <v>44583</v>
      </c>
      <c r="I126" s="40">
        <f>DAY(Tab_Indicadores[[#This Row],[DATA LIBERAÇÃO]])</f>
        <v>14</v>
      </c>
      <c r="J126" s="40" t="e">
        <f>IF(Tab_Indicadores[[#This Row],[MÊS]]=$AA$3,I126,"")</f>
        <v>#REF!</v>
      </c>
      <c r="K126" s="49" t="str">
        <f>IF(Tab_Indicadores[[#All],[DATA LIBERAÇÃO]]&gt;Tab_Indicadores[[#All],[PRAZO LIBERAÇÃO]],"Fora do prazo","No prazo")</f>
        <v>No prazo</v>
      </c>
      <c r="L126" s="49" t="str">
        <f t="shared" si="37"/>
        <v>-</v>
      </c>
      <c r="M126" s="40" t="str">
        <f>IF(Tab_Indicadores[[#This Row],[STATUS]]=$Q$3,"-","")</f>
        <v>-</v>
      </c>
      <c r="N126" s="55">
        <f>Tab_CAANxSAAL[[#This Row],[DATA PRÉ-NOTA]]</f>
        <v>44579</v>
      </c>
      <c r="O126" s="56">
        <v>44584</v>
      </c>
      <c r="P126" s="4" t="str">
        <f>IF(Tab_Indicadores[[#This Row],[DATA PRÉ-NOTA]]&lt;=Tab_Indicadores[[#This Row],[PRAZO PRÉ-NOTA]],"No prazo","Fora do prazo")</f>
        <v>No prazo</v>
      </c>
    </row>
    <row r="127" spans="1:16" x14ac:dyDescent="0.25">
      <c r="A127" s="40" t="str">
        <f t="shared" si="36"/>
        <v>Janeiro</v>
      </c>
      <c r="B127" s="40">
        <f>MONTH(Tab_CAANxSAAL[[#This Row],[MÊS LANÇ.]])</f>
        <v>1</v>
      </c>
      <c r="C127" s="40" t="str">
        <f>Tab_CAANxSAAL[[#This Row],[FILIAL]]</f>
        <v>A</v>
      </c>
      <c r="D127" s="48" t="str">
        <f>Tab_CAANxSAAL[[#This Row],[RAZÃO SOCIAL]]</f>
        <v>Vitória Almeida</v>
      </c>
      <c r="E127" s="40">
        <f>Tab_CAANxSAAL[[#This Row],[NATUREZA CONTRATO]]</f>
        <v>226875</v>
      </c>
      <c r="F127" s="4" t="str">
        <f>Tab_CAANxSAAL[[#This Row],[MEDIDOR / REQUISITANTE]]</f>
        <v>Gabrielly Moura</v>
      </c>
      <c r="G127" s="46">
        <f>Tab_CAANxSAAL[[#This Row],[LIBERAÇÃO PEDIDO]]</f>
        <v>44565</v>
      </c>
      <c r="H127" s="10">
        <f t="shared" si="21"/>
        <v>44583</v>
      </c>
      <c r="I127" s="40">
        <f>DAY(Tab_Indicadores[[#This Row],[DATA LIBERAÇÃO]])</f>
        <v>4</v>
      </c>
      <c r="J127" s="40" t="e">
        <f>IF(Tab_Indicadores[[#This Row],[MÊS]]=$AA$3,I127,"")</f>
        <v>#REF!</v>
      </c>
      <c r="K127" s="49" t="str">
        <f>IF(Tab_Indicadores[[#All],[DATA LIBERAÇÃO]]&gt;Tab_Indicadores[[#All],[PRAZO LIBERAÇÃO]],"Fora do prazo","No prazo")</f>
        <v>No prazo</v>
      </c>
      <c r="L127" s="49" t="str">
        <f t="shared" si="37"/>
        <v>-</v>
      </c>
      <c r="M127" s="40" t="str">
        <f>IF(Tab_Indicadores[[#This Row],[STATUS]]=$Q$3,"-","")</f>
        <v>-</v>
      </c>
      <c r="N127" s="55">
        <f>Tab_CAANxSAAL[[#This Row],[DATA PRÉ-NOTA]]</f>
        <v>44566</v>
      </c>
      <c r="O127" s="56">
        <v>44584</v>
      </c>
      <c r="P127" s="4" t="str">
        <f>IF(Tab_Indicadores[[#This Row],[DATA PRÉ-NOTA]]&lt;=Tab_Indicadores[[#This Row],[PRAZO PRÉ-NOTA]],"No prazo","Fora do prazo")</f>
        <v>No prazo</v>
      </c>
    </row>
    <row r="128" spans="1:16" x14ac:dyDescent="0.25">
      <c r="A128" s="40" t="str">
        <f t="shared" si="36"/>
        <v>Janeiro</v>
      </c>
      <c r="B128" s="40">
        <f>MONTH(Tab_CAANxSAAL[[#This Row],[MÊS LANÇ.]])</f>
        <v>1</v>
      </c>
      <c r="C128" s="40" t="str">
        <f>Tab_CAANxSAAL[[#This Row],[FILIAL]]</f>
        <v>A</v>
      </c>
      <c r="D128" s="48" t="str">
        <f>Tab_CAANxSAAL[[#This Row],[RAZÃO SOCIAL]]</f>
        <v>Vitória Almeida</v>
      </c>
      <c r="E128" s="40">
        <f>Tab_CAANxSAAL[[#This Row],[NATUREZA CONTRATO]]</f>
        <v>558517</v>
      </c>
      <c r="F128" s="4" t="str">
        <f>Tab_CAANxSAAL[[#This Row],[MEDIDOR / REQUISITANTE]]</f>
        <v>Gabrielly Moura</v>
      </c>
      <c r="G128" s="46">
        <f>Tab_CAANxSAAL[[#This Row],[LIBERAÇÃO PEDIDO]]</f>
        <v>44565</v>
      </c>
      <c r="H128" s="10">
        <f t="shared" si="21"/>
        <v>44583</v>
      </c>
      <c r="I128" s="40">
        <f>DAY(Tab_Indicadores[[#This Row],[DATA LIBERAÇÃO]])</f>
        <v>4</v>
      </c>
      <c r="J128" s="40" t="e">
        <f>IF(Tab_Indicadores[[#This Row],[MÊS]]=$AA$3,I128,"")</f>
        <v>#REF!</v>
      </c>
      <c r="K128" s="49" t="str">
        <f>IF(Tab_Indicadores[[#All],[DATA LIBERAÇÃO]]&gt;Tab_Indicadores[[#All],[PRAZO LIBERAÇÃO]],"Fora do prazo","No prazo")</f>
        <v>No prazo</v>
      </c>
      <c r="L128" s="49" t="str">
        <f t="shared" si="37"/>
        <v>-</v>
      </c>
      <c r="M128" s="40" t="str">
        <f>IF(Tab_Indicadores[[#This Row],[STATUS]]=$Q$3,"-","")</f>
        <v>-</v>
      </c>
      <c r="N128" s="55">
        <f>Tab_CAANxSAAL[[#This Row],[DATA PRÉ-NOTA]]</f>
        <v>44566</v>
      </c>
      <c r="O128" s="56">
        <v>44584</v>
      </c>
      <c r="P128" s="4" t="str">
        <f>IF(Tab_Indicadores[[#This Row],[DATA PRÉ-NOTA]]&lt;=Tab_Indicadores[[#This Row],[PRAZO PRÉ-NOTA]],"No prazo","Fora do prazo")</f>
        <v>No prazo</v>
      </c>
    </row>
    <row r="129" spans="1:16" x14ac:dyDescent="0.25">
      <c r="A129" s="40" t="str">
        <f t="shared" ref="A129:A131" si="38">IF(B129=1,"Janeiro",IF(B129=2,"Fevereiro",IF(B129=3,"Março",IF(B129=4,"Abril",IF(B129=5,"Maio",IF(B129=6,"Junho",IF(B129=7,"Julho",IF(B129=8,"Agosto",IF(B129=9,"Setembro",IF(B129=10,"Outubro",IF(B129=11,"Novembro","Dezembro")))))))))))</f>
        <v>Janeiro</v>
      </c>
      <c r="B129" s="40">
        <f>MONTH(Tab_CAANxSAAL[[#This Row],[MÊS LANÇ.]])</f>
        <v>1</v>
      </c>
      <c r="C129" s="40" t="str">
        <f>Tab_CAANxSAAL[[#This Row],[FILIAL]]</f>
        <v>A</v>
      </c>
      <c r="D129" s="48" t="str">
        <f>Tab_CAANxSAAL[[#This Row],[RAZÃO SOCIAL]]</f>
        <v>Vitória Almeida</v>
      </c>
      <c r="E129" s="40">
        <f>Tab_CAANxSAAL[[#This Row],[NATUREZA CONTRATO]]</f>
        <v>407233</v>
      </c>
      <c r="F129" s="4" t="str">
        <f>Tab_CAANxSAAL[[#This Row],[MEDIDOR / REQUISITANTE]]</f>
        <v>Gabrielly Moura</v>
      </c>
      <c r="G129" s="46">
        <f>Tab_CAANxSAAL[[#This Row],[LIBERAÇÃO PEDIDO]]</f>
        <v>44565</v>
      </c>
      <c r="H129" s="10">
        <f t="shared" si="21"/>
        <v>44583</v>
      </c>
      <c r="I129" s="40">
        <f>DAY(Tab_Indicadores[[#This Row],[DATA LIBERAÇÃO]])</f>
        <v>4</v>
      </c>
      <c r="J129" s="40" t="e">
        <f>IF(Tab_Indicadores[[#This Row],[MÊS]]=$AA$3,I129,"")</f>
        <v>#REF!</v>
      </c>
      <c r="K129" s="49" t="str">
        <f>IF(Tab_Indicadores[[#All],[DATA LIBERAÇÃO]]&gt;Tab_Indicadores[[#All],[PRAZO LIBERAÇÃO]],"Fora do prazo","No prazo")</f>
        <v>No prazo</v>
      </c>
      <c r="L129" s="49" t="str">
        <f t="shared" ref="L129:L131" si="39">IF(K129="Fora do prazo",F129,"-")</f>
        <v>-</v>
      </c>
      <c r="M129" s="40" t="str">
        <f>IF(Tab_Indicadores[[#This Row],[STATUS]]=$Q$3,"-","")</f>
        <v>-</v>
      </c>
      <c r="N129" s="55">
        <f>Tab_CAANxSAAL[[#This Row],[DATA PRÉ-NOTA]]</f>
        <v>44566</v>
      </c>
      <c r="O129" s="56">
        <v>44584</v>
      </c>
      <c r="P129" s="4" t="str">
        <f>IF(Tab_Indicadores[[#This Row],[DATA PRÉ-NOTA]]&lt;=Tab_Indicadores[[#This Row],[PRAZO PRÉ-NOTA]],"No prazo","Fora do prazo")</f>
        <v>No prazo</v>
      </c>
    </row>
    <row r="130" spans="1:16" x14ac:dyDescent="0.25">
      <c r="A130" s="40" t="str">
        <f t="shared" si="38"/>
        <v>Janeiro</v>
      </c>
      <c r="B130" s="40">
        <f>MONTH(Tab_CAANxSAAL[[#This Row],[MÊS LANÇ.]])</f>
        <v>1</v>
      </c>
      <c r="C130" s="40" t="str">
        <f>Tab_CAANxSAAL[[#This Row],[FILIAL]]</f>
        <v>A</v>
      </c>
      <c r="D130" s="48" t="str">
        <f>Tab_CAANxSAAL[[#This Row],[RAZÃO SOCIAL]]</f>
        <v>Vitória Almeida</v>
      </c>
      <c r="E130" s="40">
        <f>Tab_CAANxSAAL[[#This Row],[NATUREZA CONTRATO]]</f>
        <v>440395</v>
      </c>
      <c r="F130" s="4" t="str">
        <f>Tab_CAANxSAAL[[#This Row],[MEDIDOR / REQUISITANTE]]</f>
        <v>Gabrielly Moura</v>
      </c>
      <c r="G130" s="46">
        <f>Tab_CAANxSAAL[[#This Row],[LIBERAÇÃO PEDIDO]]</f>
        <v>44571</v>
      </c>
      <c r="H130" s="10">
        <f t="shared" si="21"/>
        <v>44583</v>
      </c>
      <c r="I130" s="40">
        <f>DAY(Tab_Indicadores[[#This Row],[DATA LIBERAÇÃO]])</f>
        <v>10</v>
      </c>
      <c r="J130" s="40" t="e">
        <f>IF(Tab_Indicadores[[#This Row],[MÊS]]=$AA$3,I130,"")</f>
        <v>#REF!</v>
      </c>
      <c r="K130" s="49" t="str">
        <f>IF(Tab_Indicadores[[#All],[DATA LIBERAÇÃO]]&gt;Tab_Indicadores[[#All],[PRAZO LIBERAÇÃO]],"Fora do prazo","No prazo")</f>
        <v>No prazo</v>
      </c>
      <c r="L130" s="49" t="str">
        <f t="shared" si="39"/>
        <v>-</v>
      </c>
      <c r="M130" s="40" t="str">
        <f>IF(Tab_Indicadores[[#This Row],[STATUS]]=$Q$3,"-","")</f>
        <v>-</v>
      </c>
      <c r="N130" s="55">
        <f>Tab_CAANxSAAL[[#This Row],[DATA PRÉ-NOTA]]</f>
        <v>44572</v>
      </c>
      <c r="O130" s="56">
        <v>44584</v>
      </c>
      <c r="P130" s="4" t="str">
        <f>IF(Tab_Indicadores[[#This Row],[DATA PRÉ-NOTA]]&lt;=Tab_Indicadores[[#This Row],[PRAZO PRÉ-NOTA]],"No prazo","Fora do prazo")</f>
        <v>No prazo</v>
      </c>
    </row>
    <row r="131" spans="1:16" x14ac:dyDescent="0.25">
      <c r="A131" s="40" t="str">
        <f t="shared" si="38"/>
        <v>Janeiro</v>
      </c>
      <c r="B131" s="40">
        <f>MONTH(Tab_CAANxSAAL[[#This Row],[MÊS LANÇ.]])</f>
        <v>1</v>
      </c>
      <c r="C131" s="40" t="str">
        <f>Tab_CAANxSAAL[[#This Row],[FILIAL]]</f>
        <v>A</v>
      </c>
      <c r="D131" s="48" t="str">
        <f>Tab_CAANxSAAL[[#This Row],[RAZÃO SOCIAL]]</f>
        <v>Vitória Almeida</v>
      </c>
      <c r="E131" s="40">
        <f>Tab_CAANxSAAL[[#This Row],[NATUREZA CONTRATO]]</f>
        <v>130775</v>
      </c>
      <c r="F131" s="4" t="str">
        <f>Tab_CAANxSAAL[[#This Row],[MEDIDOR / REQUISITANTE]]</f>
        <v>Gabrielly Moura</v>
      </c>
      <c r="G131" s="46">
        <f>Tab_CAANxSAAL[[#This Row],[LIBERAÇÃO PEDIDO]]</f>
        <v>44582</v>
      </c>
      <c r="H131" s="10">
        <f t="shared" si="21"/>
        <v>44583</v>
      </c>
      <c r="I131" s="40">
        <f>DAY(Tab_Indicadores[[#This Row],[DATA LIBERAÇÃO]])</f>
        <v>21</v>
      </c>
      <c r="J131" s="40" t="e">
        <f>IF(Tab_Indicadores[[#This Row],[MÊS]]=$AA$3,I131,"")</f>
        <v>#REF!</v>
      </c>
      <c r="K131" s="49" t="str">
        <f>IF(Tab_Indicadores[[#All],[DATA LIBERAÇÃO]]&gt;Tab_Indicadores[[#All],[PRAZO LIBERAÇÃO]],"Fora do prazo","No prazo")</f>
        <v>No prazo</v>
      </c>
      <c r="L131" s="49" t="str">
        <f t="shared" si="39"/>
        <v>-</v>
      </c>
      <c r="M131" s="40" t="str">
        <f>IF(Tab_Indicadores[[#This Row],[STATUS]]=$Q$3,"-","")</f>
        <v>-</v>
      </c>
      <c r="N131" s="55">
        <f>Tab_CAANxSAAL[[#This Row],[DATA PRÉ-NOTA]]</f>
        <v>44585</v>
      </c>
      <c r="O131" s="56">
        <v>44584</v>
      </c>
      <c r="P131" s="4" t="str">
        <f>IF(Tab_Indicadores[[#This Row],[DATA PRÉ-NOTA]]&lt;=Tab_Indicadores[[#This Row],[PRAZO PRÉ-NOTA]],"No prazo","Fora do prazo")</f>
        <v>Fora do prazo</v>
      </c>
    </row>
    <row r="132" spans="1:16" x14ac:dyDescent="0.25">
      <c r="A132" s="40" t="str">
        <f t="shared" ref="A132:A144" si="40">IF(B132=1,"Janeiro",IF(B132=2,"Fevereiro",IF(B132=3,"Março",IF(B132=4,"Abril",IF(B132=5,"Maio",IF(B132=6,"Junho",IF(B132=7,"Julho",IF(B132=8,"Agosto",IF(B132=9,"Setembro",IF(B132=10,"Outubro",IF(B132=11,"Novembro","Dezembro")))))))))))</f>
        <v>Fevereiro</v>
      </c>
      <c r="B132" s="40">
        <f>MONTH(Tab_CAANxSAAL[[#This Row],[MÊS LANÇ.]])</f>
        <v>2</v>
      </c>
      <c r="C132" s="40" t="str">
        <f>Tab_CAANxSAAL[[#This Row],[FILIAL]]</f>
        <v>A</v>
      </c>
      <c r="D132" s="48" t="str">
        <f>Tab_CAANxSAAL[[#This Row],[RAZÃO SOCIAL]]</f>
        <v>Ciuvea</v>
      </c>
      <c r="E132" s="40">
        <f>Tab_CAANxSAAL[[#This Row],[NATUREZA CONTRATO]]</f>
        <v>138117</v>
      </c>
      <c r="F132" s="4" t="str">
        <f>Tab_CAANxSAAL[[#This Row],[MEDIDOR / REQUISITANTE]]</f>
        <v>Stephany Porto</v>
      </c>
      <c r="G132" s="46">
        <f>Tab_CAANxSAAL[[#This Row],[LIBERAÇÃO PEDIDO]]</f>
        <v>44609</v>
      </c>
      <c r="H132" s="10">
        <v>44612</v>
      </c>
      <c r="I132" s="40">
        <f>DAY(Tab_Indicadores[[#This Row],[DATA LIBERAÇÃO]])</f>
        <v>17</v>
      </c>
      <c r="J132" s="40" t="e">
        <f>IF(Tab_Indicadores[[#This Row],[MÊS]]=$AA$3,I132,"")</f>
        <v>#REF!</v>
      </c>
      <c r="K132" s="49" t="str">
        <f>IF(Tab_Indicadores[[#All],[DATA LIBERAÇÃO]]&gt;Tab_Indicadores[[#All],[PRAZO LIBERAÇÃO]],"Fora do prazo","No prazo")</f>
        <v>No prazo</v>
      </c>
      <c r="L132" s="49" t="str">
        <f t="shared" ref="L132:L144" si="41">IF(K132="Fora do prazo",F132,"-")</f>
        <v>-</v>
      </c>
      <c r="M132" s="40" t="str">
        <f>IF(Tab_Indicadores[[#This Row],[STATUS]]=$Q$3,"-","")</f>
        <v>-</v>
      </c>
      <c r="N132" s="55">
        <f>Tab_CAANxSAAL[[#This Row],[DATA PRÉ-NOTA]]</f>
        <v>44610</v>
      </c>
      <c r="O132" s="56">
        <v>44613</v>
      </c>
      <c r="P132" s="4" t="str">
        <f>IF(Tab_Indicadores[[#This Row],[DATA PRÉ-NOTA]]&lt;=Tab_Indicadores[[#This Row],[PRAZO PRÉ-NOTA]],"No prazo","Fora do prazo")</f>
        <v>No prazo</v>
      </c>
    </row>
    <row r="133" spans="1:16" x14ac:dyDescent="0.25">
      <c r="A133" s="40" t="str">
        <f t="shared" si="40"/>
        <v>Fevereiro</v>
      </c>
      <c r="B133" s="40">
        <f>MONTH(Tab_CAANxSAAL[[#This Row],[MÊS LANÇ.]])</f>
        <v>2</v>
      </c>
      <c r="C133" s="40" t="str">
        <f>Tab_CAANxSAAL[[#This Row],[FILIAL]]</f>
        <v>A</v>
      </c>
      <c r="D133" s="48" t="str">
        <f>Tab_CAANxSAAL[[#This Row],[RAZÃO SOCIAL]]</f>
        <v>Dayn</v>
      </c>
      <c r="E133" s="40">
        <f>Tab_CAANxSAAL[[#This Row],[NATUREZA CONTRATO]]</f>
        <v>925512</v>
      </c>
      <c r="F133" s="4" t="str">
        <f>Tab_CAANxSAAL[[#This Row],[MEDIDOR / REQUISITANTE]]</f>
        <v>Gabrielly Moura</v>
      </c>
      <c r="G133" s="46">
        <f>Tab_CAANxSAAL[[#This Row],[LIBERAÇÃO PEDIDO]]</f>
        <v>44599</v>
      </c>
      <c r="H133" s="10">
        <f>$H$132</f>
        <v>44612</v>
      </c>
      <c r="I133" s="40">
        <f>DAY(Tab_Indicadores[[#This Row],[DATA LIBERAÇÃO]])</f>
        <v>7</v>
      </c>
      <c r="J133" s="40" t="e">
        <f>IF(Tab_Indicadores[[#This Row],[MÊS]]=$AA$3,I133,"")</f>
        <v>#REF!</v>
      </c>
      <c r="K133" s="49" t="str">
        <f>IF(Tab_Indicadores[[#All],[DATA LIBERAÇÃO]]&gt;Tab_Indicadores[[#All],[PRAZO LIBERAÇÃO]],"Fora do prazo","No prazo")</f>
        <v>No prazo</v>
      </c>
      <c r="L133" s="49" t="str">
        <f t="shared" si="41"/>
        <v>-</v>
      </c>
      <c r="M133" s="40" t="str">
        <f>IF(Tab_Indicadores[[#This Row],[STATUS]]=$Q$3,"-","")</f>
        <v>-</v>
      </c>
      <c r="N133" s="55">
        <f>Tab_CAANxSAAL[[#This Row],[DATA PRÉ-NOTA]]</f>
        <v>44600</v>
      </c>
      <c r="O133" s="56">
        <v>44613</v>
      </c>
      <c r="P133" s="4" t="str">
        <f>IF(Tab_Indicadores[[#This Row],[DATA PRÉ-NOTA]]&lt;=Tab_Indicadores[[#This Row],[PRAZO PRÉ-NOTA]],"No prazo","Fora do prazo")</f>
        <v>No prazo</v>
      </c>
    </row>
    <row r="134" spans="1:16" x14ac:dyDescent="0.25">
      <c r="A134" s="40" t="str">
        <f t="shared" si="40"/>
        <v>Fevereiro</v>
      </c>
      <c r="B134" s="40">
        <f>MONTH(Tab_CAANxSAAL[[#This Row],[MÊS LANÇ.]])</f>
        <v>2</v>
      </c>
      <c r="C134" s="40" t="str">
        <f>Tab_CAANxSAAL[[#This Row],[FILIAL]]</f>
        <v>A</v>
      </c>
      <c r="D134" s="48" t="str">
        <f>Tab_CAANxSAAL[[#This Row],[RAZÃO SOCIAL]]</f>
        <v>Luway</v>
      </c>
      <c r="E134" s="40">
        <f>Tab_CAANxSAAL[[#This Row],[NATUREZA CONTRATO]]</f>
        <v>114445</v>
      </c>
      <c r="F134" s="4" t="str">
        <f>Tab_CAANxSAAL[[#This Row],[MEDIDOR / REQUISITANTE]]</f>
        <v>Ana Laura Dias</v>
      </c>
      <c r="G134" s="46">
        <f>Tab_CAANxSAAL[[#This Row],[LIBERAÇÃO PEDIDO]]</f>
        <v>44593</v>
      </c>
      <c r="H134" s="10">
        <f t="shared" ref="H134:H197" si="42">$H$132</f>
        <v>44612</v>
      </c>
      <c r="I134" s="40">
        <f>DAY(Tab_Indicadores[[#This Row],[DATA LIBERAÇÃO]])</f>
        <v>1</v>
      </c>
      <c r="J134" s="40" t="e">
        <f>IF(Tab_Indicadores[[#This Row],[MÊS]]=$AA$3,I134,"")</f>
        <v>#REF!</v>
      </c>
      <c r="K134" s="49" t="str">
        <f>IF(Tab_Indicadores[[#All],[DATA LIBERAÇÃO]]&gt;Tab_Indicadores[[#All],[PRAZO LIBERAÇÃO]],"Fora do prazo","No prazo")</f>
        <v>No prazo</v>
      </c>
      <c r="L134" s="49" t="str">
        <f t="shared" si="41"/>
        <v>-</v>
      </c>
      <c r="M134" s="40" t="str">
        <f>IF(Tab_Indicadores[[#This Row],[STATUS]]=$Q$3,"-","")</f>
        <v>-</v>
      </c>
      <c r="N134" s="55">
        <f>Tab_CAANxSAAL[[#This Row],[DATA PRÉ-NOTA]]</f>
        <v>44594</v>
      </c>
      <c r="O134" s="56">
        <v>44613</v>
      </c>
      <c r="P134" s="4" t="str">
        <f>IF(Tab_Indicadores[[#This Row],[DATA PRÉ-NOTA]]&lt;=Tab_Indicadores[[#This Row],[PRAZO PRÉ-NOTA]],"No prazo","Fora do prazo")</f>
        <v>No prazo</v>
      </c>
    </row>
    <row r="135" spans="1:16" x14ac:dyDescent="0.25">
      <c r="A135" s="40" t="str">
        <f t="shared" si="40"/>
        <v>Fevereiro</v>
      </c>
      <c r="B135" s="40">
        <f>MONTH(Tab_CAANxSAAL[[#This Row],[MÊS LANÇ.]])</f>
        <v>2</v>
      </c>
      <c r="C135" s="40" t="str">
        <f>Tab_CAANxSAAL[[#This Row],[FILIAL]]</f>
        <v>A</v>
      </c>
      <c r="D135" s="48" t="str">
        <f>Tab_CAANxSAAL[[#This Row],[RAZÃO SOCIAL]]</f>
        <v>Luway</v>
      </c>
      <c r="E135" s="40">
        <f>Tab_CAANxSAAL[[#This Row],[NATUREZA CONTRATO]]</f>
        <v>695902</v>
      </c>
      <c r="F135" s="4" t="str">
        <f>Tab_CAANxSAAL[[#This Row],[MEDIDOR / REQUISITANTE]]</f>
        <v>Ana Laura Dias</v>
      </c>
      <c r="G135" s="46">
        <f>Tab_CAANxSAAL[[#This Row],[LIBERAÇÃO PEDIDO]]</f>
        <v>44608</v>
      </c>
      <c r="H135" s="10">
        <f t="shared" si="42"/>
        <v>44612</v>
      </c>
      <c r="I135" s="40">
        <f>DAY(Tab_Indicadores[[#This Row],[DATA LIBERAÇÃO]])</f>
        <v>16</v>
      </c>
      <c r="J135" s="40" t="e">
        <f>IF(Tab_Indicadores[[#This Row],[MÊS]]=$AA$3,I135,"")</f>
        <v>#REF!</v>
      </c>
      <c r="K135" s="49" t="str">
        <f>IF(Tab_Indicadores[[#All],[DATA LIBERAÇÃO]]&gt;Tab_Indicadores[[#All],[PRAZO LIBERAÇÃO]],"Fora do prazo","No prazo")</f>
        <v>No prazo</v>
      </c>
      <c r="L135" s="49" t="str">
        <f t="shared" si="41"/>
        <v>-</v>
      </c>
      <c r="M135" s="40" t="str">
        <f>IF(Tab_Indicadores[[#This Row],[STATUS]]=$Q$3,"-","")</f>
        <v>-</v>
      </c>
      <c r="N135" s="55">
        <f>Tab_CAANxSAAL[[#This Row],[DATA PRÉ-NOTA]]</f>
        <v>44636</v>
      </c>
      <c r="O135" s="56">
        <v>44613</v>
      </c>
      <c r="P135" s="4" t="str">
        <f>IF(Tab_Indicadores[[#This Row],[DATA PRÉ-NOTA]]&lt;=Tab_Indicadores[[#This Row],[PRAZO PRÉ-NOTA]],"No prazo","Fora do prazo")</f>
        <v>Fora do prazo</v>
      </c>
    </row>
    <row r="136" spans="1:16" x14ac:dyDescent="0.25">
      <c r="A136" s="40" t="str">
        <f t="shared" si="40"/>
        <v>Fevereiro</v>
      </c>
      <c r="B136" s="40">
        <f>MONTH(Tab_CAANxSAAL[[#This Row],[MÊS LANÇ.]])</f>
        <v>2</v>
      </c>
      <c r="C136" s="40" t="str">
        <f>Tab_CAANxSAAL[[#This Row],[FILIAL]]</f>
        <v>A</v>
      </c>
      <c r="D136" s="48" t="str">
        <f>Tab_CAANxSAAL[[#This Row],[RAZÃO SOCIAL]]</f>
        <v>Luway</v>
      </c>
      <c r="E136" s="40">
        <f>Tab_CAANxSAAL[[#This Row],[NATUREZA CONTRATO]]</f>
        <v>328824</v>
      </c>
      <c r="F136" s="4" t="str">
        <f>Tab_CAANxSAAL[[#This Row],[MEDIDOR / REQUISITANTE]]</f>
        <v>Ana Laura Dias</v>
      </c>
      <c r="G136" s="46">
        <f>Tab_CAANxSAAL[[#This Row],[LIBERAÇÃO PEDIDO]]</f>
        <v>44613</v>
      </c>
      <c r="H136" s="10">
        <f t="shared" si="42"/>
        <v>44612</v>
      </c>
      <c r="I136" s="40">
        <f>DAY(Tab_Indicadores[[#This Row],[DATA LIBERAÇÃO]])</f>
        <v>21</v>
      </c>
      <c r="J136" s="40" t="e">
        <f>IF(Tab_Indicadores[[#This Row],[MÊS]]=$AA$3,I136,"")</f>
        <v>#REF!</v>
      </c>
      <c r="K136" s="49" t="str">
        <f>IF(Tab_Indicadores[[#All],[DATA LIBERAÇÃO]]&gt;Tab_Indicadores[[#All],[PRAZO LIBERAÇÃO]],"Fora do prazo","No prazo")</f>
        <v>Fora do prazo</v>
      </c>
      <c r="L136" s="49" t="str">
        <f t="shared" si="41"/>
        <v>Ana Laura Dias</v>
      </c>
      <c r="M136" s="40" t="str">
        <f>IF(Tab_Indicadores[[#This Row],[STATUS]]=$Q$3,"-","")</f>
        <v/>
      </c>
      <c r="N136" s="55">
        <f>Tab_CAANxSAAL[[#This Row],[DATA PRÉ-NOTA]]</f>
        <v>44613</v>
      </c>
      <c r="O136" s="56">
        <v>44613</v>
      </c>
      <c r="P136" s="4" t="str">
        <f>IF(Tab_Indicadores[[#This Row],[DATA PRÉ-NOTA]]&lt;=Tab_Indicadores[[#This Row],[PRAZO PRÉ-NOTA]],"No prazo","Fora do prazo")</f>
        <v>No prazo</v>
      </c>
    </row>
    <row r="137" spans="1:16" x14ac:dyDescent="0.25">
      <c r="A137" s="40" t="str">
        <f t="shared" si="40"/>
        <v>Fevereiro</v>
      </c>
      <c r="B137" s="40">
        <f>MONTH(Tab_CAANxSAAL[[#This Row],[MÊS LANÇ.]])</f>
        <v>2</v>
      </c>
      <c r="C137" s="40" t="str">
        <f>Tab_CAANxSAAL[[#This Row],[FILIAL]]</f>
        <v>A</v>
      </c>
      <c r="D137" s="48" t="str">
        <f>Tab_CAANxSAAL[[#This Row],[RAZÃO SOCIAL]]</f>
        <v>Neima</v>
      </c>
      <c r="E137" s="40">
        <f>Tab_CAANxSAAL[[#This Row],[NATUREZA CONTRATO]]</f>
        <v>672203</v>
      </c>
      <c r="F137" s="4" t="str">
        <f>Tab_CAANxSAAL[[#This Row],[MEDIDOR / REQUISITANTE]]</f>
        <v>Sarah Azevedo</v>
      </c>
      <c r="G137" s="46">
        <f>Tab_CAANxSAAL[[#This Row],[LIBERAÇÃO PEDIDO]]</f>
        <v>44616</v>
      </c>
      <c r="H137" s="10">
        <f t="shared" si="42"/>
        <v>44612</v>
      </c>
      <c r="I137" s="40">
        <f>DAY(Tab_Indicadores[[#This Row],[DATA LIBERAÇÃO]])</f>
        <v>24</v>
      </c>
      <c r="J137" s="40" t="e">
        <f>IF(Tab_Indicadores[[#This Row],[MÊS]]=$AA$3,I137,"")</f>
        <v>#REF!</v>
      </c>
      <c r="K137" s="49" t="str">
        <f>IF(Tab_Indicadores[[#All],[DATA LIBERAÇÃO]]&gt;Tab_Indicadores[[#All],[PRAZO LIBERAÇÃO]],"Fora do prazo","No prazo")</f>
        <v>Fora do prazo</v>
      </c>
      <c r="L137" s="49" t="str">
        <f t="shared" si="41"/>
        <v>Sarah Azevedo</v>
      </c>
      <c r="M137" s="40" t="str">
        <f>IF(Tab_Indicadores[[#This Row],[STATUS]]=$Q$3,"-","")</f>
        <v/>
      </c>
      <c r="N137" s="55">
        <f>Tab_CAANxSAAL[[#This Row],[DATA PRÉ-NOTA]]</f>
        <v>44616</v>
      </c>
      <c r="O137" s="56">
        <v>44613</v>
      </c>
      <c r="P137" s="4" t="str">
        <f>IF(Tab_Indicadores[[#This Row],[DATA PRÉ-NOTA]]&lt;=Tab_Indicadores[[#This Row],[PRAZO PRÉ-NOTA]],"No prazo","Fora do prazo")</f>
        <v>Fora do prazo</v>
      </c>
    </row>
    <row r="138" spans="1:16" x14ac:dyDescent="0.25">
      <c r="A138" s="40" t="str">
        <f t="shared" si="40"/>
        <v>Fevereiro</v>
      </c>
      <c r="B138" s="40">
        <f>MONTH(Tab_CAANxSAAL[[#This Row],[MÊS LANÇ.]])</f>
        <v>2</v>
      </c>
      <c r="C138" s="40" t="str">
        <f>Tab_CAANxSAAL[[#This Row],[FILIAL]]</f>
        <v>A</v>
      </c>
      <c r="D138" s="48" t="str">
        <f>Tab_CAANxSAAL[[#This Row],[RAZÃO SOCIAL]]</f>
        <v>Tiwia</v>
      </c>
      <c r="E138" s="40">
        <f>Tab_CAANxSAAL[[#This Row],[NATUREZA CONTRATO]]</f>
        <v>688596</v>
      </c>
      <c r="F138" s="4" t="str">
        <f>Tab_CAANxSAAL[[#This Row],[MEDIDOR / REQUISITANTE]]</f>
        <v>Sarah Azevedo</v>
      </c>
      <c r="G138" s="46">
        <f>Tab_CAANxSAAL[[#This Row],[LIBERAÇÃO PEDIDO]]</f>
        <v>44601</v>
      </c>
      <c r="H138" s="10">
        <f t="shared" si="42"/>
        <v>44612</v>
      </c>
      <c r="I138" s="40">
        <f>DAY(Tab_Indicadores[[#This Row],[DATA LIBERAÇÃO]])</f>
        <v>9</v>
      </c>
      <c r="J138" s="40" t="e">
        <f>IF(Tab_Indicadores[[#This Row],[MÊS]]=$AA$3,I138,"")</f>
        <v>#REF!</v>
      </c>
      <c r="K138" s="49" t="str">
        <f>IF(Tab_Indicadores[[#All],[DATA LIBERAÇÃO]]&gt;Tab_Indicadores[[#All],[PRAZO LIBERAÇÃO]],"Fora do prazo","No prazo")</f>
        <v>No prazo</v>
      </c>
      <c r="L138" s="49" t="str">
        <f t="shared" si="41"/>
        <v>-</v>
      </c>
      <c r="M138" s="40" t="str">
        <f>IF(Tab_Indicadores[[#This Row],[STATUS]]=$Q$3,"-","")</f>
        <v>-</v>
      </c>
      <c r="N138" s="55">
        <f>Tab_CAANxSAAL[[#This Row],[DATA PRÉ-NOTA]]</f>
        <v>44601</v>
      </c>
      <c r="O138" s="56">
        <v>44613</v>
      </c>
      <c r="P138" s="4" t="str">
        <f>IF(Tab_Indicadores[[#This Row],[DATA PRÉ-NOTA]]&lt;=Tab_Indicadores[[#This Row],[PRAZO PRÉ-NOTA]],"No prazo","Fora do prazo")</f>
        <v>No prazo</v>
      </c>
    </row>
    <row r="139" spans="1:16" x14ac:dyDescent="0.25">
      <c r="A139" s="40" t="str">
        <f t="shared" si="40"/>
        <v>Fevereiro</v>
      </c>
      <c r="B139" s="40">
        <f>MONTH(Tab_CAANxSAAL[[#This Row],[MÊS LANÇ.]])</f>
        <v>2</v>
      </c>
      <c r="C139" s="40" t="str">
        <f>Tab_CAANxSAAL[[#This Row],[FILIAL]]</f>
        <v>A</v>
      </c>
      <c r="D139" s="48" t="str">
        <f>Tab_CAANxSAAL[[#This Row],[RAZÃO SOCIAL]]</f>
        <v>Nitua</v>
      </c>
      <c r="E139" s="40">
        <f>Tab_CAANxSAAL[[#This Row],[NATUREZA CONTRATO]]</f>
        <v>663769</v>
      </c>
      <c r="F139" s="4" t="str">
        <f>Tab_CAANxSAAL[[#This Row],[MEDIDOR / REQUISITANTE]]</f>
        <v>Sarah Azevedo</v>
      </c>
      <c r="G139" s="46">
        <f>Tab_CAANxSAAL[[#This Row],[LIBERAÇÃO PEDIDO]]</f>
        <v>44596</v>
      </c>
      <c r="H139" s="10">
        <f t="shared" si="42"/>
        <v>44612</v>
      </c>
      <c r="I139" s="40">
        <f>DAY(Tab_Indicadores[[#This Row],[DATA LIBERAÇÃO]])</f>
        <v>4</v>
      </c>
      <c r="J139" s="40" t="e">
        <f>IF(Tab_Indicadores[[#This Row],[MÊS]]=$AA$3,I139,"")</f>
        <v>#REF!</v>
      </c>
      <c r="K139" s="49" t="str">
        <f>IF(Tab_Indicadores[[#All],[DATA LIBERAÇÃO]]&gt;Tab_Indicadores[[#All],[PRAZO LIBERAÇÃO]],"Fora do prazo","No prazo")</f>
        <v>No prazo</v>
      </c>
      <c r="L139" s="49" t="str">
        <f t="shared" si="41"/>
        <v>-</v>
      </c>
      <c r="M139" s="40" t="str">
        <f>IF(Tab_Indicadores[[#This Row],[STATUS]]=$Q$3,"-","")</f>
        <v>-</v>
      </c>
      <c r="N139" s="55">
        <f>Tab_CAANxSAAL[[#This Row],[DATA PRÉ-NOTA]]</f>
        <v>44596</v>
      </c>
      <c r="O139" s="56">
        <v>44613</v>
      </c>
      <c r="P139" s="4" t="str">
        <f>IF(Tab_Indicadores[[#This Row],[DATA PRÉ-NOTA]]&lt;=Tab_Indicadores[[#This Row],[PRAZO PRÉ-NOTA]],"No prazo","Fora do prazo")</f>
        <v>No prazo</v>
      </c>
    </row>
    <row r="140" spans="1:16" x14ac:dyDescent="0.25">
      <c r="A140" s="40" t="str">
        <f t="shared" si="40"/>
        <v>Fevereiro</v>
      </c>
      <c r="B140" s="40">
        <f>MONTH(Tab_CAANxSAAL[[#This Row],[MÊS LANÇ.]])</f>
        <v>2</v>
      </c>
      <c r="C140" s="40" t="str">
        <f>Tab_CAANxSAAL[[#This Row],[FILIAL]]</f>
        <v>A</v>
      </c>
      <c r="D140" s="48" t="str">
        <f>Tab_CAANxSAAL[[#This Row],[RAZÃO SOCIAL]]</f>
        <v>Nitua</v>
      </c>
      <c r="E140" s="40">
        <f>Tab_CAANxSAAL[[#This Row],[NATUREZA CONTRATO]]</f>
        <v>662996</v>
      </c>
      <c r="F140" s="4" t="str">
        <f>Tab_CAANxSAAL[[#This Row],[MEDIDOR / REQUISITANTE]]</f>
        <v>Sarah Azevedo</v>
      </c>
      <c r="G140" s="46">
        <f>Tab_CAANxSAAL[[#This Row],[LIBERAÇÃO PEDIDO]]</f>
        <v>44609</v>
      </c>
      <c r="H140" s="10">
        <f t="shared" si="42"/>
        <v>44612</v>
      </c>
      <c r="I140" s="40">
        <f>DAY(Tab_Indicadores[[#This Row],[DATA LIBERAÇÃO]])</f>
        <v>17</v>
      </c>
      <c r="J140" s="40" t="e">
        <f>IF(Tab_Indicadores[[#This Row],[MÊS]]=$AA$3,I140,"")</f>
        <v>#REF!</v>
      </c>
      <c r="K140" s="49" t="str">
        <f>IF(Tab_Indicadores[[#All],[DATA LIBERAÇÃO]]&gt;Tab_Indicadores[[#All],[PRAZO LIBERAÇÃO]],"Fora do prazo","No prazo")</f>
        <v>No prazo</v>
      </c>
      <c r="L140" s="49" t="str">
        <f t="shared" si="41"/>
        <v>-</v>
      </c>
      <c r="M140" s="40" t="str">
        <f>IF(Tab_Indicadores[[#This Row],[STATUS]]=$Q$3,"-","")</f>
        <v>-</v>
      </c>
      <c r="N140" s="55">
        <f>Tab_CAANxSAAL[[#This Row],[DATA PRÉ-NOTA]]</f>
        <v>44609</v>
      </c>
      <c r="O140" s="56">
        <v>44613</v>
      </c>
      <c r="P140" s="4" t="str">
        <f>IF(Tab_Indicadores[[#This Row],[DATA PRÉ-NOTA]]&lt;=Tab_Indicadores[[#This Row],[PRAZO PRÉ-NOTA]],"No prazo","Fora do prazo")</f>
        <v>No prazo</v>
      </c>
    </row>
    <row r="141" spans="1:16" x14ac:dyDescent="0.25">
      <c r="A141" s="40" t="str">
        <f t="shared" si="40"/>
        <v>Fevereiro</v>
      </c>
      <c r="B141" s="40">
        <f>MONTH(Tab_CAANxSAAL[[#This Row],[MÊS LANÇ.]])</f>
        <v>2</v>
      </c>
      <c r="C141" s="40" t="str">
        <f>Tab_CAANxSAAL[[#This Row],[FILIAL]]</f>
        <v>C</v>
      </c>
      <c r="D141" s="48" t="str">
        <f>Tab_CAANxSAAL[[#This Row],[RAZÃO SOCIAL]]</f>
        <v>Sesue</v>
      </c>
      <c r="E141" s="40">
        <f>Tab_CAANxSAAL[[#This Row],[NATUREZA CONTRATO]]</f>
        <v>554461</v>
      </c>
      <c r="F141" s="4" t="str">
        <f>Tab_CAANxSAAL[[#This Row],[MEDIDOR / REQUISITANTE]]</f>
        <v>Dr. Gustavo Henrique da Rocha</v>
      </c>
      <c r="G141" s="46">
        <f>Tab_CAANxSAAL[[#This Row],[LIBERAÇÃO PEDIDO]]</f>
        <v>44607</v>
      </c>
      <c r="H141" s="10">
        <f t="shared" si="42"/>
        <v>44612</v>
      </c>
      <c r="I141" s="40">
        <f>DAY(Tab_Indicadores[[#This Row],[DATA LIBERAÇÃO]])</f>
        <v>15</v>
      </c>
      <c r="J141" s="40" t="e">
        <f>IF(Tab_Indicadores[[#This Row],[MÊS]]=$AA$3,I141,"")</f>
        <v>#REF!</v>
      </c>
      <c r="K141" s="49" t="str">
        <f>IF(Tab_Indicadores[[#All],[DATA LIBERAÇÃO]]&gt;Tab_Indicadores[[#All],[PRAZO LIBERAÇÃO]],"Fora do prazo","No prazo")</f>
        <v>No prazo</v>
      </c>
      <c r="L141" s="49" t="str">
        <f t="shared" si="41"/>
        <v>-</v>
      </c>
      <c r="M141" s="40" t="str">
        <f>IF(Tab_Indicadores[[#This Row],[STATUS]]=$Q$3,"-","")</f>
        <v>-</v>
      </c>
      <c r="N141" s="55">
        <f>Tab_CAANxSAAL[[#This Row],[DATA PRÉ-NOTA]]</f>
        <v>44607</v>
      </c>
      <c r="O141" s="56">
        <v>44613</v>
      </c>
      <c r="P141" s="4" t="str">
        <f>IF(Tab_Indicadores[[#This Row],[DATA PRÉ-NOTA]]&lt;=Tab_Indicadores[[#This Row],[PRAZO PRÉ-NOTA]],"No prazo","Fora do prazo")</f>
        <v>No prazo</v>
      </c>
    </row>
    <row r="142" spans="1:16" x14ac:dyDescent="0.25">
      <c r="A142" s="40" t="str">
        <f t="shared" si="40"/>
        <v>Fevereiro</v>
      </c>
      <c r="B142" s="40">
        <f>MONTH(Tab_CAANxSAAL[[#This Row],[MÊS LANÇ.]])</f>
        <v>2</v>
      </c>
      <c r="C142" s="40" t="str">
        <f>Tab_CAANxSAAL[[#This Row],[FILIAL]]</f>
        <v>B</v>
      </c>
      <c r="D142" s="48" t="str">
        <f>Tab_CAANxSAAL[[#This Row],[RAZÃO SOCIAL]]</f>
        <v>Sesue</v>
      </c>
      <c r="E142" s="40">
        <f>Tab_CAANxSAAL[[#This Row],[NATUREZA CONTRATO]]</f>
        <v>912706</v>
      </c>
      <c r="F142" s="4" t="str">
        <f>Tab_CAANxSAAL[[#This Row],[MEDIDOR / REQUISITANTE]]</f>
        <v>Dr. Gustavo Henrique da Rocha</v>
      </c>
      <c r="G142" s="46">
        <f>Tab_CAANxSAAL[[#This Row],[LIBERAÇÃO PEDIDO]]</f>
        <v>44607</v>
      </c>
      <c r="H142" s="10">
        <f t="shared" si="42"/>
        <v>44612</v>
      </c>
      <c r="I142" s="40">
        <f>DAY(Tab_Indicadores[[#This Row],[DATA LIBERAÇÃO]])</f>
        <v>15</v>
      </c>
      <c r="J142" s="40" t="e">
        <f>IF(Tab_Indicadores[[#This Row],[MÊS]]=$AA$3,I142,"")</f>
        <v>#REF!</v>
      </c>
      <c r="K142" s="49" t="str">
        <f>IF(Tab_Indicadores[[#All],[DATA LIBERAÇÃO]]&gt;Tab_Indicadores[[#All],[PRAZO LIBERAÇÃO]],"Fora do prazo","No prazo")</f>
        <v>No prazo</v>
      </c>
      <c r="L142" s="49" t="str">
        <f t="shared" si="41"/>
        <v>-</v>
      </c>
      <c r="M142" s="40" t="str">
        <f>IF(Tab_Indicadores[[#This Row],[STATUS]]=$Q$3,"-","")</f>
        <v>-</v>
      </c>
      <c r="N142" s="55">
        <f>Tab_CAANxSAAL[[#This Row],[DATA PRÉ-NOTA]]</f>
        <v>44607</v>
      </c>
      <c r="O142" s="56">
        <v>44613</v>
      </c>
      <c r="P142" s="4" t="str">
        <f>IF(Tab_Indicadores[[#This Row],[DATA PRÉ-NOTA]]&lt;=Tab_Indicadores[[#This Row],[PRAZO PRÉ-NOTA]],"No prazo","Fora do prazo")</f>
        <v>No prazo</v>
      </c>
    </row>
    <row r="143" spans="1:16" x14ac:dyDescent="0.25">
      <c r="A143" s="40" t="str">
        <f t="shared" si="40"/>
        <v>Fevereiro</v>
      </c>
      <c r="B143" s="40">
        <f>MONTH(Tab_CAANxSAAL[[#This Row],[MÊS LANÇ.]])</f>
        <v>2</v>
      </c>
      <c r="C143" s="40" t="str">
        <f>Tab_CAANxSAAL[[#This Row],[FILIAL]]</f>
        <v>A</v>
      </c>
      <c r="D143" s="48" t="str">
        <f>Tab_CAANxSAAL[[#This Row],[RAZÃO SOCIAL]]</f>
        <v>Sesue</v>
      </c>
      <c r="E143" s="40">
        <f>Tab_CAANxSAAL[[#This Row],[NATUREZA CONTRATO]]</f>
        <v>338633</v>
      </c>
      <c r="F143" s="4" t="str">
        <f>Tab_CAANxSAAL[[#This Row],[MEDIDOR / REQUISITANTE]]</f>
        <v>Dr. Gustavo Henrique da Rocha</v>
      </c>
      <c r="G143" s="46">
        <f>Tab_CAANxSAAL[[#This Row],[LIBERAÇÃO PEDIDO]]</f>
        <v>44607</v>
      </c>
      <c r="H143" s="10">
        <f t="shared" si="42"/>
        <v>44612</v>
      </c>
      <c r="I143" s="40">
        <f>DAY(Tab_Indicadores[[#This Row],[DATA LIBERAÇÃO]])</f>
        <v>15</v>
      </c>
      <c r="J143" s="40" t="e">
        <f>IF(Tab_Indicadores[[#This Row],[MÊS]]=$AA$3,I143,"")</f>
        <v>#REF!</v>
      </c>
      <c r="K143" s="49" t="str">
        <f>IF(Tab_Indicadores[[#All],[DATA LIBERAÇÃO]]&gt;Tab_Indicadores[[#All],[PRAZO LIBERAÇÃO]],"Fora do prazo","No prazo")</f>
        <v>No prazo</v>
      </c>
      <c r="L143" s="49" t="str">
        <f t="shared" si="41"/>
        <v>-</v>
      </c>
      <c r="M143" s="40" t="str">
        <f>IF(Tab_Indicadores[[#This Row],[STATUS]]=$Q$3,"-","")</f>
        <v>-</v>
      </c>
      <c r="N143" s="55">
        <f>Tab_CAANxSAAL[[#This Row],[DATA PRÉ-NOTA]]</f>
        <v>44607</v>
      </c>
      <c r="O143" s="56">
        <v>44613</v>
      </c>
      <c r="P143" s="4" t="str">
        <f>IF(Tab_Indicadores[[#This Row],[DATA PRÉ-NOTA]]&lt;=Tab_Indicadores[[#This Row],[PRAZO PRÉ-NOTA]],"No prazo","Fora do prazo")</f>
        <v>No prazo</v>
      </c>
    </row>
    <row r="144" spans="1:16" x14ac:dyDescent="0.25">
      <c r="A144" s="40" t="str">
        <f t="shared" si="40"/>
        <v>Fevereiro</v>
      </c>
      <c r="B144" s="40">
        <f>MONTH(Tab_CAANxSAAL[[#This Row],[MÊS LANÇ.]])</f>
        <v>2</v>
      </c>
      <c r="C144" s="40" t="str">
        <f>Tab_CAANxSAAL[[#This Row],[FILIAL]]</f>
        <v>A</v>
      </c>
      <c r="D144" s="48" t="str">
        <f>Tab_CAANxSAAL[[#This Row],[RAZÃO SOCIAL]]</f>
        <v>Niliu</v>
      </c>
      <c r="E144" s="40">
        <f>Tab_CAANxSAAL[[#This Row],[NATUREZA CONTRATO]]</f>
        <v>820613</v>
      </c>
      <c r="F144" s="4" t="str">
        <f>Tab_CAANxSAAL[[#This Row],[MEDIDOR / REQUISITANTE]]</f>
        <v>Esther Aragão</v>
      </c>
      <c r="G144" s="46">
        <f>Tab_CAANxSAAL[[#This Row],[LIBERAÇÃO PEDIDO]]</f>
        <v>44595</v>
      </c>
      <c r="H144" s="10">
        <f t="shared" si="42"/>
        <v>44612</v>
      </c>
      <c r="I144" s="40">
        <f>DAY(Tab_Indicadores[[#This Row],[DATA LIBERAÇÃO]])</f>
        <v>3</v>
      </c>
      <c r="J144" s="40" t="e">
        <f>IF(Tab_Indicadores[[#This Row],[MÊS]]=$AA$3,I144,"")</f>
        <v>#REF!</v>
      </c>
      <c r="K144" s="49" t="str">
        <f>IF(Tab_Indicadores[[#All],[DATA LIBERAÇÃO]]&gt;Tab_Indicadores[[#All],[PRAZO LIBERAÇÃO]],"Fora do prazo","No prazo")</f>
        <v>No prazo</v>
      </c>
      <c r="L144" s="49" t="str">
        <f t="shared" si="41"/>
        <v>-</v>
      </c>
      <c r="M144" s="40" t="str">
        <f>IF(Tab_Indicadores[[#This Row],[STATUS]]=$Q$3,"-","")</f>
        <v>-</v>
      </c>
      <c r="N144" s="55">
        <f>Tab_CAANxSAAL[[#This Row],[DATA PRÉ-NOTA]]</f>
        <v>44599</v>
      </c>
      <c r="O144" s="56">
        <v>44613</v>
      </c>
      <c r="P144" s="4" t="str">
        <f>IF(Tab_Indicadores[[#This Row],[DATA PRÉ-NOTA]]&lt;=Tab_Indicadores[[#This Row],[PRAZO PRÉ-NOTA]],"No prazo","Fora do prazo")</f>
        <v>No prazo</v>
      </c>
    </row>
    <row r="145" spans="1:16" x14ac:dyDescent="0.25">
      <c r="A145" s="40" t="str">
        <f t="shared" ref="A145:A146" si="43">IF(B145=1,"Janeiro",IF(B145=2,"Fevereiro",IF(B145=3,"Março",IF(B145=4,"Abril",IF(B145=5,"Maio",IF(B145=6,"Junho",IF(B145=7,"Julho",IF(B145=8,"Agosto",IF(B145=9,"Setembro",IF(B145=10,"Outubro",IF(B145=11,"Novembro","Dezembro")))))))))))</f>
        <v>Fevereiro</v>
      </c>
      <c r="B145" s="40">
        <f>MONTH(Tab_CAANxSAAL[[#This Row],[MÊS LANÇ.]])</f>
        <v>2</v>
      </c>
      <c r="C145" s="40" t="str">
        <f>Tab_CAANxSAAL[[#This Row],[FILIAL]]</f>
        <v>A</v>
      </c>
      <c r="D145" s="48" t="str">
        <f>Tab_CAANxSAAL[[#This Row],[RAZÃO SOCIAL]]</f>
        <v>Niliu</v>
      </c>
      <c r="E145" s="40">
        <f>Tab_CAANxSAAL[[#This Row],[NATUREZA CONTRATO]]</f>
        <v>287220</v>
      </c>
      <c r="F145" s="4" t="str">
        <f>Tab_CAANxSAAL[[#This Row],[MEDIDOR / REQUISITANTE]]</f>
        <v>Esther Aragão</v>
      </c>
      <c r="G145" s="46">
        <f>Tab_CAANxSAAL[[#This Row],[LIBERAÇÃO PEDIDO]]</f>
        <v>44595</v>
      </c>
      <c r="H145" s="10">
        <f t="shared" si="42"/>
        <v>44612</v>
      </c>
      <c r="I145" s="40">
        <f>DAY(Tab_Indicadores[[#This Row],[DATA LIBERAÇÃO]])</f>
        <v>3</v>
      </c>
      <c r="J145" s="40" t="e">
        <f>IF(Tab_Indicadores[[#This Row],[MÊS]]=$AA$3,I145,"")</f>
        <v>#REF!</v>
      </c>
      <c r="K145" s="49" t="str">
        <f>IF(Tab_Indicadores[[#All],[DATA LIBERAÇÃO]]&gt;Tab_Indicadores[[#All],[PRAZO LIBERAÇÃO]],"Fora do prazo","No prazo")</f>
        <v>No prazo</v>
      </c>
      <c r="L145" s="49" t="str">
        <f t="shared" ref="L145:L146" si="44">IF(K145="Fora do prazo",F145,"-")</f>
        <v>-</v>
      </c>
      <c r="M145" s="40" t="str">
        <f>IF(Tab_Indicadores[[#This Row],[STATUS]]=$Q$3,"-","")</f>
        <v>-</v>
      </c>
      <c r="N145" s="55">
        <f>Tab_CAANxSAAL[[#This Row],[DATA PRÉ-NOTA]]</f>
        <v>44599</v>
      </c>
      <c r="O145" s="56">
        <v>44613</v>
      </c>
      <c r="P145" s="4" t="str">
        <f>IF(Tab_Indicadores[[#This Row],[DATA PRÉ-NOTA]]&lt;=Tab_Indicadores[[#This Row],[PRAZO PRÉ-NOTA]],"No prazo","Fora do prazo")</f>
        <v>No prazo</v>
      </c>
    </row>
    <row r="146" spans="1:16" x14ac:dyDescent="0.25">
      <c r="A146" s="40" t="str">
        <f t="shared" si="43"/>
        <v>Fevereiro</v>
      </c>
      <c r="B146" s="40">
        <f>MONTH(Tab_CAANxSAAL[[#This Row],[MÊS LANÇ.]])</f>
        <v>2</v>
      </c>
      <c r="C146" s="40" t="str">
        <f>Tab_CAANxSAAL[[#This Row],[FILIAL]]</f>
        <v>A</v>
      </c>
      <c r="D146" s="48" t="str">
        <f>Tab_CAANxSAAL[[#This Row],[RAZÃO SOCIAL]]</f>
        <v>Niliu</v>
      </c>
      <c r="E146" s="40">
        <f>Tab_CAANxSAAL[[#This Row],[NATUREZA CONTRATO]]</f>
        <v>373597</v>
      </c>
      <c r="F146" s="4" t="str">
        <f>Tab_CAANxSAAL[[#This Row],[MEDIDOR / REQUISITANTE]]</f>
        <v>Gabrielly Moura</v>
      </c>
      <c r="G146" s="46">
        <f>Tab_CAANxSAAL[[#This Row],[LIBERAÇÃO PEDIDO]]</f>
        <v>44600</v>
      </c>
      <c r="H146" s="10">
        <f t="shared" si="42"/>
        <v>44612</v>
      </c>
      <c r="I146" s="40">
        <f>DAY(Tab_Indicadores[[#This Row],[DATA LIBERAÇÃO]])</f>
        <v>8</v>
      </c>
      <c r="J146" s="40" t="e">
        <f>IF(Tab_Indicadores[[#This Row],[MÊS]]=$AA$3,I146,"")</f>
        <v>#REF!</v>
      </c>
      <c r="K146" s="49" t="str">
        <f>IF(Tab_Indicadores[[#All],[DATA LIBERAÇÃO]]&gt;Tab_Indicadores[[#All],[PRAZO LIBERAÇÃO]],"Fora do prazo","No prazo")</f>
        <v>No prazo</v>
      </c>
      <c r="L146" s="49" t="str">
        <f t="shared" si="44"/>
        <v>-</v>
      </c>
      <c r="M146" s="40" t="str">
        <f>IF(Tab_Indicadores[[#This Row],[STATUS]]=$Q$3,"-","")</f>
        <v>-</v>
      </c>
      <c r="N146" s="55">
        <f>Tab_CAANxSAAL[[#This Row],[DATA PRÉ-NOTA]]</f>
        <v>44600</v>
      </c>
      <c r="O146" s="56">
        <v>44613</v>
      </c>
      <c r="P146" s="4" t="str">
        <f>IF(Tab_Indicadores[[#This Row],[DATA PRÉ-NOTA]]&lt;=Tab_Indicadores[[#This Row],[PRAZO PRÉ-NOTA]],"No prazo","Fora do prazo")</f>
        <v>No prazo</v>
      </c>
    </row>
    <row r="147" spans="1:16" x14ac:dyDescent="0.25">
      <c r="A147" s="40" t="str">
        <f t="shared" ref="A147:A185" si="45">IF(B147=1,"Janeiro",IF(B147=2,"Fevereiro",IF(B147=3,"Março",IF(B147=4,"Abril",IF(B147=5,"Maio",IF(B147=6,"Junho",IF(B147=7,"Julho",IF(B147=8,"Agosto",IF(B147=9,"Setembro",IF(B147=10,"Outubro",IF(B147=11,"Novembro","Dezembro")))))))))))</f>
        <v>Fevereiro</v>
      </c>
      <c r="B147" s="40">
        <f>MONTH(Tab_CAANxSAAL[[#This Row],[MÊS LANÇ.]])</f>
        <v>2</v>
      </c>
      <c r="C147" s="40" t="str">
        <f>Tab_CAANxSAAL[[#This Row],[FILIAL]]</f>
        <v>A</v>
      </c>
      <c r="D147" s="48" t="str">
        <f>Tab_CAANxSAAL[[#This Row],[RAZÃO SOCIAL]]</f>
        <v>Niliu</v>
      </c>
      <c r="E147" s="40">
        <f>Tab_CAANxSAAL[[#This Row],[NATUREZA CONTRATO]]</f>
        <v>663103</v>
      </c>
      <c r="F147" s="4" t="str">
        <f>Tab_CAANxSAAL[[#This Row],[MEDIDOR / REQUISITANTE]]</f>
        <v>Gabrielly Moura</v>
      </c>
      <c r="G147" s="46">
        <f>Tab_CAANxSAAL[[#This Row],[LIBERAÇÃO PEDIDO]]</f>
        <v>44600</v>
      </c>
      <c r="H147" s="10">
        <f t="shared" si="42"/>
        <v>44612</v>
      </c>
      <c r="I147" s="40">
        <f>DAY(Tab_Indicadores[[#This Row],[DATA LIBERAÇÃO]])</f>
        <v>8</v>
      </c>
      <c r="J147" s="40" t="e">
        <f>IF(Tab_Indicadores[[#This Row],[MÊS]]=$AA$3,I147,"")</f>
        <v>#REF!</v>
      </c>
      <c r="K147" s="49" t="str">
        <f>IF(Tab_Indicadores[[#All],[DATA LIBERAÇÃO]]&gt;Tab_Indicadores[[#All],[PRAZO LIBERAÇÃO]],"Fora do prazo","No prazo")</f>
        <v>No prazo</v>
      </c>
      <c r="L147" s="49" t="str">
        <f t="shared" ref="L147:L185" si="46">IF(K147="Fora do prazo",F147,"-")</f>
        <v>-</v>
      </c>
      <c r="M147" s="40" t="str">
        <f>IF(Tab_Indicadores[[#This Row],[STATUS]]=$Q$3,"-","")</f>
        <v>-</v>
      </c>
      <c r="N147" s="55">
        <f>Tab_CAANxSAAL[[#This Row],[DATA PRÉ-NOTA]]</f>
        <v>44600</v>
      </c>
      <c r="O147" s="56">
        <v>44613</v>
      </c>
      <c r="P147" s="4" t="str">
        <f>IF(Tab_Indicadores[[#This Row],[DATA PRÉ-NOTA]]&lt;=Tab_Indicadores[[#This Row],[PRAZO PRÉ-NOTA]],"No prazo","Fora do prazo")</f>
        <v>No prazo</v>
      </c>
    </row>
    <row r="148" spans="1:16" x14ac:dyDescent="0.25">
      <c r="A148" s="40" t="str">
        <f t="shared" si="45"/>
        <v>Fevereiro</v>
      </c>
      <c r="B148" s="40">
        <f>MONTH(Tab_CAANxSAAL[[#This Row],[MÊS LANÇ.]])</f>
        <v>2</v>
      </c>
      <c r="C148" s="40" t="str">
        <f>Tab_CAANxSAAL[[#This Row],[FILIAL]]</f>
        <v>A</v>
      </c>
      <c r="D148" s="48" t="str">
        <f>Tab_CAANxSAAL[[#This Row],[RAZÃO SOCIAL]]</f>
        <v>Sageol</v>
      </c>
      <c r="E148" s="40">
        <f>Tab_CAANxSAAL[[#This Row],[NATUREZA CONTRATO]]</f>
        <v>154916</v>
      </c>
      <c r="F148" s="4" t="str">
        <f>Tab_CAANxSAAL[[#This Row],[MEDIDOR / REQUISITANTE]]</f>
        <v>Gabrielly Moura</v>
      </c>
      <c r="G148" s="46">
        <f>Tab_CAANxSAAL[[#This Row],[LIBERAÇÃO PEDIDO]]</f>
        <v>44601</v>
      </c>
      <c r="H148" s="10">
        <f t="shared" si="42"/>
        <v>44612</v>
      </c>
      <c r="I148" s="40">
        <f>DAY(Tab_Indicadores[[#This Row],[DATA LIBERAÇÃO]])</f>
        <v>9</v>
      </c>
      <c r="J148" s="40" t="e">
        <f>IF(Tab_Indicadores[[#This Row],[MÊS]]=$AA$3,I148,"")</f>
        <v>#REF!</v>
      </c>
      <c r="K148" s="49" t="str">
        <f>IF(Tab_Indicadores[[#All],[DATA LIBERAÇÃO]]&gt;Tab_Indicadores[[#All],[PRAZO LIBERAÇÃO]],"Fora do prazo","No prazo")</f>
        <v>No prazo</v>
      </c>
      <c r="L148" s="49" t="str">
        <f t="shared" si="46"/>
        <v>-</v>
      </c>
      <c r="M148" s="40" t="str">
        <f>IF(Tab_Indicadores[[#This Row],[STATUS]]=$Q$3,"-","")</f>
        <v>-</v>
      </c>
      <c r="N148" s="55">
        <f>Tab_CAANxSAAL[[#This Row],[DATA PRÉ-NOTA]]</f>
        <v>44606</v>
      </c>
      <c r="O148" s="56">
        <v>44613</v>
      </c>
      <c r="P148" s="4" t="str">
        <f>IF(Tab_Indicadores[[#This Row],[DATA PRÉ-NOTA]]&lt;=Tab_Indicadores[[#This Row],[PRAZO PRÉ-NOTA]],"No prazo","Fora do prazo")</f>
        <v>No prazo</v>
      </c>
    </row>
    <row r="149" spans="1:16" x14ac:dyDescent="0.25">
      <c r="A149" s="40" t="str">
        <f t="shared" si="45"/>
        <v>Fevereiro</v>
      </c>
      <c r="B149" s="40">
        <f>MONTH(Tab_CAANxSAAL[[#This Row],[MÊS LANÇ.]])</f>
        <v>2</v>
      </c>
      <c r="C149" s="40" t="str">
        <f>Tab_CAANxSAAL[[#This Row],[FILIAL]]</f>
        <v>A</v>
      </c>
      <c r="D149" s="48" t="str">
        <f>Tab_CAANxSAAL[[#This Row],[RAZÃO SOCIAL]]</f>
        <v>Bibar</v>
      </c>
      <c r="E149" s="40">
        <f>Tab_CAANxSAAL[[#This Row],[NATUREZA CONTRATO]]</f>
        <v>241531</v>
      </c>
      <c r="F149" s="4" t="str">
        <f>Tab_CAANxSAAL[[#This Row],[MEDIDOR / REQUISITANTE]]</f>
        <v>Emilly Cavalcanti</v>
      </c>
      <c r="G149" s="46">
        <f>Tab_CAANxSAAL[[#This Row],[LIBERAÇÃO PEDIDO]]</f>
        <v>44603</v>
      </c>
      <c r="H149" s="10">
        <f t="shared" si="42"/>
        <v>44612</v>
      </c>
      <c r="I149" s="40">
        <f>DAY(Tab_Indicadores[[#This Row],[DATA LIBERAÇÃO]])</f>
        <v>11</v>
      </c>
      <c r="J149" s="40" t="e">
        <f>IF(Tab_Indicadores[[#This Row],[MÊS]]=$AA$3,I149,"")</f>
        <v>#REF!</v>
      </c>
      <c r="K149" s="49" t="str">
        <f>IF(Tab_Indicadores[[#All],[DATA LIBERAÇÃO]]&gt;Tab_Indicadores[[#All],[PRAZO LIBERAÇÃO]],"Fora do prazo","No prazo")</f>
        <v>No prazo</v>
      </c>
      <c r="L149" s="49" t="str">
        <f t="shared" si="46"/>
        <v>-</v>
      </c>
      <c r="M149" s="40" t="str">
        <f>IF(Tab_Indicadores[[#This Row],[STATUS]]=$Q$3,"-","")</f>
        <v>-</v>
      </c>
      <c r="N149" s="55">
        <f>Tab_CAANxSAAL[[#This Row],[DATA PRÉ-NOTA]]</f>
        <v>44603</v>
      </c>
      <c r="O149" s="56">
        <v>44613</v>
      </c>
      <c r="P149" s="4" t="str">
        <f>IF(Tab_Indicadores[[#This Row],[DATA PRÉ-NOTA]]&lt;=Tab_Indicadores[[#This Row],[PRAZO PRÉ-NOTA]],"No prazo","Fora do prazo")</f>
        <v>No prazo</v>
      </c>
    </row>
    <row r="150" spans="1:16" x14ac:dyDescent="0.25">
      <c r="A150" s="40" t="str">
        <f t="shared" si="45"/>
        <v>Fevereiro</v>
      </c>
      <c r="B150" s="40">
        <f>MONTH(Tab_CAANxSAAL[[#This Row],[MÊS LANÇ.]])</f>
        <v>2</v>
      </c>
      <c r="C150" s="40" t="str">
        <f>Tab_CAANxSAAL[[#This Row],[FILIAL]]</f>
        <v>B</v>
      </c>
      <c r="D150" s="48" t="str">
        <f>Tab_CAANxSAAL[[#This Row],[RAZÃO SOCIAL]]</f>
        <v>Suyci</v>
      </c>
      <c r="E150" s="40">
        <f>Tab_CAANxSAAL[[#This Row],[NATUREZA CONTRATO]]</f>
        <v>459778</v>
      </c>
      <c r="F150" s="4" t="str">
        <f>Tab_CAANxSAAL[[#This Row],[MEDIDOR / REQUISITANTE]]</f>
        <v>Davi Lucca Rocha</v>
      </c>
      <c r="G150" s="46">
        <f>Tab_CAANxSAAL[[#This Row],[LIBERAÇÃO PEDIDO]]</f>
        <v>44608</v>
      </c>
      <c r="H150" s="10">
        <f t="shared" si="42"/>
        <v>44612</v>
      </c>
      <c r="I150" s="40">
        <f>DAY(Tab_Indicadores[[#This Row],[DATA LIBERAÇÃO]])</f>
        <v>16</v>
      </c>
      <c r="J150" s="40" t="e">
        <f>IF(Tab_Indicadores[[#This Row],[MÊS]]=$AA$3,I150,"")</f>
        <v>#REF!</v>
      </c>
      <c r="K150" s="49" t="str">
        <f>IF(Tab_Indicadores[[#All],[DATA LIBERAÇÃO]]&gt;Tab_Indicadores[[#All],[PRAZO LIBERAÇÃO]],"Fora do prazo","No prazo")</f>
        <v>No prazo</v>
      </c>
      <c r="L150" s="49" t="str">
        <f t="shared" si="46"/>
        <v>-</v>
      </c>
      <c r="M150" s="40" t="str">
        <f>IF(Tab_Indicadores[[#This Row],[STATUS]]=$Q$3,"-","")</f>
        <v>-</v>
      </c>
      <c r="N150" s="55">
        <f>Tab_CAANxSAAL[[#This Row],[DATA PRÉ-NOTA]]</f>
        <v>44610</v>
      </c>
      <c r="O150" s="56">
        <v>44613</v>
      </c>
      <c r="P150" s="4" t="str">
        <f>IF(Tab_Indicadores[[#This Row],[DATA PRÉ-NOTA]]&lt;=Tab_Indicadores[[#This Row],[PRAZO PRÉ-NOTA]],"No prazo","Fora do prazo")</f>
        <v>No prazo</v>
      </c>
    </row>
    <row r="151" spans="1:16" x14ac:dyDescent="0.25">
      <c r="A151" s="40" t="str">
        <f t="shared" si="45"/>
        <v>Fevereiro</v>
      </c>
      <c r="B151" s="40">
        <f>MONTH(Tab_CAANxSAAL[[#This Row],[MÊS LANÇ.]])</f>
        <v>2</v>
      </c>
      <c r="C151" s="40" t="str">
        <f>Tab_CAANxSAAL[[#This Row],[FILIAL]]</f>
        <v>C</v>
      </c>
      <c r="D151" s="48" t="str">
        <f>Tab_CAANxSAAL[[#This Row],[RAZÃO SOCIAL]]</f>
        <v>Suyci</v>
      </c>
      <c r="E151" s="40">
        <f>Tab_CAANxSAAL[[#This Row],[NATUREZA CONTRATO]]</f>
        <v>375401</v>
      </c>
      <c r="F151" s="4" t="str">
        <f>Tab_CAANxSAAL[[#This Row],[MEDIDOR / REQUISITANTE]]</f>
        <v>Davi Lucca Rocha</v>
      </c>
      <c r="G151" s="46">
        <f>Tab_CAANxSAAL[[#This Row],[LIBERAÇÃO PEDIDO]]</f>
        <v>44608</v>
      </c>
      <c r="H151" s="10">
        <f t="shared" si="42"/>
        <v>44612</v>
      </c>
      <c r="I151" s="40">
        <f>DAY(Tab_Indicadores[[#This Row],[DATA LIBERAÇÃO]])</f>
        <v>16</v>
      </c>
      <c r="J151" s="40" t="e">
        <f>IF(Tab_Indicadores[[#This Row],[MÊS]]=$AA$3,I151,"")</f>
        <v>#REF!</v>
      </c>
      <c r="K151" s="49" t="str">
        <f>IF(Tab_Indicadores[[#All],[DATA LIBERAÇÃO]]&gt;Tab_Indicadores[[#All],[PRAZO LIBERAÇÃO]],"Fora do prazo","No prazo")</f>
        <v>No prazo</v>
      </c>
      <c r="L151" s="49" t="str">
        <f t="shared" si="46"/>
        <v>-</v>
      </c>
      <c r="M151" s="40" t="str">
        <f>IF(Tab_Indicadores[[#This Row],[STATUS]]=$Q$3,"-","")</f>
        <v>-</v>
      </c>
      <c r="N151" s="55">
        <f>Tab_CAANxSAAL[[#This Row],[DATA PRÉ-NOTA]]</f>
        <v>44610</v>
      </c>
      <c r="O151" s="56">
        <v>44613</v>
      </c>
      <c r="P151" s="4" t="str">
        <f>IF(Tab_Indicadores[[#This Row],[DATA PRÉ-NOTA]]&lt;=Tab_Indicadores[[#This Row],[PRAZO PRÉ-NOTA]],"No prazo","Fora do prazo")</f>
        <v>No prazo</v>
      </c>
    </row>
    <row r="152" spans="1:16" x14ac:dyDescent="0.25">
      <c r="A152" s="40" t="str">
        <f t="shared" si="45"/>
        <v>Fevereiro</v>
      </c>
      <c r="B152" s="40">
        <f>MONTH(Tab_CAANxSAAL[[#This Row],[MÊS LANÇ.]])</f>
        <v>2</v>
      </c>
      <c r="C152" s="40" t="str">
        <f>Tab_CAANxSAAL[[#This Row],[FILIAL]]</f>
        <v>A</v>
      </c>
      <c r="D152" s="48" t="str">
        <f>Tab_CAANxSAAL[[#This Row],[RAZÃO SOCIAL]]</f>
        <v>Suyci</v>
      </c>
      <c r="E152" s="40">
        <f>Tab_CAANxSAAL[[#This Row],[NATUREZA CONTRATO]]</f>
        <v>292725</v>
      </c>
      <c r="F152" s="4" t="str">
        <f>Tab_CAANxSAAL[[#This Row],[MEDIDOR / REQUISITANTE]]</f>
        <v>Davi Lucca Rocha</v>
      </c>
      <c r="G152" s="46">
        <f>Tab_CAANxSAAL[[#This Row],[LIBERAÇÃO PEDIDO]]</f>
        <v>44608</v>
      </c>
      <c r="H152" s="10">
        <f t="shared" si="42"/>
        <v>44612</v>
      </c>
      <c r="I152" s="40">
        <f>DAY(Tab_Indicadores[[#This Row],[DATA LIBERAÇÃO]])</f>
        <v>16</v>
      </c>
      <c r="J152" s="40" t="e">
        <f>IF(Tab_Indicadores[[#This Row],[MÊS]]=$AA$3,I152,"")</f>
        <v>#REF!</v>
      </c>
      <c r="K152" s="49" t="str">
        <f>IF(Tab_Indicadores[[#All],[DATA LIBERAÇÃO]]&gt;Tab_Indicadores[[#All],[PRAZO LIBERAÇÃO]],"Fora do prazo","No prazo")</f>
        <v>No prazo</v>
      </c>
      <c r="L152" s="49" t="str">
        <f t="shared" si="46"/>
        <v>-</v>
      </c>
      <c r="M152" s="40" t="str">
        <f>IF(Tab_Indicadores[[#This Row],[STATUS]]=$Q$3,"-","")</f>
        <v>-</v>
      </c>
      <c r="N152" s="55">
        <f>Tab_CAANxSAAL[[#This Row],[DATA PRÉ-NOTA]]</f>
        <v>44610</v>
      </c>
      <c r="O152" s="56">
        <v>44613</v>
      </c>
      <c r="P152" s="4" t="str">
        <f>IF(Tab_Indicadores[[#This Row],[DATA PRÉ-NOTA]]&lt;=Tab_Indicadores[[#This Row],[PRAZO PRÉ-NOTA]],"No prazo","Fora do prazo")</f>
        <v>No prazo</v>
      </c>
    </row>
    <row r="153" spans="1:16" x14ac:dyDescent="0.25">
      <c r="A153" s="40" t="str">
        <f t="shared" si="45"/>
        <v>Fevereiro</v>
      </c>
      <c r="B153" s="40">
        <f>MONTH(Tab_CAANxSAAL[[#This Row],[MÊS LANÇ.]])</f>
        <v>2</v>
      </c>
      <c r="C153" s="40" t="str">
        <f>Tab_CAANxSAAL[[#This Row],[FILIAL]]</f>
        <v>B</v>
      </c>
      <c r="D153" s="48" t="str">
        <f>Tab_CAANxSAAL[[#This Row],[RAZÃO SOCIAL]]</f>
        <v>Geflu</v>
      </c>
      <c r="E153" s="40">
        <f>Tab_CAANxSAAL[[#This Row],[NATUREZA CONTRATO]]</f>
        <v>233997</v>
      </c>
      <c r="F153" s="4" t="str">
        <f>Tab_CAANxSAAL[[#This Row],[MEDIDOR / REQUISITANTE]]</f>
        <v>Ana Laura Gomes</v>
      </c>
      <c r="G153" s="46">
        <f>Tab_CAANxSAAL[[#This Row],[LIBERAÇÃO PEDIDO]]</f>
        <v>44607</v>
      </c>
      <c r="H153" s="10">
        <f t="shared" si="42"/>
        <v>44612</v>
      </c>
      <c r="I153" s="40">
        <f>DAY(Tab_Indicadores[[#This Row],[DATA LIBERAÇÃO]])</f>
        <v>15</v>
      </c>
      <c r="J153" s="40" t="e">
        <f>IF(Tab_Indicadores[[#This Row],[MÊS]]=$AA$3,I153,"")</f>
        <v>#REF!</v>
      </c>
      <c r="K153" s="49" t="str">
        <f>IF(Tab_Indicadores[[#All],[DATA LIBERAÇÃO]]&gt;Tab_Indicadores[[#All],[PRAZO LIBERAÇÃO]],"Fora do prazo","No prazo")</f>
        <v>No prazo</v>
      </c>
      <c r="L153" s="49" t="str">
        <f t="shared" si="46"/>
        <v>-</v>
      </c>
      <c r="M153" s="40" t="str">
        <f>IF(Tab_Indicadores[[#This Row],[STATUS]]=$Q$3,"-","")</f>
        <v>-</v>
      </c>
      <c r="N153" s="55">
        <f>Tab_CAANxSAAL[[#This Row],[DATA PRÉ-NOTA]]</f>
        <v>44607</v>
      </c>
      <c r="O153" s="56">
        <v>44613</v>
      </c>
      <c r="P153" s="4" t="str">
        <f>IF(Tab_Indicadores[[#This Row],[DATA PRÉ-NOTA]]&lt;=Tab_Indicadores[[#This Row],[PRAZO PRÉ-NOTA]],"No prazo","Fora do prazo")</f>
        <v>No prazo</v>
      </c>
    </row>
    <row r="154" spans="1:16" x14ac:dyDescent="0.25">
      <c r="A154" s="40" t="str">
        <f t="shared" si="45"/>
        <v>Fevereiro</v>
      </c>
      <c r="B154" s="40">
        <f>MONTH(Tab_CAANxSAAL[[#This Row],[MÊS LANÇ.]])</f>
        <v>2</v>
      </c>
      <c r="C154" s="40" t="str">
        <f>Tab_CAANxSAAL[[#This Row],[FILIAL]]</f>
        <v>A</v>
      </c>
      <c r="D154" s="48" t="str">
        <f>Tab_CAANxSAAL[[#This Row],[RAZÃO SOCIAL]]</f>
        <v>Zaviu</v>
      </c>
      <c r="E154" s="40">
        <f>Tab_CAANxSAAL[[#This Row],[NATUREZA CONTRATO]]</f>
        <v>835313</v>
      </c>
      <c r="F154" s="4" t="str">
        <f>Tab_CAANxSAAL[[#This Row],[MEDIDOR / REQUISITANTE]]</f>
        <v>Sarah Azevedo</v>
      </c>
      <c r="G154" s="46">
        <f>Tab_CAANxSAAL[[#This Row],[LIBERAÇÃO PEDIDO]]</f>
        <v>44606</v>
      </c>
      <c r="H154" s="10">
        <f t="shared" si="42"/>
        <v>44612</v>
      </c>
      <c r="I154" s="40">
        <f>DAY(Tab_Indicadores[[#This Row],[DATA LIBERAÇÃO]])</f>
        <v>14</v>
      </c>
      <c r="J154" s="40" t="e">
        <f>IF(Tab_Indicadores[[#This Row],[MÊS]]=$AA$3,I154,"")</f>
        <v>#REF!</v>
      </c>
      <c r="K154" s="49" t="str">
        <f>IF(Tab_Indicadores[[#All],[DATA LIBERAÇÃO]]&gt;Tab_Indicadores[[#All],[PRAZO LIBERAÇÃO]],"Fora do prazo","No prazo")</f>
        <v>No prazo</v>
      </c>
      <c r="L154" s="49" t="str">
        <f t="shared" si="46"/>
        <v>-</v>
      </c>
      <c r="M154" s="40" t="str">
        <f>IF(Tab_Indicadores[[#This Row],[STATUS]]=$Q$3,"-","")</f>
        <v>-</v>
      </c>
      <c r="N154" s="55">
        <f>Tab_CAANxSAAL[[#This Row],[DATA PRÉ-NOTA]]</f>
        <v>44613</v>
      </c>
      <c r="O154" s="56">
        <v>44613</v>
      </c>
      <c r="P154" s="4" t="str">
        <f>IF(Tab_Indicadores[[#This Row],[DATA PRÉ-NOTA]]&lt;=Tab_Indicadores[[#This Row],[PRAZO PRÉ-NOTA]],"No prazo","Fora do prazo")</f>
        <v>No prazo</v>
      </c>
    </row>
    <row r="155" spans="1:16" x14ac:dyDescent="0.25">
      <c r="A155" s="40" t="str">
        <f t="shared" si="45"/>
        <v>Fevereiro</v>
      </c>
      <c r="B155" s="40">
        <f>MONTH(Tab_CAANxSAAL[[#This Row],[MÊS LANÇ.]])</f>
        <v>2</v>
      </c>
      <c r="C155" s="40" t="str">
        <f>Tab_CAANxSAAL[[#This Row],[FILIAL]]</f>
        <v>A</v>
      </c>
      <c r="D155" s="48" t="str">
        <f>Tab_CAANxSAAL[[#This Row],[RAZÃO SOCIAL]]</f>
        <v>Zaviu</v>
      </c>
      <c r="E155" s="40">
        <f>Tab_CAANxSAAL[[#This Row],[NATUREZA CONTRATO]]</f>
        <v>321896</v>
      </c>
      <c r="F155" s="4" t="str">
        <f>Tab_CAANxSAAL[[#This Row],[MEDIDOR / REQUISITANTE]]</f>
        <v>Sarah Azevedo</v>
      </c>
      <c r="G155" s="46">
        <f>Tab_CAANxSAAL[[#This Row],[LIBERAÇÃO PEDIDO]]</f>
        <v>44606</v>
      </c>
      <c r="H155" s="10">
        <f t="shared" si="42"/>
        <v>44612</v>
      </c>
      <c r="I155" s="40">
        <f>DAY(Tab_Indicadores[[#This Row],[DATA LIBERAÇÃO]])</f>
        <v>14</v>
      </c>
      <c r="J155" s="40" t="e">
        <f>IF(Tab_Indicadores[[#This Row],[MÊS]]=$AA$3,I155,"")</f>
        <v>#REF!</v>
      </c>
      <c r="K155" s="49" t="str">
        <f>IF(Tab_Indicadores[[#All],[DATA LIBERAÇÃO]]&gt;Tab_Indicadores[[#All],[PRAZO LIBERAÇÃO]],"Fora do prazo","No prazo")</f>
        <v>No prazo</v>
      </c>
      <c r="L155" s="49" t="str">
        <f t="shared" si="46"/>
        <v>-</v>
      </c>
      <c r="M155" s="40" t="str">
        <f>IF(Tab_Indicadores[[#This Row],[STATUS]]=$Q$3,"-","")</f>
        <v>-</v>
      </c>
      <c r="N155" s="55">
        <f>Tab_CAANxSAAL[[#This Row],[DATA PRÉ-NOTA]]</f>
        <v>44613</v>
      </c>
      <c r="O155" s="56">
        <v>44613</v>
      </c>
      <c r="P155" s="4" t="str">
        <f>IF(Tab_Indicadores[[#This Row],[DATA PRÉ-NOTA]]&lt;=Tab_Indicadores[[#This Row],[PRAZO PRÉ-NOTA]],"No prazo","Fora do prazo")</f>
        <v>No prazo</v>
      </c>
    </row>
    <row r="156" spans="1:16" x14ac:dyDescent="0.25">
      <c r="A156" s="40" t="str">
        <f t="shared" si="45"/>
        <v>Fevereiro</v>
      </c>
      <c r="B156" s="40">
        <f>MONTH(Tab_CAANxSAAL[[#This Row],[MÊS LANÇ.]])</f>
        <v>2</v>
      </c>
      <c r="C156" s="40" t="str">
        <f>Tab_CAANxSAAL[[#This Row],[FILIAL]]</f>
        <v>A</v>
      </c>
      <c r="D156" s="48" t="str">
        <f>Tab_CAANxSAAL[[#This Row],[RAZÃO SOCIAL]]</f>
        <v>Mero</v>
      </c>
      <c r="E156" s="40">
        <f>Tab_CAANxSAAL[[#This Row],[NATUREZA CONTRATO]]</f>
        <v>838330</v>
      </c>
      <c r="F156" s="4" t="str">
        <f>Tab_CAANxSAAL[[#This Row],[MEDIDOR / REQUISITANTE]]</f>
        <v>Emilly Cavalcanti</v>
      </c>
      <c r="G156" s="46">
        <f>Tab_CAANxSAAL[[#This Row],[LIBERAÇÃO PEDIDO]]</f>
        <v>44606</v>
      </c>
      <c r="H156" s="10">
        <f t="shared" si="42"/>
        <v>44612</v>
      </c>
      <c r="I156" s="40">
        <f>DAY(Tab_Indicadores[[#This Row],[DATA LIBERAÇÃO]])</f>
        <v>14</v>
      </c>
      <c r="J156" s="40" t="e">
        <f>IF(Tab_Indicadores[[#This Row],[MÊS]]=$AA$3,I156,"")</f>
        <v>#REF!</v>
      </c>
      <c r="K156" s="49" t="str">
        <f>IF(Tab_Indicadores[[#All],[DATA LIBERAÇÃO]]&gt;Tab_Indicadores[[#All],[PRAZO LIBERAÇÃO]],"Fora do prazo","No prazo")</f>
        <v>No prazo</v>
      </c>
      <c r="L156" s="49" t="str">
        <f t="shared" si="46"/>
        <v>-</v>
      </c>
      <c r="M156" s="40" t="str">
        <f>IF(Tab_Indicadores[[#This Row],[STATUS]]=$Q$3,"-","")</f>
        <v>-</v>
      </c>
      <c r="N156" s="55">
        <f>Tab_CAANxSAAL[[#This Row],[DATA PRÉ-NOTA]]</f>
        <v>44607</v>
      </c>
      <c r="O156" s="56">
        <v>44613</v>
      </c>
      <c r="P156" s="4" t="str">
        <f>IF(Tab_Indicadores[[#This Row],[DATA PRÉ-NOTA]]&lt;=Tab_Indicadores[[#This Row],[PRAZO PRÉ-NOTA]],"No prazo","Fora do prazo")</f>
        <v>No prazo</v>
      </c>
    </row>
    <row r="157" spans="1:16" x14ac:dyDescent="0.25">
      <c r="A157" s="40" t="str">
        <f t="shared" si="45"/>
        <v>Fevereiro</v>
      </c>
      <c r="B157" s="40">
        <f>MONTH(Tab_CAANxSAAL[[#This Row],[MÊS LANÇ.]])</f>
        <v>2</v>
      </c>
      <c r="C157" s="40" t="str">
        <f>Tab_CAANxSAAL[[#This Row],[FILIAL]]</f>
        <v>A</v>
      </c>
      <c r="D157" s="48" t="str">
        <f>Tab_CAANxSAAL[[#This Row],[RAZÃO SOCIAL]]</f>
        <v>Kalul</v>
      </c>
      <c r="E157" s="40">
        <f>Tab_CAANxSAAL[[#This Row],[NATUREZA CONTRATO]]</f>
        <v>126426</v>
      </c>
      <c r="F157" s="4" t="str">
        <f>Tab_CAANxSAAL[[#This Row],[MEDIDOR / REQUISITANTE]]</f>
        <v>Gabrielly Moura</v>
      </c>
      <c r="G157" s="46">
        <f>Tab_CAANxSAAL[[#This Row],[LIBERAÇÃO PEDIDO]]</f>
        <v>44601</v>
      </c>
      <c r="H157" s="10">
        <f t="shared" si="42"/>
        <v>44612</v>
      </c>
      <c r="I157" s="40">
        <f>DAY(Tab_Indicadores[[#This Row],[DATA LIBERAÇÃO]])</f>
        <v>9</v>
      </c>
      <c r="J157" s="40" t="e">
        <f>IF(Tab_Indicadores[[#This Row],[MÊS]]=$AA$3,I157,"")</f>
        <v>#REF!</v>
      </c>
      <c r="K157" s="49" t="str">
        <f>IF(Tab_Indicadores[[#All],[DATA LIBERAÇÃO]]&gt;Tab_Indicadores[[#All],[PRAZO LIBERAÇÃO]],"Fora do prazo","No prazo")</f>
        <v>No prazo</v>
      </c>
      <c r="L157" s="49" t="str">
        <f t="shared" si="46"/>
        <v>-</v>
      </c>
      <c r="M157" s="40" t="str">
        <f>IF(Tab_Indicadores[[#This Row],[STATUS]]=$Q$3,"-","")</f>
        <v>-</v>
      </c>
      <c r="N157" s="55">
        <f>Tab_CAANxSAAL[[#This Row],[DATA PRÉ-NOTA]]</f>
        <v>44603</v>
      </c>
      <c r="O157" s="56">
        <v>44613</v>
      </c>
      <c r="P157" s="4" t="str">
        <f>IF(Tab_Indicadores[[#This Row],[DATA PRÉ-NOTA]]&lt;=Tab_Indicadores[[#This Row],[PRAZO PRÉ-NOTA]],"No prazo","Fora do prazo")</f>
        <v>No prazo</v>
      </c>
    </row>
    <row r="158" spans="1:16" x14ac:dyDescent="0.25">
      <c r="A158" s="40" t="str">
        <f t="shared" si="45"/>
        <v>Fevereiro</v>
      </c>
      <c r="B158" s="40">
        <f>MONTH(Tab_CAANxSAAL[[#This Row],[MÊS LANÇ.]])</f>
        <v>2</v>
      </c>
      <c r="C158" s="40" t="str">
        <f>Tab_CAANxSAAL[[#This Row],[FILIAL]]</f>
        <v>A</v>
      </c>
      <c r="D158" s="48" t="str">
        <f>Tab_CAANxSAAL[[#This Row],[RAZÃO SOCIAL]]</f>
        <v>Hoyro</v>
      </c>
      <c r="E158" s="40">
        <f>Tab_CAANxSAAL[[#This Row],[NATUREZA CONTRATO]]</f>
        <v>437660</v>
      </c>
      <c r="F158" s="4" t="str">
        <f>Tab_CAANxSAAL[[#This Row],[MEDIDOR / REQUISITANTE]]</f>
        <v>Gabrielly Moura</v>
      </c>
      <c r="G158" s="46">
        <f>Tab_CAANxSAAL[[#This Row],[LIBERAÇÃO PEDIDO]]</f>
        <v>44607</v>
      </c>
      <c r="H158" s="10">
        <f t="shared" si="42"/>
        <v>44612</v>
      </c>
      <c r="I158" s="40">
        <f>DAY(Tab_Indicadores[[#This Row],[DATA LIBERAÇÃO]])</f>
        <v>15</v>
      </c>
      <c r="J158" s="40" t="e">
        <f>IF(Tab_Indicadores[[#This Row],[MÊS]]=$AA$3,I158,"")</f>
        <v>#REF!</v>
      </c>
      <c r="K158" s="49" t="str">
        <f>IF(Tab_Indicadores[[#All],[DATA LIBERAÇÃO]]&gt;Tab_Indicadores[[#All],[PRAZO LIBERAÇÃO]],"Fora do prazo","No prazo")</f>
        <v>No prazo</v>
      </c>
      <c r="L158" s="49" t="str">
        <f t="shared" si="46"/>
        <v>-</v>
      </c>
      <c r="M158" s="40" t="str">
        <f>IF(Tab_Indicadores[[#This Row],[STATUS]]=$Q$3,"-","")</f>
        <v>-</v>
      </c>
      <c r="N158" s="55">
        <f>Tab_CAANxSAAL[[#This Row],[DATA PRÉ-NOTA]]</f>
        <v>44607</v>
      </c>
      <c r="O158" s="56">
        <v>44613</v>
      </c>
      <c r="P158" s="4" t="str">
        <f>IF(Tab_Indicadores[[#This Row],[DATA PRÉ-NOTA]]&lt;=Tab_Indicadores[[#This Row],[PRAZO PRÉ-NOTA]],"No prazo","Fora do prazo")</f>
        <v>No prazo</v>
      </c>
    </row>
    <row r="159" spans="1:16" x14ac:dyDescent="0.25">
      <c r="A159" s="40" t="str">
        <f t="shared" si="45"/>
        <v>Fevereiro</v>
      </c>
      <c r="B159" s="40">
        <f>MONTH(Tab_CAANxSAAL[[#This Row],[MÊS LANÇ.]])</f>
        <v>2</v>
      </c>
      <c r="C159" s="40" t="str">
        <f>Tab_CAANxSAAL[[#This Row],[FILIAL]]</f>
        <v>A</v>
      </c>
      <c r="D159" s="48" t="str">
        <f>Tab_CAANxSAAL[[#This Row],[RAZÃO SOCIAL]]</f>
        <v>Weas</v>
      </c>
      <c r="E159" s="40">
        <f>Tab_CAANxSAAL[[#This Row],[NATUREZA CONTRATO]]</f>
        <v>396847</v>
      </c>
      <c r="F159" s="4" t="str">
        <f>Tab_CAANxSAAL[[#This Row],[MEDIDOR / REQUISITANTE]]</f>
        <v>Maria Clara Azevedo</v>
      </c>
      <c r="G159" s="46">
        <f>Tab_CAANxSAAL[[#This Row],[LIBERAÇÃO PEDIDO]]</f>
        <v>44601</v>
      </c>
      <c r="H159" s="10">
        <f t="shared" si="42"/>
        <v>44612</v>
      </c>
      <c r="I159" s="40">
        <f>DAY(Tab_Indicadores[[#This Row],[DATA LIBERAÇÃO]])</f>
        <v>9</v>
      </c>
      <c r="J159" s="40" t="e">
        <f>IF(Tab_Indicadores[[#This Row],[MÊS]]=$AA$3,I159,"")</f>
        <v>#REF!</v>
      </c>
      <c r="K159" s="49" t="str">
        <f>IF(Tab_Indicadores[[#All],[DATA LIBERAÇÃO]]&gt;Tab_Indicadores[[#All],[PRAZO LIBERAÇÃO]],"Fora do prazo","No prazo")</f>
        <v>No prazo</v>
      </c>
      <c r="L159" s="49" t="str">
        <f t="shared" si="46"/>
        <v>-</v>
      </c>
      <c r="M159" s="40" t="str">
        <f>IF(Tab_Indicadores[[#This Row],[STATUS]]=$Q$3,"-","")</f>
        <v>-</v>
      </c>
      <c r="N159" s="55">
        <f>Tab_CAANxSAAL[[#This Row],[DATA PRÉ-NOTA]]</f>
        <v>44602</v>
      </c>
      <c r="O159" s="56">
        <v>44613</v>
      </c>
      <c r="P159" s="4" t="str">
        <f>IF(Tab_Indicadores[[#This Row],[DATA PRÉ-NOTA]]&lt;=Tab_Indicadores[[#This Row],[PRAZO PRÉ-NOTA]],"No prazo","Fora do prazo")</f>
        <v>No prazo</v>
      </c>
    </row>
    <row r="160" spans="1:16" x14ac:dyDescent="0.25">
      <c r="A160" s="40" t="str">
        <f t="shared" si="45"/>
        <v>Fevereiro</v>
      </c>
      <c r="B160" s="40">
        <f>MONTH(Tab_CAANxSAAL[[#This Row],[MÊS LANÇ.]])</f>
        <v>2</v>
      </c>
      <c r="C160" s="40" t="str">
        <f>Tab_CAANxSAAL[[#This Row],[FILIAL]]</f>
        <v>A</v>
      </c>
      <c r="D160" s="48" t="str">
        <f>Tab_CAANxSAAL[[#This Row],[RAZÃO SOCIAL]]</f>
        <v>Haopul</v>
      </c>
      <c r="E160" s="40">
        <f>Tab_CAANxSAAL[[#This Row],[NATUREZA CONTRATO]]</f>
        <v>422549</v>
      </c>
      <c r="F160" s="4" t="str">
        <f>Tab_CAANxSAAL[[#This Row],[MEDIDOR / REQUISITANTE]]</f>
        <v>Maria Clara Azevedo</v>
      </c>
      <c r="G160" s="46">
        <f>Tab_CAANxSAAL[[#This Row],[LIBERAÇÃO PEDIDO]]</f>
        <v>44601</v>
      </c>
      <c r="H160" s="10">
        <f t="shared" si="42"/>
        <v>44612</v>
      </c>
      <c r="I160" s="40">
        <f>DAY(Tab_Indicadores[[#This Row],[DATA LIBERAÇÃO]])</f>
        <v>9</v>
      </c>
      <c r="J160" s="40" t="e">
        <f>IF(Tab_Indicadores[[#This Row],[MÊS]]=$AA$3,I160,"")</f>
        <v>#REF!</v>
      </c>
      <c r="K160" s="49" t="str">
        <f>IF(Tab_Indicadores[[#All],[DATA LIBERAÇÃO]]&gt;Tab_Indicadores[[#All],[PRAZO LIBERAÇÃO]],"Fora do prazo","No prazo")</f>
        <v>No prazo</v>
      </c>
      <c r="L160" s="49" t="str">
        <f t="shared" si="46"/>
        <v>-</v>
      </c>
      <c r="M160" s="40" t="str">
        <f>IF(Tab_Indicadores[[#This Row],[STATUS]]=$Q$3,"-","")</f>
        <v>-</v>
      </c>
      <c r="N160" s="55">
        <f>Tab_CAANxSAAL[[#This Row],[DATA PRÉ-NOTA]]</f>
        <v>44606</v>
      </c>
      <c r="O160" s="56">
        <v>44613</v>
      </c>
      <c r="P160" s="4" t="str">
        <f>IF(Tab_Indicadores[[#This Row],[DATA PRÉ-NOTA]]&lt;=Tab_Indicadores[[#This Row],[PRAZO PRÉ-NOTA]],"No prazo","Fora do prazo")</f>
        <v>No prazo</v>
      </c>
    </row>
    <row r="161" spans="1:16" x14ac:dyDescent="0.25">
      <c r="A161" s="40" t="str">
        <f t="shared" si="45"/>
        <v>Fevereiro</v>
      </c>
      <c r="B161" s="40">
        <f>MONTH(Tab_CAANxSAAL[[#This Row],[MÊS LANÇ.]])</f>
        <v>2</v>
      </c>
      <c r="C161" s="40" t="str">
        <f>Tab_CAANxSAAL[[#This Row],[FILIAL]]</f>
        <v>A</v>
      </c>
      <c r="D161" s="48" t="str">
        <f>Tab_CAANxSAAL[[#This Row],[RAZÃO SOCIAL]]</f>
        <v>Haopul</v>
      </c>
      <c r="E161" s="40">
        <f>Tab_CAANxSAAL[[#This Row],[NATUREZA CONTRATO]]</f>
        <v>766944</v>
      </c>
      <c r="F161" s="4" t="str">
        <f>Tab_CAANxSAAL[[#This Row],[MEDIDOR / REQUISITANTE]]</f>
        <v>Isabel Porto</v>
      </c>
      <c r="G161" s="46">
        <f>Tab_CAANxSAAL[[#This Row],[LIBERAÇÃO PEDIDO]]</f>
        <v>44600</v>
      </c>
      <c r="H161" s="10">
        <f t="shared" si="42"/>
        <v>44612</v>
      </c>
      <c r="I161" s="40">
        <f>DAY(Tab_Indicadores[[#This Row],[DATA LIBERAÇÃO]])</f>
        <v>8</v>
      </c>
      <c r="J161" s="40" t="e">
        <f>IF(Tab_Indicadores[[#This Row],[MÊS]]=$AA$3,I161,"")</f>
        <v>#REF!</v>
      </c>
      <c r="K161" s="49" t="str">
        <f>IF(Tab_Indicadores[[#All],[DATA LIBERAÇÃO]]&gt;Tab_Indicadores[[#All],[PRAZO LIBERAÇÃO]],"Fora do prazo","No prazo")</f>
        <v>No prazo</v>
      </c>
      <c r="L161" s="49" t="str">
        <f t="shared" si="46"/>
        <v>-</v>
      </c>
      <c r="M161" s="40" t="str">
        <f>IF(Tab_Indicadores[[#This Row],[STATUS]]=$Q$3,"-","")</f>
        <v>-</v>
      </c>
      <c r="N161" s="55">
        <f>Tab_CAANxSAAL[[#This Row],[DATA PRÉ-NOTA]]</f>
        <v>44607</v>
      </c>
      <c r="O161" s="56">
        <v>44613</v>
      </c>
      <c r="P161" s="4" t="str">
        <f>IF(Tab_Indicadores[[#This Row],[DATA PRÉ-NOTA]]&lt;=Tab_Indicadores[[#This Row],[PRAZO PRÉ-NOTA]],"No prazo","Fora do prazo")</f>
        <v>No prazo</v>
      </c>
    </row>
    <row r="162" spans="1:16" x14ac:dyDescent="0.25">
      <c r="A162" s="40" t="str">
        <f t="shared" si="45"/>
        <v>Fevereiro</v>
      </c>
      <c r="B162" s="40">
        <f>MONTH(Tab_CAANxSAAL[[#This Row],[MÊS LANÇ.]])</f>
        <v>2</v>
      </c>
      <c r="C162" s="40" t="str">
        <f>Tab_CAANxSAAL[[#This Row],[FILIAL]]</f>
        <v>C</v>
      </c>
      <c r="D162" s="48" t="str">
        <f>Tab_CAANxSAAL[[#This Row],[RAZÃO SOCIAL]]</f>
        <v>Tetay</v>
      </c>
      <c r="E162" s="40">
        <f>Tab_CAANxSAAL[[#This Row],[NATUREZA CONTRATO]]</f>
        <v>416512</v>
      </c>
      <c r="F162" s="4" t="str">
        <f>Tab_CAANxSAAL[[#This Row],[MEDIDOR / REQUISITANTE]]</f>
        <v>Gabrielly Moura</v>
      </c>
      <c r="G162" s="46">
        <f>Tab_CAANxSAAL[[#This Row],[LIBERAÇÃO PEDIDO]]</f>
        <v>44599</v>
      </c>
      <c r="H162" s="10">
        <f t="shared" si="42"/>
        <v>44612</v>
      </c>
      <c r="I162" s="40">
        <f>DAY(Tab_Indicadores[[#This Row],[DATA LIBERAÇÃO]])</f>
        <v>7</v>
      </c>
      <c r="J162" s="40" t="e">
        <f>IF(Tab_Indicadores[[#This Row],[MÊS]]=$AA$3,I162,"")</f>
        <v>#REF!</v>
      </c>
      <c r="K162" s="49" t="str">
        <f>IF(Tab_Indicadores[[#All],[DATA LIBERAÇÃO]]&gt;Tab_Indicadores[[#All],[PRAZO LIBERAÇÃO]],"Fora do prazo","No prazo")</f>
        <v>No prazo</v>
      </c>
      <c r="L162" s="49" t="str">
        <f t="shared" si="46"/>
        <v>-</v>
      </c>
      <c r="M162" s="40" t="str">
        <f>IF(Tab_Indicadores[[#This Row],[STATUS]]=$Q$3,"-","")</f>
        <v>-</v>
      </c>
      <c r="N162" s="55">
        <f>Tab_CAANxSAAL[[#This Row],[DATA PRÉ-NOTA]]</f>
        <v>44600</v>
      </c>
      <c r="O162" s="56">
        <v>44613</v>
      </c>
      <c r="P162" s="4" t="str">
        <f>IF(Tab_Indicadores[[#This Row],[DATA PRÉ-NOTA]]&lt;=Tab_Indicadores[[#This Row],[PRAZO PRÉ-NOTA]],"No prazo","Fora do prazo")</f>
        <v>No prazo</v>
      </c>
    </row>
    <row r="163" spans="1:16" x14ac:dyDescent="0.25">
      <c r="A163" s="40" t="str">
        <f t="shared" si="45"/>
        <v>Fevereiro</v>
      </c>
      <c r="B163" s="40">
        <f>MONTH(Tab_CAANxSAAL[[#This Row],[MÊS LANÇ.]])</f>
        <v>2</v>
      </c>
      <c r="C163" s="40" t="str">
        <f>Tab_CAANxSAAL[[#This Row],[FILIAL]]</f>
        <v>B</v>
      </c>
      <c r="D163" s="48" t="str">
        <f>Tab_CAANxSAAL[[#This Row],[RAZÃO SOCIAL]]</f>
        <v>Tetay</v>
      </c>
      <c r="E163" s="40">
        <f>Tab_CAANxSAAL[[#This Row],[NATUREZA CONTRATO]]</f>
        <v>449556</v>
      </c>
      <c r="F163" s="4" t="str">
        <f>Tab_CAANxSAAL[[#This Row],[MEDIDOR / REQUISITANTE]]</f>
        <v>Gabrielly Moura</v>
      </c>
      <c r="G163" s="46">
        <f>Tab_CAANxSAAL[[#This Row],[LIBERAÇÃO PEDIDO]]</f>
        <v>44599</v>
      </c>
      <c r="H163" s="10">
        <f t="shared" si="42"/>
        <v>44612</v>
      </c>
      <c r="I163" s="40">
        <f>DAY(Tab_Indicadores[[#This Row],[DATA LIBERAÇÃO]])</f>
        <v>7</v>
      </c>
      <c r="J163" s="40" t="e">
        <f>IF(Tab_Indicadores[[#This Row],[MÊS]]=$AA$3,I163,"")</f>
        <v>#REF!</v>
      </c>
      <c r="K163" s="49" t="str">
        <f>IF(Tab_Indicadores[[#All],[DATA LIBERAÇÃO]]&gt;Tab_Indicadores[[#All],[PRAZO LIBERAÇÃO]],"Fora do prazo","No prazo")</f>
        <v>No prazo</v>
      </c>
      <c r="L163" s="49" t="str">
        <f t="shared" si="46"/>
        <v>-</v>
      </c>
      <c r="M163" s="40" t="str">
        <f>IF(Tab_Indicadores[[#This Row],[STATUS]]=$Q$3,"-","")</f>
        <v>-</v>
      </c>
      <c r="N163" s="55">
        <f>Tab_CAANxSAAL[[#This Row],[DATA PRÉ-NOTA]]</f>
        <v>44600</v>
      </c>
      <c r="O163" s="56">
        <v>44613</v>
      </c>
      <c r="P163" s="4" t="str">
        <f>IF(Tab_Indicadores[[#This Row],[DATA PRÉ-NOTA]]&lt;=Tab_Indicadores[[#This Row],[PRAZO PRÉ-NOTA]],"No prazo","Fora do prazo")</f>
        <v>No prazo</v>
      </c>
    </row>
    <row r="164" spans="1:16" x14ac:dyDescent="0.25">
      <c r="A164" s="40" t="str">
        <f t="shared" si="45"/>
        <v>Fevereiro</v>
      </c>
      <c r="B164" s="40">
        <f>MONTH(Tab_CAANxSAAL[[#This Row],[MÊS LANÇ.]])</f>
        <v>2</v>
      </c>
      <c r="C164" s="40" t="str">
        <f>Tab_CAANxSAAL[[#This Row],[FILIAL]]</f>
        <v>A</v>
      </c>
      <c r="D164" s="48" t="str">
        <f>Tab_CAANxSAAL[[#This Row],[RAZÃO SOCIAL]]</f>
        <v>Tetay</v>
      </c>
      <c r="E164" s="40">
        <f>Tab_CAANxSAAL[[#This Row],[NATUREZA CONTRATO]]</f>
        <v>692457</v>
      </c>
      <c r="F164" s="4" t="str">
        <f>Tab_CAANxSAAL[[#This Row],[MEDIDOR / REQUISITANTE]]</f>
        <v>Gabrielly Moura</v>
      </c>
      <c r="G164" s="46">
        <f>Tab_CAANxSAAL[[#This Row],[LIBERAÇÃO PEDIDO]]</f>
        <v>44601</v>
      </c>
      <c r="H164" s="10">
        <f t="shared" si="42"/>
        <v>44612</v>
      </c>
      <c r="I164" s="40">
        <f>DAY(Tab_Indicadores[[#This Row],[DATA LIBERAÇÃO]])</f>
        <v>9</v>
      </c>
      <c r="J164" s="40" t="e">
        <f>IF(Tab_Indicadores[[#This Row],[MÊS]]=$AA$3,I164,"")</f>
        <v>#REF!</v>
      </c>
      <c r="K164" s="49" t="str">
        <f>IF(Tab_Indicadores[[#All],[DATA LIBERAÇÃO]]&gt;Tab_Indicadores[[#All],[PRAZO LIBERAÇÃO]],"Fora do prazo","No prazo")</f>
        <v>No prazo</v>
      </c>
      <c r="L164" s="49" t="str">
        <f t="shared" si="46"/>
        <v>-</v>
      </c>
      <c r="M164" s="40" t="str">
        <f>IF(Tab_Indicadores[[#This Row],[STATUS]]=$Q$3,"-","")</f>
        <v>-</v>
      </c>
      <c r="N164" s="55">
        <f>Tab_CAANxSAAL[[#This Row],[DATA PRÉ-NOTA]]</f>
        <v>44606</v>
      </c>
      <c r="O164" s="56">
        <v>44613</v>
      </c>
      <c r="P164" s="4" t="str">
        <f>IF(Tab_Indicadores[[#This Row],[DATA PRÉ-NOTA]]&lt;=Tab_Indicadores[[#This Row],[PRAZO PRÉ-NOTA]],"No prazo","Fora do prazo")</f>
        <v>No prazo</v>
      </c>
    </row>
    <row r="165" spans="1:16" x14ac:dyDescent="0.25">
      <c r="A165" s="40" t="str">
        <f t="shared" si="45"/>
        <v>Fevereiro</v>
      </c>
      <c r="B165" s="40">
        <f>MONTH(Tab_CAANxSAAL[[#This Row],[MÊS LANÇ.]])</f>
        <v>2</v>
      </c>
      <c r="C165" s="40" t="str">
        <f>Tab_CAANxSAAL[[#This Row],[FILIAL]]</f>
        <v>A</v>
      </c>
      <c r="D165" s="48" t="str">
        <f>Tab_CAANxSAAL[[#This Row],[RAZÃO SOCIAL]]</f>
        <v>Anorl</v>
      </c>
      <c r="E165" s="40">
        <f>Tab_CAANxSAAL[[#This Row],[NATUREZA CONTRATO]]</f>
        <v>419847</v>
      </c>
      <c r="F165" s="4" t="str">
        <f>Tab_CAANxSAAL[[#This Row],[MEDIDOR / REQUISITANTE]]</f>
        <v>Marcos Vinicius Gonçalves</v>
      </c>
      <c r="G165" s="46">
        <f>Tab_CAANxSAAL[[#This Row],[LIBERAÇÃO PEDIDO]]</f>
        <v>44606</v>
      </c>
      <c r="H165" s="10">
        <f t="shared" si="42"/>
        <v>44612</v>
      </c>
      <c r="I165" s="40">
        <f>DAY(Tab_Indicadores[[#This Row],[DATA LIBERAÇÃO]])</f>
        <v>14</v>
      </c>
      <c r="J165" s="40" t="e">
        <f>IF(Tab_Indicadores[[#This Row],[MÊS]]=$AA$3,I165,"")</f>
        <v>#REF!</v>
      </c>
      <c r="K165" s="49" t="str">
        <f>IF(Tab_Indicadores[[#All],[DATA LIBERAÇÃO]]&gt;Tab_Indicadores[[#All],[PRAZO LIBERAÇÃO]],"Fora do prazo","No prazo")</f>
        <v>No prazo</v>
      </c>
      <c r="L165" s="49" t="str">
        <f t="shared" si="46"/>
        <v>-</v>
      </c>
      <c r="M165" s="40" t="str">
        <f>IF(Tab_Indicadores[[#This Row],[STATUS]]=$Q$3,"-","")</f>
        <v>-</v>
      </c>
      <c r="N165" s="55">
        <f>Tab_CAANxSAAL[[#This Row],[DATA PRÉ-NOTA]]</f>
        <v>44606</v>
      </c>
      <c r="O165" s="56">
        <v>44613</v>
      </c>
      <c r="P165" s="4" t="str">
        <f>IF(Tab_Indicadores[[#This Row],[DATA PRÉ-NOTA]]&lt;=Tab_Indicadores[[#This Row],[PRAZO PRÉ-NOTA]],"No prazo","Fora do prazo")</f>
        <v>No prazo</v>
      </c>
    </row>
    <row r="166" spans="1:16" x14ac:dyDescent="0.25">
      <c r="A166" s="40" t="str">
        <f t="shared" si="45"/>
        <v>Fevereiro</v>
      </c>
      <c r="B166" s="40">
        <f>MONTH(Tab_CAANxSAAL[[#This Row],[MÊS LANÇ.]])</f>
        <v>2</v>
      </c>
      <c r="C166" s="40" t="str">
        <f>Tab_CAANxSAAL[[#This Row],[FILIAL]]</f>
        <v>A</v>
      </c>
      <c r="D166" s="48" t="str">
        <f>Tab_CAANxSAAL[[#This Row],[RAZÃO SOCIAL]]</f>
        <v>Raudi</v>
      </c>
      <c r="E166" s="40">
        <f>Tab_CAANxSAAL[[#This Row],[NATUREZA CONTRATO]]</f>
        <v>145458</v>
      </c>
      <c r="F166" s="4" t="str">
        <f>Tab_CAANxSAAL[[#This Row],[MEDIDOR / REQUISITANTE]]</f>
        <v>Maria Clara Azevedo</v>
      </c>
      <c r="G166" s="46">
        <f>Tab_CAANxSAAL[[#This Row],[LIBERAÇÃO PEDIDO]]</f>
        <v>44599</v>
      </c>
      <c r="H166" s="10">
        <f t="shared" si="42"/>
        <v>44612</v>
      </c>
      <c r="I166" s="40">
        <f>DAY(Tab_Indicadores[[#This Row],[DATA LIBERAÇÃO]])</f>
        <v>7</v>
      </c>
      <c r="J166" s="40" t="e">
        <f>IF(Tab_Indicadores[[#This Row],[MÊS]]=$AA$3,I166,"")</f>
        <v>#REF!</v>
      </c>
      <c r="K166" s="49" t="str">
        <f>IF(Tab_Indicadores[[#All],[DATA LIBERAÇÃO]]&gt;Tab_Indicadores[[#All],[PRAZO LIBERAÇÃO]],"Fora do prazo","No prazo")</f>
        <v>No prazo</v>
      </c>
      <c r="L166" s="49" t="str">
        <f t="shared" si="46"/>
        <v>-</v>
      </c>
      <c r="M166" s="40" t="str">
        <f>IF(Tab_Indicadores[[#This Row],[STATUS]]=$Q$3,"-","")</f>
        <v>-</v>
      </c>
      <c r="N166" s="55">
        <f>Tab_CAANxSAAL[[#This Row],[DATA PRÉ-NOTA]]</f>
        <v>44600</v>
      </c>
      <c r="O166" s="56">
        <v>44613</v>
      </c>
      <c r="P166" s="4" t="str">
        <f>IF(Tab_Indicadores[[#This Row],[DATA PRÉ-NOTA]]&lt;=Tab_Indicadores[[#This Row],[PRAZO PRÉ-NOTA]],"No prazo","Fora do prazo")</f>
        <v>No prazo</v>
      </c>
    </row>
    <row r="167" spans="1:16" x14ac:dyDescent="0.25">
      <c r="A167" s="40" t="str">
        <f t="shared" si="45"/>
        <v>Fevereiro</v>
      </c>
      <c r="B167" s="40">
        <f>MONTH(Tab_CAANxSAAL[[#This Row],[MÊS LANÇ.]])</f>
        <v>2</v>
      </c>
      <c r="C167" s="40" t="str">
        <f>Tab_CAANxSAAL[[#This Row],[FILIAL]]</f>
        <v>A</v>
      </c>
      <c r="D167" s="48" t="str">
        <f>Tab_CAANxSAAL[[#This Row],[RAZÃO SOCIAL]]</f>
        <v>Irmal</v>
      </c>
      <c r="E167" s="40">
        <f>Tab_CAANxSAAL[[#This Row],[NATUREZA CONTRATO]]</f>
        <v>910170</v>
      </c>
      <c r="F167" s="4" t="str">
        <f>Tab_CAANxSAAL[[#This Row],[MEDIDOR / REQUISITANTE]]</f>
        <v>Stephany Porto</v>
      </c>
      <c r="G167" s="46">
        <f>Tab_CAANxSAAL[[#This Row],[LIBERAÇÃO PEDIDO]]</f>
        <v>44601</v>
      </c>
      <c r="H167" s="10">
        <f t="shared" si="42"/>
        <v>44612</v>
      </c>
      <c r="I167" s="40">
        <f>DAY(Tab_Indicadores[[#This Row],[DATA LIBERAÇÃO]])</f>
        <v>9</v>
      </c>
      <c r="J167" s="40" t="e">
        <f>IF(Tab_Indicadores[[#This Row],[MÊS]]=$AA$3,I167,"")</f>
        <v>#REF!</v>
      </c>
      <c r="K167" s="49" t="str">
        <f>IF(Tab_Indicadores[[#All],[DATA LIBERAÇÃO]]&gt;Tab_Indicadores[[#All],[PRAZO LIBERAÇÃO]],"Fora do prazo","No prazo")</f>
        <v>No prazo</v>
      </c>
      <c r="L167" s="49" t="str">
        <f t="shared" si="46"/>
        <v>-</v>
      </c>
      <c r="M167" s="40" t="str">
        <f>IF(Tab_Indicadores[[#This Row],[STATUS]]=$Q$3,"-","")</f>
        <v>-</v>
      </c>
      <c r="N167" s="55">
        <f>Tab_CAANxSAAL[[#This Row],[DATA PRÉ-NOTA]]</f>
        <v>44602</v>
      </c>
      <c r="O167" s="56">
        <v>44613</v>
      </c>
      <c r="P167" s="4" t="str">
        <f>IF(Tab_Indicadores[[#This Row],[DATA PRÉ-NOTA]]&lt;=Tab_Indicadores[[#This Row],[PRAZO PRÉ-NOTA]],"No prazo","Fora do prazo")</f>
        <v>No prazo</v>
      </c>
    </row>
    <row r="168" spans="1:16" x14ac:dyDescent="0.25">
      <c r="A168" s="40" t="str">
        <f t="shared" si="45"/>
        <v>Fevereiro</v>
      </c>
      <c r="B168" s="40">
        <f>MONTH(Tab_CAANxSAAL[[#This Row],[MÊS LANÇ.]])</f>
        <v>2</v>
      </c>
      <c r="C168" s="40" t="str">
        <f>Tab_CAANxSAAL[[#This Row],[FILIAL]]</f>
        <v>A</v>
      </c>
      <c r="D168" s="48" t="str">
        <f>Tab_CAANxSAAL[[#This Row],[RAZÃO SOCIAL]]</f>
        <v>Irmal</v>
      </c>
      <c r="E168" s="40">
        <f>Tab_CAANxSAAL[[#This Row],[NATUREZA CONTRATO]]</f>
        <v>980940</v>
      </c>
      <c r="F168" s="4" t="str">
        <f>Tab_CAANxSAAL[[#This Row],[MEDIDOR / REQUISITANTE]]</f>
        <v>Stephany Porto</v>
      </c>
      <c r="G168" s="46">
        <f>Tab_CAANxSAAL[[#This Row],[LIBERAÇÃO PEDIDO]]</f>
        <v>44601</v>
      </c>
      <c r="H168" s="10">
        <f t="shared" si="42"/>
        <v>44612</v>
      </c>
      <c r="I168" s="40">
        <f>DAY(Tab_Indicadores[[#This Row],[DATA LIBERAÇÃO]])</f>
        <v>9</v>
      </c>
      <c r="J168" s="40" t="e">
        <f>IF(Tab_Indicadores[[#This Row],[MÊS]]=$AA$3,I168,"")</f>
        <v>#REF!</v>
      </c>
      <c r="K168" s="49" t="str">
        <f>IF(Tab_Indicadores[[#All],[DATA LIBERAÇÃO]]&gt;Tab_Indicadores[[#All],[PRAZO LIBERAÇÃO]],"Fora do prazo","No prazo")</f>
        <v>No prazo</v>
      </c>
      <c r="L168" s="49" t="str">
        <f t="shared" si="46"/>
        <v>-</v>
      </c>
      <c r="M168" s="40" t="str">
        <f>IF(Tab_Indicadores[[#This Row],[STATUS]]=$Q$3,"-","")</f>
        <v>-</v>
      </c>
      <c r="N168" s="55">
        <f>Tab_CAANxSAAL[[#This Row],[DATA PRÉ-NOTA]]</f>
        <v>44603</v>
      </c>
      <c r="O168" s="56">
        <v>44613</v>
      </c>
      <c r="P168" s="4" t="str">
        <f>IF(Tab_Indicadores[[#This Row],[DATA PRÉ-NOTA]]&lt;=Tab_Indicadores[[#This Row],[PRAZO PRÉ-NOTA]],"No prazo","Fora do prazo")</f>
        <v>No prazo</v>
      </c>
    </row>
    <row r="169" spans="1:16" x14ac:dyDescent="0.25">
      <c r="A169" s="40" t="str">
        <f t="shared" si="45"/>
        <v>Fevereiro</v>
      </c>
      <c r="B169" s="40">
        <f>MONTH(Tab_CAANxSAAL[[#This Row],[MÊS LANÇ.]])</f>
        <v>2</v>
      </c>
      <c r="C169" s="40" t="str">
        <f>Tab_CAANxSAAL[[#This Row],[FILIAL]]</f>
        <v>A</v>
      </c>
      <c r="D169" s="48" t="str">
        <f>Tab_CAANxSAAL[[#This Row],[RAZÃO SOCIAL]]</f>
        <v>Irmal</v>
      </c>
      <c r="E169" s="40">
        <f>Tab_CAANxSAAL[[#This Row],[NATUREZA CONTRATO]]</f>
        <v>722943</v>
      </c>
      <c r="F169" s="4" t="str">
        <f>Tab_CAANxSAAL[[#This Row],[MEDIDOR / REQUISITANTE]]</f>
        <v>Stephany Porto</v>
      </c>
      <c r="G169" s="46">
        <f>Tab_CAANxSAAL[[#This Row],[LIBERAÇÃO PEDIDO]]</f>
        <v>44601</v>
      </c>
      <c r="H169" s="10">
        <f t="shared" si="42"/>
        <v>44612</v>
      </c>
      <c r="I169" s="40">
        <f>DAY(Tab_Indicadores[[#This Row],[DATA LIBERAÇÃO]])</f>
        <v>9</v>
      </c>
      <c r="J169" s="40" t="e">
        <f>IF(Tab_Indicadores[[#This Row],[MÊS]]=$AA$3,I169,"")</f>
        <v>#REF!</v>
      </c>
      <c r="K169" s="49" t="str">
        <f>IF(Tab_Indicadores[[#All],[DATA LIBERAÇÃO]]&gt;Tab_Indicadores[[#All],[PRAZO LIBERAÇÃO]],"Fora do prazo","No prazo")</f>
        <v>No prazo</v>
      </c>
      <c r="L169" s="49" t="str">
        <f t="shared" si="46"/>
        <v>-</v>
      </c>
      <c r="M169" s="40" t="str">
        <f>IF(Tab_Indicadores[[#This Row],[STATUS]]=$Q$3,"-","")</f>
        <v>-</v>
      </c>
      <c r="N169" s="55">
        <f>Tab_CAANxSAAL[[#This Row],[DATA PRÉ-NOTA]]</f>
        <v>44601</v>
      </c>
      <c r="O169" s="56">
        <v>44613</v>
      </c>
      <c r="P169" s="4" t="str">
        <f>IF(Tab_Indicadores[[#This Row],[DATA PRÉ-NOTA]]&lt;=Tab_Indicadores[[#This Row],[PRAZO PRÉ-NOTA]],"No prazo","Fora do prazo")</f>
        <v>No prazo</v>
      </c>
    </row>
    <row r="170" spans="1:16" x14ac:dyDescent="0.25">
      <c r="A170" s="40" t="str">
        <f t="shared" si="45"/>
        <v>Fevereiro</v>
      </c>
      <c r="B170" s="40">
        <f>MONTH(Tab_CAANxSAAL[[#This Row],[MÊS LANÇ.]])</f>
        <v>2</v>
      </c>
      <c r="C170" s="40" t="str">
        <f>Tab_CAANxSAAL[[#This Row],[FILIAL]]</f>
        <v>A</v>
      </c>
      <c r="D170" s="48" t="str">
        <f>Tab_CAANxSAAL[[#This Row],[RAZÃO SOCIAL]]</f>
        <v>Zusyo</v>
      </c>
      <c r="E170" s="40">
        <f>Tab_CAANxSAAL[[#This Row],[NATUREZA CONTRATO]]</f>
        <v>573940</v>
      </c>
      <c r="F170" s="4" t="str">
        <f>Tab_CAANxSAAL[[#This Row],[MEDIDOR / REQUISITANTE]]</f>
        <v>Sarah Azevedo</v>
      </c>
      <c r="G170" s="46">
        <f>Tab_CAANxSAAL[[#This Row],[LIBERAÇÃO PEDIDO]]</f>
        <v>44586</v>
      </c>
      <c r="H170" s="10">
        <f t="shared" si="42"/>
        <v>44612</v>
      </c>
      <c r="I170" s="40">
        <f>DAY(Tab_Indicadores[[#This Row],[DATA LIBERAÇÃO]])</f>
        <v>25</v>
      </c>
      <c r="J170" s="40" t="e">
        <f>IF(Tab_Indicadores[[#This Row],[MÊS]]=$AA$3,I170,"")</f>
        <v>#REF!</v>
      </c>
      <c r="K170" s="49" t="str">
        <f>IF(Tab_Indicadores[[#All],[DATA LIBERAÇÃO]]&gt;Tab_Indicadores[[#All],[PRAZO LIBERAÇÃO]],"Fora do prazo","No prazo")</f>
        <v>No prazo</v>
      </c>
      <c r="L170" s="49" t="str">
        <f t="shared" si="46"/>
        <v>-</v>
      </c>
      <c r="M170" s="40" t="str">
        <f>IF(Tab_Indicadores[[#This Row],[STATUS]]=$Q$3,"-","")</f>
        <v>-</v>
      </c>
      <c r="N170" s="55">
        <f>Tab_CAANxSAAL[[#This Row],[DATA PRÉ-NOTA]]</f>
        <v>44596</v>
      </c>
      <c r="O170" s="56">
        <v>44613</v>
      </c>
      <c r="P170" s="4" t="str">
        <f>IF(Tab_Indicadores[[#This Row],[DATA PRÉ-NOTA]]&lt;=Tab_Indicadores[[#This Row],[PRAZO PRÉ-NOTA]],"No prazo","Fora do prazo")</f>
        <v>No prazo</v>
      </c>
    </row>
    <row r="171" spans="1:16" x14ac:dyDescent="0.25">
      <c r="A171" s="40" t="str">
        <f t="shared" si="45"/>
        <v>Fevereiro</v>
      </c>
      <c r="B171" s="40">
        <f>MONTH(Tab_CAANxSAAL[[#This Row],[MÊS LANÇ.]])</f>
        <v>2</v>
      </c>
      <c r="C171" s="40" t="str">
        <f>Tab_CAANxSAAL[[#This Row],[FILIAL]]</f>
        <v>A</v>
      </c>
      <c r="D171" s="48" t="str">
        <f>Tab_CAANxSAAL[[#This Row],[RAZÃO SOCIAL]]</f>
        <v>Xoyso</v>
      </c>
      <c r="E171" s="40">
        <f>Tab_CAANxSAAL[[#This Row],[NATUREZA CONTRATO]]</f>
        <v>643936</v>
      </c>
      <c r="F171" s="4" t="str">
        <f>Tab_CAANxSAAL[[#This Row],[MEDIDOR / REQUISITANTE]]</f>
        <v>Gabrielly Moura</v>
      </c>
      <c r="G171" s="46">
        <f>Tab_CAANxSAAL[[#This Row],[LIBERAÇÃO PEDIDO]]</f>
        <v>44600</v>
      </c>
      <c r="H171" s="10">
        <f t="shared" si="42"/>
        <v>44612</v>
      </c>
      <c r="I171" s="40">
        <f>DAY(Tab_Indicadores[[#This Row],[DATA LIBERAÇÃO]])</f>
        <v>8</v>
      </c>
      <c r="J171" s="40" t="e">
        <f>IF(Tab_Indicadores[[#This Row],[MÊS]]=$AA$3,I171,"")</f>
        <v>#REF!</v>
      </c>
      <c r="K171" s="49" t="str">
        <f>IF(Tab_Indicadores[[#All],[DATA LIBERAÇÃO]]&gt;Tab_Indicadores[[#All],[PRAZO LIBERAÇÃO]],"Fora do prazo","No prazo")</f>
        <v>No prazo</v>
      </c>
      <c r="L171" s="49" t="str">
        <f t="shared" si="46"/>
        <v>-</v>
      </c>
      <c r="M171" s="40" t="str">
        <f>IF(Tab_Indicadores[[#This Row],[STATUS]]=$Q$3,"-","")</f>
        <v>-</v>
      </c>
      <c r="N171" s="55">
        <f>Tab_CAANxSAAL[[#This Row],[DATA PRÉ-NOTA]]</f>
        <v>44607</v>
      </c>
      <c r="O171" s="56">
        <v>44613</v>
      </c>
      <c r="P171" s="4" t="str">
        <f>IF(Tab_Indicadores[[#This Row],[DATA PRÉ-NOTA]]&lt;=Tab_Indicadores[[#This Row],[PRAZO PRÉ-NOTA]],"No prazo","Fora do prazo")</f>
        <v>No prazo</v>
      </c>
    </row>
    <row r="172" spans="1:16" x14ac:dyDescent="0.25">
      <c r="A172" s="40" t="str">
        <f t="shared" si="45"/>
        <v>Fevereiro</v>
      </c>
      <c r="B172" s="40">
        <f>MONTH(Tab_CAANxSAAL[[#This Row],[MÊS LANÇ.]])</f>
        <v>2</v>
      </c>
      <c r="C172" s="40" t="str">
        <f>Tab_CAANxSAAL[[#This Row],[FILIAL]]</f>
        <v>B</v>
      </c>
      <c r="D172" s="48" t="str">
        <f>Tab_CAANxSAAL[[#This Row],[RAZÃO SOCIAL]]</f>
        <v>Xoyso</v>
      </c>
      <c r="E172" s="40">
        <f>Tab_CAANxSAAL[[#This Row],[NATUREZA CONTRATO]]</f>
        <v>277405</v>
      </c>
      <c r="F172" s="4" t="str">
        <f>Tab_CAANxSAAL[[#This Row],[MEDIDOR / REQUISITANTE]]</f>
        <v>Gabrielly Moura</v>
      </c>
      <c r="G172" s="46">
        <f>Tab_CAANxSAAL[[#This Row],[LIBERAÇÃO PEDIDO]]</f>
        <v>44600</v>
      </c>
      <c r="H172" s="10">
        <f t="shared" si="42"/>
        <v>44612</v>
      </c>
      <c r="I172" s="40">
        <f>DAY(Tab_Indicadores[[#This Row],[DATA LIBERAÇÃO]])</f>
        <v>8</v>
      </c>
      <c r="J172" s="40" t="e">
        <f>IF(Tab_Indicadores[[#This Row],[MÊS]]=$AA$3,I172,"")</f>
        <v>#REF!</v>
      </c>
      <c r="K172" s="49" t="str">
        <f>IF(Tab_Indicadores[[#All],[DATA LIBERAÇÃO]]&gt;Tab_Indicadores[[#All],[PRAZO LIBERAÇÃO]],"Fora do prazo","No prazo")</f>
        <v>No prazo</v>
      </c>
      <c r="L172" s="49" t="str">
        <f t="shared" si="46"/>
        <v>-</v>
      </c>
      <c r="M172" s="40" t="str">
        <f>IF(Tab_Indicadores[[#This Row],[STATUS]]=$Q$3,"-","")</f>
        <v>-</v>
      </c>
      <c r="N172" s="55">
        <f>Tab_CAANxSAAL[[#This Row],[DATA PRÉ-NOTA]]</f>
        <v>44607</v>
      </c>
      <c r="O172" s="56">
        <v>44613</v>
      </c>
      <c r="P172" s="4" t="str">
        <f>IF(Tab_Indicadores[[#This Row],[DATA PRÉ-NOTA]]&lt;=Tab_Indicadores[[#This Row],[PRAZO PRÉ-NOTA]],"No prazo","Fora do prazo")</f>
        <v>No prazo</v>
      </c>
    </row>
    <row r="173" spans="1:16" x14ac:dyDescent="0.25">
      <c r="A173" s="40" t="str">
        <f t="shared" si="45"/>
        <v>Fevereiro</v>
      </c>
      <c r="B173" s="40">
        <f>MONTH(Tab_CAANxSAAL[[#This Row],[MÊS LANÇ.]])</f>
        <v>2</v>
      </c>
      <c r="C173" s="40" t="str">
        <f>Tab_CAANxSAAL[[#This Row],[FILIAL]]</f>
        <v>A</v>
      </c>
      <c r="D173" s="48" t="str">
        <f>Tab_CAANxSAAL[[#This Row],[RAZÃO SOCIAL]]</f>
        <v>Feybon</v>
      </c>
      <c r="E173" s="40">
        <f>Tab_CAANxSAAL[[#This Row],[NATUREZA CONTRATO]]</f>
        <v>486646</v>
      </c>
      <c r="F173" s="4" t="str">
        <f>Tab_CAANxSAAL[[#This Row],[MEDIDOR / REQUISITANTE]]</f>
        <v>Thiago Nogueira</v>
      </c>
      <c r="G173" s="46">
        <f>Tab_CAANxSAAL[[#This Row],[LIBERAÇÃO PEDIDO]]</f>
        <v>44600</v>
      </c>
      <c r="H173" s="10">
        <f t="shared" si="42"/>
        <v>44612</v>
      </c>
      <c r="I173" s="40">
        <f>DAY(Tab_Indicadores[[#This Row],[DATA LIBERAÇÃO]])</f>
        <v>8</v>
      </c>
      <c r="J173" s="40" t="e">
        <f>IF(Tab_Indicadores[[#This Row],[MÊS]]=$AA$3,I173,"")</f>
        <v>#REF!</v>
      </c>
      <c r="K173" s="49" t="str">
        <f>IF(Tab_Indicadores[[#All],[DATA LIBERAÇÃO]]&gt;Tab_Indicadores[[#All],[PRAZO LIBERAÇÃO]],"Fora do prazo","No prazo")</f>
        <v>No prazo</v>
      </c>
      <c r="L173" s="49" t="str">
        <f t="shared" si="46"/>
        <v>-</v>
      </c>
      <c r="M173" s="40" t="str">
        <f>IF(Tab_Indicadores[[#This Row],[STATUS]]=$Q$3,"-","")</f>
        <v>-</v>
      </c>
      <c r="N173" s="55">
        <f>Tab_CAANxSAAL[[#This Row],[DATA PRÉ-NOTA]]</f>
        <v>44600</v>
      </c>
      <c r="O173" s="56">
        <v>44613</v>
      </c>
      <c r="P173" s="4" t="str">
        <f>IF(Tab_Indicadores[[#This Row],[DATA PRÉ-NOTA]]&lt;=Tab_Indicadores[[#This Row],[PRAZO PRÉ-NOTA]],"No prazo","Fora do prazo")</f>
        <v>No prazo</v>
      </c>
    </row>
    <row r="174" spans="1:16" x14ac:dyDescent="0.25">
      <c r="A174" s="40" t="str">
        <f t="shared" si="45"/>
        <v>Fevereiro</v>
      </c>
      <c r="B174" s="40">
        <f>MONTH(Tab_CAANxSAAL[[#This Row],[MÊS LANÇ.]])</f>
        <v>2</v>
      </c>
      <c r="C174" s="40" t="str">
        <f>Tab_CAANxSAAL[[#This Row],[FILIAL]]</f>
        <v>A</v>
      </c>
      <c r="D174" s="48" t="str">
        <f>Tab_CAANxSAAL[[#This Row],[RAZÃO SOCIAL]]</f>
        <v>Naohea</v>
      </c>
      <c r="E174" s="40">
        <f>Tab_CAANxSAAL[[#This Row],[NATUREZA CONTRATO]]</f>
        <v>871459</v>
      </c>
      <c r="F174" s="4" t="str">
        <f>Tab_CAANxSAAL[[#This Row],[MEDIDOR / REQUISITANTE]]</f>
        <v>Evelyn Souza</v>
      </c>
      <c r="G174" s="46">
        <f>Tab_CAANxSAAL[[#This Row],[LIBERAÇÃO PEDIDO]]</f>
        <v>44606</v>
      </c>
      <c r="H174" s="10">
        <f t="shared" si="42"/>
        <v>44612</v>
      </c>
      <c r="I174" s="40">
        <f>DAY(Tab_Indicadores[[#This Row],[DATA LIBERAÇÃO]])</f>
        <v>14</v>
      </c>
      <c r="J174" s="40" t="e">
        <f>IF(Tab_Indicadores[[#This Row],[MÊS]]=$AA$3,I174,"")</f>
        <v>#REF!</v>
      </c>
      <c r="K174" s="49" t="str">
        <f>IF(Tab_Indicadores[[#All],[DATA LIBERAÇÃO]]&gt;Tab_Indicadores[[#All],[PRAZO LIBERAÇÃO]],"Fora do prazo","No prazo")</f>
        <v>No prazo</v>
      </c>
      <c r="L174" s="49" t="str">
        <f t="shared" si="46"/>
        <v>-</v>
      </c>
      <c r="M174" s="40" t="str">
        <f>IF(Tab_Indicadores[[#This Row],[STATUS]]=$Q$3,"-","")</f>
        <v>-</v>
      </c>
      <c r="N174" s="55">
        <f>Tab_CAANxSAAL[[#This Row],[DATA PRÉ-NOTA]]</f>
        <v>44606</v>
      </c>
      <c r="O174" s="56">
        <v>44613</v>
      </c>
      <c r="P174" s="4" t="str">
        <f>IF(Tab_Indicadores[[#This Row],[DATA PRÉ-NOTA]]&lt;=Tab_Indicadores[[#This Row],[PRAZO PRÉ-NOTA]],"No prazo","Fora do prazo")</f>
        <v>No prazo</v>
      </c>
    </row>
    <row r="175" spans="1:16" x14ac:dyDescent="0.25">
      <c r="A175" s="40" t="str">
        <f t="shared" si="45"/>
        <v>Fevereiro</v>
      </c>
      <c r="B175" s="40">
        <f>MONTH(Tab_CAANxSAAL[[#This Row],[MÊS LANÇ.]])</f>
        <v>2</v>
      </c>
      <c r="C175" s="40" t="str">
        <f>Tab_CAANxSAAL[[#This Row],[FILIAL]]</f>
        <v>A</v>
      </c>
      <c r="D175" s="48" t="str">
        <f>Tab_CAANxSAAL[[#This Row],[RAZÃO SOCIAL]]</f>
        <v>Zapel</v>
      </c>
      <c r="E175" s="40">
        <f>Tab_CAANxSAAL[[#This Row],[NATUREZA CONTRATO]]</f>
        <v>986907</v>
      </c>
      <c r="F175" s="4" t="str">
        <f>Tab_CAANxSAAL[[#This Row],[MEDIDOR / REQUISITANTE]]</f>
        <v>Dr. Benjamin das Neves</v>
      </c>
      <c r="G175" s="46">
        <f>Tab_CAANxSAAL[[#This Row],[LIBERAÇÃO PEDIDO]]</f>
        <v>44593</v>
      </c>
      <c r="H175" s="10">
        <f t="shared" si="42"/>
        <v>44612</v>
      </c>
      <c r="I175" s="40">
        <f>DAY(Tab_Indicadores[[#This Row],[DATA LIBERAÇÃO]])</f>
        <v>1</v>
      </c>
      <c r="J175" s="40" t="e">
        <f>IF(Tab_Indicadores[[#This Row],[MÊS]]=$AA$3,I175,"")</f>
        <v>#REF!</v>
      </c>
      <c r="K175" s="49" t="str">
        <f>IF(Tab_Indicadores[[#All],[DATA LIBERAÇÃO]]&gt;Tab_Indicadores[[#All],[PRAZO LIBERAÇÃO]],"Fora do prazo","No prazo")</f>
        <v>No prazo</v>
      </c>
      <c r="L175" s="49" t="str">
        <f t="shared" si="46"/>
        <v>-</v>
      </c>
      <c r="M175" s="40" t="str">
        <f>IF(Tab_Indicadores[[#This Row],[STATUS]]=$Q$3,"-","")</f>
        <v>-</v>
      </c>
      <c r="N175" s="55">
        <f>Tab_CAANxSAAL[[#This Row],[DATA PRÉ-NOTA]]</f>
        <v>44594</v>
      </c>
      <c r="O175" s="56">
        <v>44613</v>
      </c>
      <c r="P175" s="4" t="str">
        <f>IF(Tab_Indicadores[[#This Row],[DATA PRÉ-NOTA]]&lt;=Tab_Indicadores[[#This Row],[PRAZO PRÉ-NOTA]],"No prazo","Fora do prazo")</f>
        <v>No prazo</v>
      </c>
    </row>
    <row r="176" spans="1:16" x14ac:dyDescent="0.25">
      <c r="A176" s="40" t="str">
        <f t="shared" si="45"/>
        <v>Fevereiro</v>
      </c>
      <c r="B176" s="40">
        <f>MONTH(Tab_CAANxSAAL[[#This Row],[MÊS LANÇ.]])</f>
        <v>2</v>
      </c>
      <c r="C176" s="40" t="str">
        <f>Tab_CAANxSAAL[[#This Row],[FILIAL]]</f>
        <v>A</v>
      </c>
      <c r="D176" s="48" t="str">
        <f>Tab_CAANxSAAL[[#This Row],[RAZÃO SOCIAL]]</f>
        <v>Zapel</v>
      </c>
      <c r="E176" s="40">
        <f>Tab_CAANxSAAL[[#This Row],[NATUREZA CONTRATO]]</f>
        <v>662756</v>
      </c>
      <c r="F176" s="4" t="str">
        <f>Tab_CAANxSAAL[[#This Row],[MEDIDOR / REQUISITANTE]]</f>
        <v>Dr. Benjamin das Neves</v>
      </c>
      <c r="G176" s="46">
        <f>Tab_CAANxSAAL[[#This Row],[LIBERAÇÃO PEDIDO]]</f>
        <v>44593</v>
      </c>
      <c r="H176" s="10">
        <f t="shared" si="42"/>
        <v>44612</v>
      </c>
      <c r="I176" s="40">
        <f>DAY(Tab_Indicadores[[#This Row],[DATA LIBERAÇÃO]])</f>
        <v>1</v>
      </c>
      <c r="J176" s="40" t="e">
        <f>IF(Tab_Indicadores[[#This Row],[MÊS]]=$AA$3,I176,"")</f>
        <v>#REF!</v>
      </c>
      <c r="K176" s="49" t="str">
        <f>IF(Tab_Indicadores[[#All],[DATA LIBERAÇÃO]]&gt;Tab_Indicadores[[#All],[PRAZO LIBERAÇÃO]],"Fora do prazo","No prazo")</f>
        <v>No prazo</v>
      </c>
      <c r="L176" s="49" t="str">
        <f t="shared" si="46"/>
        <v>-</v>
      </c>
      <c r="M176" s="40" t="str">
        <f>IF(Tab_Indicadores[[#This Row],[STATUS]]=$Q$3,"-","")</f>
        <v>-</v>
      </c>
      <c r="N176" s="55">
        <f>Tab_CAANxSAAL[[#This Row],[DATA PRÉ-NOTA]]</f>
        <v>44594</v>
      </c>
      <c r="O176" s="56">
        <v>44613</v>
      </c>
      <c r="P176" s="4" t="str">
        <f>IF(Tab_Indicadores[[#This Row],[DATA PRÉ-NOTA]]&lt;=Tab_Indicadores[[#This Row],[PRAZO PRÉ-NOTA]],"No prazo","Fora do prazo")</f>
        <v>No prazo</v>
      </c>
    </row>
    <row r="177" spans="1:16" x14ac:dyDescent="0.25">
      <c r="A177" s="40" t="str">
        <f t="shared" si="45"/>
        <v>Fevereiro</v>
      </c>
      <c r="B177" s="40">
        <f>MONTH(Tab_CAANxSAAL[[#This Row],[MÊS LANÇ.]])</f>
        <v>2</v>
      </c>
      <c r="C177" s="40" t="str">
        <f>Tab_CAANxSAAL[[#This Row],[FILIAL]]</f>
        <v>A</v>
      </c>
      <c r="D177" s="48" t="str">
        <f>Tab_CAANxSAAL[[#This Row],[RAZÃO SOCIAL]]</f>
        <v>Zapel</v>
      </c>
      <c r="E177" s="40">
        <f>Tab_CAANxSAAL[[#This Row],[NATUREZA CONTRATO]]</f>
        <v>245057</v>
      </c>
      <c r="F177" s="4" t="str">
        <f>Tab_CAANxSAAL[[#This Row],[MEDIDOR / REQUISITANTE]]</f>
        <v>Dr. Benjamin das Neves</v>
      </c>
      <c r="G177" s="46">
        <f>Tab_CAANxSAAL[[#This Row],[LIBERAÇÃO PEDIDO]]</f>
        <v>44593</v>
      </c>
      <c r="H177" s="10">
        <f t="shared" si="42"/>
        <v>44612</v>
      </c>
      <c r="I177" s="40">
        <f>DAY(Tab_Indicadores[[#This Row],[DATA LIBERAÇÃO]])</f>
        <v>1</v>
      </c>
      <c r="J177" s="40" t="e">
        <f>IF(Tab_Indicadores[[#This Row],[MÊS]]=$AA$3,I177,"")</f>
        <v>#REF!</v>
      </c>
      <c r="K177" s="49" t="str">
        <f>IF(Tab_Indicadores[[#All],[DATA LIBERAÇÃO]]&gt;Tab_Indicadores[[#All],[PRAZO LIBERAÇÃO]],"Fora do prazo","No prazo")</f>
        <v>No prazo</v>
      </c>
      <c r="L177" s="49" t="str">
        <f t="shared" si="46"/>
        <v>-</v>
      </c>
      <c r="M177" s="40" t="str">
        <f>IF(Tab_Indicadores[[#This Row],[STATUS]]=$Q$3,"-","")</f>
        <v>-</v>
      </c>
      <c r="N177" s="55">
        <f>Tab_CAANxSAAL[[#This Row],[DATA PRÉ-NOTA]]</f>
        <v>44594</v>
      </c>
      <c r="O177" s="56">
        <v>44613</v>
      </c>
      <c r="P177" s="4" t="str">
        <f>IF(Tab_Indicadores[[#This Row],[DATA PRÉ-NOTA]]&lt;=Tab_Indicadores[[#This Row],[PRAZO PRÉ-NOTA]],"No prazo","Fora do prazo")</f>
        <v>No prazo</v>
      </c>
    </row>
    <row r="178" spans="1:16" x14ac:dyDescent="0.25">
      <c r="A178" s="40" t="str">
        <f t="shared" si="45"/>
        <v>Fevereiro</v>
      </c>
      <c r="B178" s="40">
        <f>MONTH(Tab_CAANxSAAL[[#This Row],[MÊS LANÇ.]])</f>
        <v>2</v>
      </c>
      <c r="C178" s="40" t="str">
        <f>Tab_CAANxSAAL[[#This Row],[FILIAL]]</f>
        <v>A</v>
      </c>
      <c r="D178" s="48" t="str">
        <f>Tab_CAANxSAAL[[#This Row],[RAZÃO SOCIAL]]</f>
        <v>Zapel</v>
      </c>
      <c r="E178" s="40">
        <f>Tab_CAANxSAAL[[#This Row],[NATUREZA CONTRATO]]</f>
        <v>650010</v>
      </c>
      <c r="F178" s="4" t="str">
        <f>Tab_CAANxSAAL[[#This Row],[MEDIDOR / REQUISITANTE]]</f>
        <v>Dr. Benjamin das Neves</v>
      </c>
      <c r="G178" s="46">
        <f>Tab_CAANxSAAL[[#This Row],[LIBERAÇÃO PEDIDO]]</f>
        <v>44593</v>
      </c>
      <c r="H178" s="10">
        <f t="shared" si="42"/>
        <v>44612</v>
      </c>
      <c r="I178" s="40">
        <f>DAY(Tab_Indicadores[[#This Row],[DATA LIBERAÇÃO]])</f>
        <v>1</v>
      </c>
      <c r="J178" s="40" t="e">
        <f>IF(Tab_Indicadores[[#This Row],[MÊS]]=$AA$3,I178,"")</f>
        <v>#REF!</v>
      </c>
      <c r="K178" s="49" t="str">
        <f>IF(Tab_Indicadores[[#All],[DATA LIBERAÇÃO]]&gt;Tab_Indicadores[[#All],[PRAZO LIBERAÇÃO]],"Fora do prazo","No prazo")</f>
        <v>No prazo</v>
      </c>
      <c r="L178" s="49" t="str">
        <f t="shared" si="46"/>
        <v>-</v>
      </c>
      <c r="M178" s="40" t="str">
        <f>IF(Tab_Indicadores[[#This Row],[STATUS]]=$Q$3,"-","")</f>
        <v>-</v>
      </c>
      <c r="N178" s="55">
        <f>Tab_CAANxSAAL[[#This Row],[DATA PRÉ-NOTA]]</f>
        <v>44594</v>
      </c>
      <c r="O178" s="56">
        <v>44613</v>
      </c>
      <c r="P178" s="4" t="str">
        <f>IF(Tab_Indicadores[[#This Row],[DATA PRÉ-NOTA]]&lt;=Tab_Indicadores[[#This Row],[PRAZO PRÉ-NOTA]],"No prazo","Fora do prazo")</f>
        <v>No prazo</v>
      </c>
    </row>
    <row r="179" spans="1:16" x14ac:dyDescent="0.25">
      <c r="A179" s="40" t="str">
        <f t="shared" si="45"/>
        <v>Fevereiro</v>
      </c>
      <c r="B179" s="40">
        <f>MONTH(Tab_CAANxSAAL[[#This Row],[MÊS LANÇ.]])</f>
        <v>2</v>
      </c>
      <c r="C179" s="40" t="str">
        <f>Tab_CAANxSAAL[[#This Row],[FILIAL]]</f>
        <v>A</v>
      </c>
      <c r="D179" s="48" t="str">
        <f>Tab_CAANxSAAL[[#This Row],[RAZÃO SOCIAL]]</f>
        <v>Zapel</v>
      </c>
      <c r="E179" s="40">
        <f>Tab_CAANxSAAL[[#This Row],[NATUREZA CONTRATO]]</f>
        <v>706562</v>
      </c>
      <c r="F179" s="4" t="str">
        <f>Tab_CAANxSAAL[[#This Row],[MEDIDOR / REQUISITANTE]]</f>
        <v>Dr. Benjamin das Neves</v>
      </c>
      <c r="G179" s="46">
        <f>Tab_CAANxSAAL[[#This Row],[LIBERAÇÃO PEDIDO]]</f>
        <v>44593</v>
      </c>
      <c r="H179" s="10">
        <f t="shared" si="42"/>
        <v>44612</v>
      </c>
      <c r="I179" s="40">
        <f>DAY(Tab_Indicadores[[#This Row],[DATA LIBERAÇÃO]])</f>
        <v>1</v>
      </c>
      <c r="J179" s="40" t="e">
        <f>IF(Tab_Indicadores[[#This Row],[MÊS]]=$AA$3,I179,"")</f>
        <v>#REF!</v>
      </c>
      <c r="K179" s="49" t="str">
        <f>IF(Tab_Indicadores[[#All],[DATA LIBERAÇÃO]]&gt;Tab_Indicadores[[#All],[PRAZO LIBERAÇÃO]],"Fora do prazo","No prazo")</f>
        <v>No prazo</v>
      </c>
      <c r="L179" s="49" t="str">
        <f t="shared" si="46"/>
        <v>-</v>
      </c>
      <c r="M179" s="40" t="str">
        <f>IF(Tab_Indicadores[[#This Row],[STATUS]]=$Q$3,"-","")</f>
        <v>-</v>
      </c>
      <c r="N179" s="55">
        <f>Tab_CAANxSAAL[[#This Row],[DATA PRÉ-NOTA]]</f>
        <v>44594</v>
      </c>
      <c r="O179" s="56">
        <v>44613</v>
      </c>
      <c r="P179" s="4" t="str">
        <f>IF(Tab_Indicadores[[#This Row],[DATA PRÉ-NOTA]]&lt;=Tab_Indicadores[[#This Row],[PRAZO PRÉ-NOTA]],"No prazo","Fora do prazo")</f>
        <v>No prazo</v>
      </c>
    </row>
    <row r="180" spans="1:16" x14ac:dyDescent="0.25">
      <c r="A180" s="40" t="str">
        <f t="shared" si="45"/>
        <v>Fevereiro</v>
      </c>
      <c r="B180" s="40">
        <f>MONTH(Tab_CAANxSAAL[[#This Row],[MÊS LANÇ.]])</f>
        <v>2</v>
      </c>
      <c r="C180" s="40" t="str">
        <f>Tab_CAANxSAAL[[#This Row],[FILIAL]]</f>
        <v>A</v>
      </c>
      <c r="D180" s="48" t="str">
        <f>Tab_CAANxSAAL[[#This Row],[RAZÃO SOCIAL]]</f>
        <v>Zapel</v>
      </c>
      <c r="E180" s="40">
        <f>Tab_CAANxSAAL[[#This Row],[NATUREZA CONTRATO]]</f>
        <v>375477</v>
      </c>
      <c r="F180" s="4" t="str">
        <f>Tab_CAANxSAAL[[#This Row],[MEDIDOR / REQUISITANTE]]</f>
        <v>Dr. Benjamin das Neves</v>
      </c>
      <c r="G180" s="46">
        <f>Tab_CAANxSAAL[[#This Row],[LIBERAÇÃO PEDIDO]]</f>
        <v>44593</v>
      </c>
      <c r="H180" s="10">
        <f t="shared" si="42"/>
        <v>44612</v>
      </c>
      <c r="I180" s="40">
        <f>DAY(Tab_Indicadores[[#This Row],[DATA LIBERAÇÃO]])</f>
        <v>1</v>
      </c>
      <c r="J180" s="40" t="e">
        <f>IF(Tab_Indicadores[[#This Row],[MÊS]]=$AA$3,I180,"")</f>
        <v>#REF!</v>
      </c>
      <c r="K180" s="49" t="str">
        <f>IF(Tab_Indicadores[[#All],[DATA LIBERAÇÃO]]&gt;Tab_Indicadores[[#All],[PRAZO LIBERAÇÃO]],"Fora do prazo","No prazo")</f>
        <v>No prazo</v>
      </c>
      <c r="L180" s="49" t="str">
        <f t="shared" si="46"/>
        <v>-</v>
      </c>
      <c r="M180" s="40" t="str">
        <f>IF(Tab_Indicadores[[#This Row],[STATUS]]=$Q$3,"-","")</f>
        <v>-</v>
      </c>
      <c r="N180" s="55">
        <f>Tab_CAANxSAAL[[#This Row],[DATA PRÉ-NOTA]]</f>
        <v>44594</v>
      </c>
      <c r="O180" s="56">
        <v>44613</v>
      </c>
      <c r="P180" s="4" t="str">
        <f>IF(Tab_Indicadores[[#This Row],[DATA PRÉ-NOTA]]&lt;=Tab_Indicadores[[#This Row],[PRAZO PRÉ-NOTA]],"No prazo","Fora do prazo")</f>
        <v>No prazo</v>
      </c>
    </row>
    <row r="181" spans="1:16" x14ac:dyDescent="0.25">
      <c r="A181" s="40" t="str">
        <f t="shared" si="45"/>
        <v>Fevereiro</v>
      </c>
      <c r="B181" s="40">
        <f>MONTH(Tab_CAANxSAAL[[#This Row],[MÊS LANÇ.]])</f>
        <v>2</v>
      </c>
      <c r="C181" s="40" t="str">
        <f>Tab_CAANxSAAL[[#This Row],[FILIAL]]</f>
        <v>A</v>
      </c>
      <c r="D181" s="48" t="str">
        <f>Tab_CAANxSAAL[[#This Row],[RAZÃO SOCIAL]]</f>
        <v>Zapel</v>
      </c>
      <c r="E181" s="40">
        <f>Tab_CAANxSAAL[[#This Row],[NATUREZA CONTRATO]]</f>
        <v>998677</v>
      </c>
      <c r="F181" s="4" t="str">
        <f>Tab_CAANxSAAL[[#This Row],[MEDIDOR / REQUISITANTE]]</f>
        <v>Dr. Benjamin das Neves</v>
      </c>
      <c r="G181" s="46">
        <f>Tab_CAANxSAAL[[#This Row],[LIBERAÇÃO PEDIDO]]</f>
        <v>44593</v>
      </c>
      <c r="H181" s="10">
        <f t="shared" si="42"/>
        <v>44612</v>
      </c>
      <c r="I181" s="40">
        <f>DAY(Tab_Indicadores[[#This Row],[DATA LIBERAÇÃO]])</f>
        <v>1</v>
      </c>
      <c r="J181" s="40" t="e">
        <f>IF(Tab_Indicadores[[#This Row],[MÊS]]=$AA$3,I181,"")</f>
        <v>#REF!</v>
      </c>
      <c r="K181" s="49" t="str">
        <f>IF(Tab_Indicadores[[#All],[DATA LIBERAÇÃO]]&gt;Tab_Indicadores[[#All],[PRAZO LIBERAÇÃO]],"Fora do prazo","No prazo")</f>
        <v>No prazo</v>
      </c>
      <c r="L181" s="49" t="str">
        <f t="shared" si="46"/>
        <v>-</v>
      </c>
      <c r="M181" s="40" t="str">
        <f>IF(Tab_Indicadores[[#This Row],[STATUS]]=$Q$3,"-","")</f>
        <v>-</v>
      </c>
      <c r="N181" s="55">
        <f>Tab_CAANxSAAL[[#This Row],[DATA PRÉ-NOTA]]</f>
        <v>44594</v>
      </c>
      <c r="O181" s="56">
        <v>44613</v>
      </c>
      <c r="P181" s="4" t="str">
        <f>IF(Tab_Indicadores[[#This Row],[DATA PRÉ-NOTA]]&lt;=Tab_Indicadores[[#This Row],[PRAZO PRÉ-NOTA]],"No prazo","Fora do prazo")</f>
        <v>No prazo</v>
      </c>
    </row>
    <row r="182" spans="1:16" x14ac:dyDescent="0.25">
      <c r="A182" s="40" t="str">
        <f t="shared" si="45"/>
        <v>Fevereiro</v>
      </c>
      <c r="B182" s="40">
        <f>MONTH(Tab_CAANxSAAL[[#This Row],[MÊS LANÇ.]])</f>
        <v>2</v>
      </c>
      <c r="C182" s="40" t="str">
        <f>Tab_CAANxSAAL[[#This Row],[FILIAL]]</f>
        <v>A</v>
      </c>
      <c r="D182" s="48" t="str">
        <f>Tab_CAANxSAAL[[#This Row],[RAZÃO SOCIAL]]</f>
        <v>Hewir</v>
      </c>
      <c r="E182" s="40">
        <f>Tab_CAANxSAAL[[#This Row],[NATUREZA CONTRATO]]</f>
        <v>970852</v>
      </c>
      <c r="F182" s="4" t="str">
        <f>Tab_CAANxSAAL[[#This Row],[MEDIDOR / REQUISITANTE]]</f>
        <v>Gabrielly Moura</v>
      </c>
      <c r="G182" s="46">
        <f>Tab_CAANxSAAL[[#This Row],[LIBERAÇÃO PEDIDO]]</f>
        <v>44609</v>
      </c>
      <c r="H182" s="10">
        <f t="shared" si="42"/>
        <v>44612</v>
      </c>
      <c r="I182" s="40">
        <f>DAY(Tab_Indicadores[[#This Row],[DATA LIBERAÇÃO]])</f>
        <v>17</v>
      </c>
      <c r="J182" s="40" t="e">
        <f>IF(Tab_Indicadores[[#This Row],[MÊS]]=$AA$3,I182,"")</f>
        <v>#REF!</v>
      </c>
      <c r="K182" s="49" t="str">
        <f>IF(Tab_Indicadores[[#All],[DATA LIBERAÇÃO]]&gt;Tab_Indicadores[[#All],[PRAZO LIBERAÇÃO]],"Fora do prazo","No prazo")</f>
        <v>No prazo</v>
      </c>
      <c r="L182" s="49" t="str">
        <f t="shared" si="46"/>
        <v>-</v>
      </c>
      <c r="M182" s="40" t="str">
        <f>IF(Tab_Indicadores[[#This Row],[STATUS]]=$Q$3,"-","")</f>
        <v>-</v>
      </c>
      <c r="N182" s="55">
        <f>Tab_CAANxSAAL[[#This Row],[DATA PRÉ-NOTA]]</f>
        <v>44609</v>
      </c>
      <c r="O182" s="56">
        <v>44613</v>
      </c>
      <c r="P182" s="4" t="str">
        <f>IF(Tab_Indicadores[[#This Row],[DATA PRÉ-NOTA]]&lt;=Tab_Indicadores[[#This Row],[PRAZO PRÉ-NOTA]],"No prazo","Fora do prazo")</f>
        <v>No prazo</v>
      </c>
    </row>
    <row r="183" spans="1:16" x14ac:dyDescent="0.25">
      <c r="A183" s="40" t="str">
        <f t="shared" si="45"/>
        <v>Fevereiro</v>
      </c>
      <c r="B183" s="40">
        <f>MONTH(Tab_CAANxSAAL[[#This Row],[MÊS LANÇ.]])</f>
        <v>2</v>
      </c>
      <c r="C183" s="40" t="str">
        <f>Tab_CAANxSAAL[[#This Row],[FILIAL]]</f>
        <v>A</v>
      </c>
      <c r="D183" s="48" t="str">
        <f>Tab_CAANxSAAL[[#This Row],[RAZÃO SOCIAL]]</f>
        <v>Hewir</v>
      </c>
      <c r="E183" s="40">
        <f>Tab_CAANxSAAL[[#This Row],[NATUREZA CONTRATO]]</f>
        <v>557091</v>
      </c>
      <c r="F183" s="4" t="str">
        <f>Tab_CAANxSAAL[[#This Row],[MEDIDOR / REQUISITANTE]]</f>
        <v>Gabrielly Moura</v>
      </c>
      <c r="G183" s="46">
        <f>Tab_CAANxSAAL[[#This Row],[LIBERAÇÃO PEDIDO]]</f>
        <v>44609</v>
      </c>
      <c r="H183" s="10">
        <f t="shared" si="42"/>
        <v>44612</v>
      </c>
      <c r="I183" s="40">
        <f>DAY(Tab_Indicadores[[#This Row],[DATA LIBERAÇÃO]])</f>
        <v>17</v>
      </c>
      <c r="J183" s="40" t="e">
        <f>IF(Tab_Indicadores[[#This Row],[MÊS]]=$AA$3,I183,"")</f>
        <v>#REF!</v>
      </c>
      <c r="K183" s="49" t="str">
        <f>IF(Tab_Indicadores[[#All],[DATA LIBERAÇÃO]]&gt;Tab_Indicadores[[#All],[PRAZO LIBERAÇÃO]],"Fora do prazo","No prazo")</f>
        <v>No prazo</v>
      </c>
      <c r="L183" s="49" t="str">
        <f t="shared" si="46"/>
        <v>-</v>
      </c>
      <c r="M183" s="40" t="str">
        <f>IF(Tab_Indicadores[[#This Row],[STATUS]]=$Q$3,"-","")</f>
        <v>-</v>
      </c>
      <c r="N183" s="55">
        <f>Tab_CAANxSAAL[[#This Row],[DATA PRÉ-NOTA]]</f>
        <v>44609</v>
      </c>
      <c r="O183" s="56">
        <v>44613</v>
      </c>
      <c r="P183" s="4" t="str">
        <f>IF(Tab_Indicadores[[#This Row],[DATA PRÉ-NOTA]]&lt;=Tab_Indicadores[[#This Row],[PRAZO PRÉ-NOTA]],"No prazo","Fora do prazo")</f>
        <v>No prazo</v>
      </c>
    </row>
    <row r="184" spans="1:16" x14ac:dyDescent="0.25">
      <c r="A184" s="40" t="str">
        <f t="shared" si="45"/>
        <v>Fevereiro</v>
      </c>
      <c r="B184" s="40">
        <f>MONTH(Tab_CAANxSAAL[[#This Row],[MÊS LANÇ.]])</f>
        <v>2</v>
      </c>
      <c r="C184" s="40" t="str">
        <f>Tab_CAANxSAAL[[#This Row],[FILIAL]]</f>
        <v>A</v>
      </c>
      <c r="D184" s="48" t="str">
        <f>Tab_CAANxSAAL[[#This Row],[RAZÃO SOCIAL]]</f>
        <v>Hewir</v>
      </c>
      <c r="E184" s="40">
        <f>Tab_CAANxSAAL[[#This Row],[NATUREZA CONTRATO]]</f>
        <v>232674</v>
      </c>
      <c r="F184" s="4" t="str">
        <f>Tab_CAANxSAAL[[#This Row],[MEDIDOR / REQUISITANTE]]</f>
        <v>Gabrielly Moura</v>
      </c>
      <c r="G184" s="46">
        <f>Tab_CAANxSAAL[[#This Row],[LIBERAÇÃO PEDIDO]]</f>
        <v>44608</v>
      </c>
      <c r="H184" s="10">
        <f t="shared" si="42"/>
        <v>44612</v>
      </c>
      <c r="I184" s="40">
        <f>DAY(Tab_Indicadores[[#This Row],[DATA LIBERAÇÃO]])</f>
        <v>16</v>
      </c>
      <c r="J184" s="40" t="e">
        <f>IF(Tab_Indicadores[[#This Row],[MÊS]]=$AA$3,I184,"")</f>
        <v>#REF!</v>
      </c>
      <c r="K184" s="49" t="str">
        <f>IF(Tab_Indicadores[[#All],[DATA LIBERAÇÃO]]&gt;Tab_Indicadores[[#All],[PRAZO LIBERAÇÃO]],"Fora do prazo","No prazo")</f>
        <v>No prazo</v>
      </c>
      <c r="L184" s="49" t="str">
        <f t="shared" si="46"/>
        <v>-</v>
      </c>
      <c r="M184" s="40" t="str">
        <f>IF(Tab_Indicadores[[#This Row],[STATUS]]=$Q$3,"-","")</f>
        <v>-</v>
      </c>
      <c r="N184" s="55">
        <f>Tab_CAANxSAAL[[#This Row],[DATA PRÉ-NOTA]]</f>
        <v>44609</v>
      </c>
      <c r="O184" s="56">
        <v>44613</v>
      </c>
      <c r="P184" s="4" t="str">
        <f>IF(Tab_Indicadores[[#This Row],[DATA PRÉ-NOTA]]&lt;=Tab_Indicadores[[#This Row],[PRAZO PRÉ-NOTA]],"No prazo","Fora do prazo")</f>
        <v>No prazo</v>
      </c>
    </row>
    <row r="185" spans="1:16" x14ac:dyDescent="0.25">
      <c r="A185" s="40" t="str">
        <f t="shared" si="45"/>
        <v>Fevereiro</v>
      </c>
      <c r="B185" s="40">
        <f>MONTH(Tab_CAANxSAAL[[#This Row],[MÊS LANÇ.]])</f>
        <v>2</v>
      </c>
      <c r="C185" s="40" t="str">
        <f>Tab_CAANxSAAL[[#This Row],[FILIAL]]</f>
        <v>A</v>
      </c>
      <c r="D185" s="48" t="str">
        <f>Tab_CAANxSAAL[[#This Row],[RAZÃO SOCIAL]]</f>
        <v>Hewir</v>
      </c>
      <c r="E185" s="40">
        <f>Tab_CAANxSAAL[[#This Row],[NATUREZA CONTRATO]]</f>
        <v>806166</v>
      </c>
      <c r="F185" s="4" t="str">
        <f>Tab_CAANxSAAL[[#This Row],[MEDIDOR / REQUISITANTE]]</f>
        <v>Gabrielly Moura</v>
      </c>
      <c r="G185" s="46">
        <f>Tab_CAANxSAAL[[#This Row],[LIBERAÇÃO PEDIDO]]</f>
        <v>44608</v>
      </c>
      <c r="H185" s="10">
        <f t="shared" si="42"/>
        <v>44612</v>
      </c>
      <c r="I185" s="40">
        <f>DAY(Tab_Indicadores[[#This Row],[DATA LIBERAÇÃO]])</f>
        <v>16</v>
      </c>
      <c r="J185" s="40" t="e">
        <f>IF(Tab_Indicadores[[#This Row],[MÊS]]=$AA$3,I185,"")</f>
        <v>#REF!</v>
      </c>
      <c r="K185" s="49" t="str">
        <f>IF(Tab_Indicadores[[#All],[DATA LIBERAÇÃO]]&gt;Tab_Indicadores[[#All],[PRAZO LIBERAÇÃO]],"Fora do prazo","No prazo")</f>
        <v>No prazo</v>
      </c>
      <c r="L185" s="49" t="str">
        <f t="shared" si="46"/>
        <v>-</v>
      </c>
      <c r="M185" s="40" t="str">
        <f>IF(Tab_Indicadores[[#This Row],[STATUS]]=$Q$3,"-","")</f>
        <v>-</v>
      </c>
      <c r="N185" s="55">
        <f>Tab_CAANxSAAL[[#This Row],[DATA PRÉ-NOTA]]</f>
        <v>44609</v>
      </c>
      <c r="O185" s="56">
        <v>44613</v>
      </c>
      <c r="P185" s="4" t="str">
        <f>IF(Tab_Indicadores[[#This Row],[DATA PRÉ-NOTA]]&lt;=Tab_Indicadores[[#This Row],[PRAZO PRÉ-NOTA]],"No prazo","Fora do prazo")</f>
        <v>No prazo</v>
      </c>
    </row>
    <row r="186" spans="1:16" x14ac:dyDescent="0.25">
      <c r="A186" s="40" t="str">
        <f t="shared" ref="A186:A230" si="47">IF(B186=1,"Janeiro",IF(B186=2,"Fevereiro",IF(B186=3,"Março",IF(B186=4,"Abril",IF(B186=5,"Maio",IF(B186=6,"Junho",IF(B186=7,"Julho",IF(B186=8,"Agosto",IF(B186=9,"Setembro",IF(B186=10,"Outubro",IF(B186=11,"Novembro","Dezembro")))))))))))</f>
        <v>Fevereiro</v>
      </c>
      <c r="B186" s="40">
        <f>MONTH(Tab_CAANxSAAL[[#This Row],[MÊS LANÇ.]])</f>
        <v>2</v>
      </c>
      <c r="C186" s="40" t="str">
        <f>Tab_CAANxSAAL[[#This Row],[FILIAL]]</f>
        <v>B</v>
      </c>
      <c r="D186" s="48" t="str">
        <f>Tab_CAANxSAAL[[#This Row],[RAZÃO SOCIAL]]</f>
        <v>Hewir</v>
      </c>
      <c r="E186" s="40">
        <f>Tab_CAANxSAAL[[#This Row],[NATUREZA CONTRATO]]</f>
        <v>767876</v>
      </c>
      <c r="F186" s="4" t="str">
        <f>Tab_CAANxSAAL[[#This Row],[MEDIDOR / REQUISITANTE]]</f>
        <v>Gabrielly Moura</v>
      </c>
      <c r="G186" s="46">
        <f>Tab_CAANxSAAL[[#This Row],[LIBERAÇÃO PEDIDO]]</f>
        <v>44608</v>
      </c>
      <c r="H186" s="10">
        <f t="shared" si="42"/>
        <v>44612</v>
      </c>
      <c r="I186" s="40">
        <f>DAY(Tab_Indicadores[[#This Row],[DATA LIBERAÇÃO]])</f>
        <v>16</v>
      </c>
      <c r="J186" s="40" t="e">
        <f>IF(Tab_Indicadores[[#This Row],[MÊS]]=$AA$3,I186,"")</f>
        <v>#REF!</v>
      </c>
      <c r="K186" s="49" t="str">
        <f>IF(Tab_Indicadores[[#All],[DATA LIBERAÇÃO]]&gt;Tab_Indicadores[[#All],[PRAZO LIBERAÇÃO]],"Fora do prazo","No prazo")</f>
        <v>No prazo</v>
      </c>
      <c r="L186" s="49" t="str">
        <f t="shared" ref="L186:L230" si="48">IF(K186="Fora do prazo",F186,"-")</f>
        <v>-</v>
      </c>
      <c r="M186" s="40" t="str">
        <f>IF(Tab_Indicadores[[#This Row],[STATUS]]=$Q$3,"-","")</f>
        <v>-</v>
      </c>
      <c r="N186" s="55">
        <f>Tab_CAANxSAAL[[#This Row],[DATA PRÉ-NOTA]]</f>
        <v>44609</v>
      </c>
      <c r="O186" s="56">
        <v>44613</v>
      </c>
      <c r="P186" s="4" t="str">
        <f>IF(Tab_Indicadores[[#This Row],[DATA PRÉ-NOTA]]&lt;=Tab_Indicadores[[#This Row],[PRAZO PRÉ-NOTA]],"No prazo","Fora do prazo")</f>
        <v>No prazo</v>
      </c>
    </row>
    <row r="187" spans="1:16" x14ac:dyDescent="0.25">
      <c r="A187" s="40" t="str">
        <f t="shared" si="47"/>
        <v>Fevereiro</v>
      </c>
      <c r="B187" s="40">
        <f>MONTH(Tab_CAANxSAAL[[#This Row],[MÊS LANÇ.]])</f>
        <v>2</v>
      </c>
      <c r="C187" s="40" t="str">
        <f>Tab_CAANxSAAL[[#This Row],[FILIAL]]</f>
        <v>B</v>
      </c>
      <c r="D187" s="48" t="str">
        <f>Tab_CAANxSAAL[[#This Row],[RAZÃO SOCIAL]]</f>
        <v>Hewir</v>
      </c>
      <c r="E187" s="40">
        <f>Tab_CAANxSAAL[[#This Row],[NATUREZA CONTRATO]]</f>
        <v>959894</v>
      </c>
      <c r="F187" s="4" t="str">
        <f>Tab_CAANxSAAL[[#This Row],[MEDIDOR / REQUISITANTE]]</f>
        <v>Gabrielly Moura</v>
      </c>
      <c r="G187" s="46">
        <f>Tab_CAANxSAAL[[#This Row],[LIBERAÇÃO PEDIDO]]</f>
        <v>44609</v>
      </c>
      <c r="H187" s="10">
        <f t="shared" si="42"/>
        <v>44612</v>
      </c>
      <c r="I187" s="40">
        <f>DAY(Tab_Indicadores[[#This Row],[DATA LIBERAÇÃO]])</f>
        <v>17</v>
      </c>
      <c r="J187" s="40" t="e">
        <f>IF(Tab_Indicadores[[#This Row],[MÊS]]=$AA$3,I187,"")</f>
        <v>#REF!</v>
      </c>
      <c r="K187" s="49" t="str">
        <f>IF(Tab_Indicadores[[#All],[DATA LIBERAÇÃO]]&gt;Tab_Indicadores[[#All],[PRAZO LIBERAÇÃO]],"Fora do prazo","No prazo")</f>
        <v>No prazo</v>
      </c>
      <c r="L187" s="49" t="str">
        <f t="shared" si="48"/>
        <v>-</v>
      </c>
      <c r="M187" s="40" t="str">
        <f>IF(Tab_Indicadores[[#This Row],[STATUS]]=$Q$3,"-","")</f>
        <v>-</v>
      </c>
      <c r="N187" s="55">
        <f>Tab_CAANxSAAL[[#This Row],[DATA PRÉ-NOTA]]</f>
        <v>44609</v>
      </c>
      <c r="O187" s="56">
        <v>44613</v>
      </c>
      <c r="P187" s="4" t="str">
        <f>IF(Tab_Indicadores[[#This Row],[DATA PRÉ-NOTA]]&lt;=Tab_Indicadores[[#This Row],[PRAZO PRÉ-NOTA]],"No prazo","Fora do prazo")</f>
        <v>No prazo</v>
      </c>
    </row>
    <row r="188" spans="1:16" x14ac:dyDescent="0.25">
      <c r="A188" s="40" t="str">
        <f t="shared" si="47"/>
        <v>Fevereiro</v>
      </c>
      <c r="B188" s="40">
        <f>MONTH(Tab_CAANxSAAL[[#This Row],[MÊS LANÇ.]])</f>
        <v>2</v>
      </c>
      <c r="C188" s="40" t="str">
        <f>Tab_CAANxSAAL[[#This Row],[FILIAL]]</f>
        <v>A</v>
      </c>
      <c r="D188" s="48" t="str">
        <f>Tab_CAANxSAAL[[#This Row],[RAZÃO SOCIAL]]</f>
        <v>Zuyhui</v>
      </c>
      <c r="E188" s="40">
        <f>Tab_CAANxSAAL[[#This Row],[NATUREZA CONTRATO]]</f>
        <v>821482</v>
      </c>
      <c r="F188" s="4" t="str">
        <f>Tab_CAANxSAAL[[#This Row],[MEDIDOR / REQUISITANTE]]</f>
        <v>Isis Fogaça</v>
      </c>
      <c r="G188" s="46">
        <f>Tab_CAANxSAAL[[#This Row],[LIBERAÇÃO PEDIDO]]</f>
        <v>44606</v>
      </c>
      <c r="H188" s="10">
        <f t="shared" si="42"/>
        <v>44612</v>
      </c>
      <c r="I188" s="40">
        <f>DAY(Tab_Indicadores[[#This Row],[DATA LIBERAÇÃO]])</f>
        <v>14</v>
      </c>
      <c r="J188" s="40" t="e">
        <f>IF(Tab_Indicadores[[#This Row],[MÊS]]=$AA$3,I188,"")</f>
        <v>#REF!</v>
      </c>
      <c r="K188" s="49" t="str">
        <f>IF(Tab_Indicadores[[#All],[DATA LIBERAÇÃO]]&gt;Tab_Indicadores[[#All],[PRAZO LIBERAÇÃO]],"Fora do prazo","No prazo")</f>
        <v>No prazo</v>
      </c>
      <c r="L188" s="49" t="str">
        <f t="shared" si="48"/>
        <v>-</v>
      </c>
      <c r="M188" s="40" t="str">
        <f>IF(Tab_Indicadores[[#This Row],[STATUS]]=$Q$3,"-","")</f>
        <v>-</v>
      </c>
      <c r="N188" s="55">
        <f>Tab_CAANxSAAL[[#This Row],[DATA PRÉ-NOTA]]</f>
        <v>44606</v>
      </c>
      <c r="O188" s="56">
        <v>44613</v>
      </c>
      <c r="P188" s="4" t="str">
        <f>IF(Tab_Indicadores[[#This Row],[DATA PRÉ-NOTA]]&lt;=Tab_Indicadores[[#This Row],[PRAZO PRÉ-NOTA]],"No prazo","Fora do prazo")</f>
        <v>No prazo</v>
      </c>
    </row>
    <row r="189" spans="1:16" x14ac:dyDescent="0.25">
      <c r="A189" s="40" t="str">
        <f t="shared" si="47"/>
        <v>Fevereiro</v>
      </c>
      <c r="B189" s="40">
        <f>MONTH(Tab_CAANxSAAL[[#This Row],[MÊS LANÇ.]])</f>
        <v>2</v>
      </c>
      <c r="C189" s="40" t="str">
        <f>Tab_CAANxSAAL[[#This Row],[FILIAL]]</f>
        <v>A</v>
      </c>
      <c r="D189" s="48" t="str">
        <f>Tab_CAANxSAAL[[#This Row],[RAZÃO SOCIAL]]</f>
        <v>Xeocayre</v>
      </c>
      <c r="E189" s="40">
        <f>Tab_CAANxSAAL[[#This Row],[NATUREZA CONTRATO]]</f>
        <v>205537</v>
      </c>
      <c r="F189" s="4" t="str">
        <f>Tab_CAANxSAAL[[#This Row],[MEDIDOR / REQUISITANTE]]</f>
        <v>Larissa Pires</v>
      </c>
      <c r="G189" s="46">
        <f>Tab_CAANxSAAL[[#This Row],[LIBERAÇÃO PEDIDO]]</f>
        <v>44617</v>
      </c>
      <c r="H189" s="10">
        <f t="shared" si="42"/>
        <v>44612</v>
      </c>
      <c r="I189" s="40">
        <f>DAY(Tab_Indicadores[[#This Row],[DATA LIBERAÇÃO]])</f>
        <v>25</v>
      </c>
      <c r="J189" s="40" t="e">
        <f>IF(Tab_Indicadores[[#This Row],[MÊS]]=$AA$3,I189,"")</f>
        <v>#REF!</v>
      </c>
      <c r="K189" s="49" t="str">
        <f>IF(Tab_Indicadores[[#All],[DATA LIBERAÇÃO]]&gt;Tab_Indicadores[[#All],[PRAZO LIBERAÇÃO]],"Fora do prazo","No prazo")</f>
        <v>Fora do prazo</v>
      </c>
      <c r="L189" s="49" t="str">
        <f t="shared" si="48"/>
        <v>Larissa Pires</v>
      </c>
      <c r="M189" s="40" t="str">
        <f>IF(Tab_Indicadores[[#This Row],[STATUS]]=$Q$3,"-","")</f>
        <v/>
      </c>
      <c r="N189" s="55">
        <f>Tab_CAANxSAAL[[#This Row],[DATA PRÉ-NOTA]]</f>
        <v>44617</v>
      </c>
      <c r="O189" s="56">
        <v>44613</v>
      </c>
      <c r="P189" s="4" t="str">
        <f>IF(Tab_Indicadores[[#This Row],[DATA PRÉ-NOTA]]&lt;=Tab_Indicadores[[#This Row],[PRAZO PRÉ-NOTA]],"No prazo","Fora do prazo")</f>
        <v>Fora do prazo</v>
      </c>
    </row>
    <row r="190" spans="1:16" x14ac:dyDescent="0.25">
      <c r="A190" s="40" t="str">
        <f t="shared" si="47"/>
        <v>Fevereiro</v>
      </c>
      <c r="B190" s="40">
        <f>MONTH(Tab_CAANxSAAL[[#This Row],[MÊS LANÇ.]])</f>
        <v>2</v>
      </c>
      <c r="C190" s="40" t="str">
        <f>Tab_CAANxSAAL[[#This Row],[FILIAL]]</f>
        <v>A</v>
      </c>
      <c r="D190" s="48" t="str">
        <f>Tab_CAANxSAAL[[#This Row],[RAZÃO SOCIAL]]</f>
        <v>Vawen</v>
      </c>
      <c r="E190" s="40">
        <f>Tab_CAANxSAAL[[#This Row],[NATUREZA CONTRATO]]</f>
        <v>356742</v>
      </c>
      <c r="F190" s="4" t="str">
        <f>Tab_CAANxSAAL[[#This Row],[MEDIDOR / REQUISITANTE]]</f>
        <v>Gabrielly Moura</v>
      </c>
      <c r="G190" s="46">
        <f>Tab_CAANxSAAL[[#This Row],[LIBERAÇÃO PEDIDO]]</f>
        <v>44601</v>
      </c>
      <c r="H190" s="10">
        <f t="shared" si="42"/>
        <v>44612</v>
      </c>
      <c r="I190" s="40">
        <f>DAY(Tab_Indicadores[[#This Row],[DATA LIBERAÇÃO]])</f>
        <v>9</v>
      </c>
      <c r="J190" s="40" t="e">
        <f>IF(Tab_Indicadores[[#This Row],[MÊS]]=$AA$3,I190,"")</f>
        <v>#REF!</v>
      </c>
      <c r="K190" s="49" t="str">
        <f>IF(Tab_Indicadores[[#All],[DATA LIBERAÇÃO]]&gt;Tab_Indicadores[[#All],[PRAZO LIBERAÇÃO]],"Fora do prazo","No prazo")</f>
        <v>No prazo</v>
      </c>
      <c r="L190" s="49" t="str">
        <f t="shared" si="48"/>
        <v>-</v>
      </c>
      <c r="M190" s="40" t="str">
        <f>IF(Tab_Indicadores[[#This Row],[STATUS]]=$Q$3,"-","")</f>
        <v>-</v>
      </c>
      <c r="N190" s="55">
        <f>Tab_CAANxSAAL[[#This Row],[DATA PRÉ-NOTA]]</f>
        <v>44602</v>
      </c>
      <c r="O190" s="56">
        <v>44613</v>
      </c>
      <c r="P190" s="4" t="str">
        <f>IF(Tab_Indicadores[[#This Row],[DATA PRÉ-NOTA]]&lt;=Tab_Indicadores[[#This Row],[PRAZO PRÉ-NOTA]],"No prazo","Fora do prazo")</f>
        <v>No prazo</v>
      </c>
    </row>
    <row r="191" spans="1:16" x14ac:dyDescent="0.25">
      <c r="A191" s="40" t="str">
        <f t="shared" si="47"/>
        <v>Fevereiro</v>
      </c>
      <c r="B191" s="40">
        <f>MONTH(Tab_CAANxSAAL[[#This Row],[MÊS LANÇ.]])</f>
        <v>2</v>
      </c>
      <c r="C191" s="40" t="str">
        <f>Tab_CAANxSAAL[[#This Row],[FILIAL]]</f>
        <v>A</v>
      </c>
      <c r="D191" s="48" t="str">
        <f>Tab_CAANxSAAL[[#This Row],[RAZÃO SOCIAL]]</f>
        <v>Vawen</v>
      </c>
      <c r="E191" s="40">
        <f>Tab_CAANxSAAL[[#This Row],[NATUREZA CONTRATO]]</f>
        <v>244031</v>
      </c>
      <c r="F191" s="4" t="str">
        <f>Tab_CAANxSAAL[[#This Row],[MEDIDOR / REQUISITANTE]]</f>
        <v>Gabrielly Moura</v>
      </c>
      <c r="G191" s="46">
        <f>Tab_CAANxSAAL[[#This Row],[LIBERAÇÃO PEDIDO]]</f>
        <v>44601</v>
      </c>
      <c r="H191" s="10">
        <f t="shared" si="42"/>
        <v>44612</v>
      </c>
      <c r="I191" s="40">
        <f>DAY(Tab_Indicadores[[#This Row],[DATA LIBERAÇÃO]])</f>
        <v>9</v>
      </c>
      <c r="J191" s="40" t="e">
        <f>IF(Tab_Indicadores[[#This Row],[MÊS]]=$AA$3,I191,"")</f>
        <v>#REF!</v>
      </c>
      <c r="K191" s="49" t="str">
        <f>IF(Tab_Indicadores[[#All],[DATA LIBERAÇÃO]]&gt;Tab_Indicadores[[#All],[PRAZO LIBERAÇÃO]],"Fora do prazo","No prazo")</f>
        <v>No prazo</v>
      </c>
      <c r="L191" s="49" t="str">
        <f t="shared" si="48"/>
        <v>-</v>
      </c>
      <c r="M191" s="40" t="str">
        <f>IF(Tab_Indicadores[[#This Row],[STATUS]]=$Q$3,"-","")</f>
        <v>-</v>
      </c>
      <c r="N191" s="55">
        <f>Tab_CAANxSAAL[[#This Row],[DATA PRÉ-NOTA]]</f>
        <v>44603</v>
      </c>
      <c r="O191" s="56">
        <v>44613</v>
      </c>
      <c r="P191" s="4" t="str">
        <f>IF(Tab_Indicadores[[#This Row],[DATA PRÉ-NOTA]]&lt;=Tab_Indicadores[[#This Row],[PRAZO PRÉ-NOTA]],"No prazo","Fora do prazo")</f>
        <v>No prazo</v>
      </c>
    </row>
    <row r="192" spans="1:16" x14ac:dyDescent="0.25">
      <c r="A192" s="40" t="str">
        <f t="shared" si="47"/>
        <v>Fevereiro</v>
      </c>
      <c r="B192" s="40">
        <f>MONTH(Tab_CAANxSAAL[[#This Row],[MÊS LANÇ.]])</f>
        <v>2</v>
      </c>
      <c r="C192" s="40" t="str">
        <f>Tab_CAANxSAAL[[#This Row],[FILIAL]]</f>
        <v>A</v>
      </c>
      <c r="D192" s="48" t="str">
        <f>Tab_CAANxSAAL[[#This Row],[RAZÃO SOCIAL]]</f>
        <v>Vawen</v>
      </c>
      <c r="E192" s="40">
        <f>Tab_CAANxSAAL[[#This Row],[NATUREZA CONTRATO]]</f>
        <v>861371</v>
      </c>
      <c r="F192" s="4" t="str">
        <f>Tab_CAANxSAAL[[#This Row],[MEDIDOR / REQUISITANTE]]</f>
        <v>Isabel Cardoso</v>
      </c>
      <c r="G192" s="46">
        <f>Tab_CAANxSAAL[[#This Row],[LIBERAÇÃO PEDIDO]]</f>
        <v>44608</v>
      </c>
      <c r="H192" s="10">
        <f t="shared" si="42"/>
        <v>44612</v>
      </c>
      <c r="I192" s="40">
        <f>DAY(Tab_Indicadores[[#This Row],[DATA LIBERAÇÃO]])</f>
        <v>16</v>
      </c>
      <c r="J192" s="40" t="e">
        <f>IF(Tab_Indicadores[[#This Row],[MÊS]]=$AA$3,I192,"")</f>
        <v>#REF!</v>
      </c>
      <c r="K192" s="49" t="str">
        <f>IF(Tab_Indicadores[[#All],[DATA LIBERAÇÃO]]&gt;Tab_Indicadores[[#All],[PRAZO LIBERAÇÃO]],"Fora do prazo","No prazo")</f>
        <v>No prazo</v>
      </c>
      <c r="L192" s="49" t="str">
        <f t="shared" si="48"/>
        <v>-</v>
      </c>
      <c r="M192" s="40" t="str">
        <f>IF(Tab_Indicadores[[#This Row],[STATUS]]=$Q$3,"-","")</f>
        <v>-</v>
      </c>
      <c r="N192" s="55">
        <f>Tab_CAANxSAAL[[#This Row],[DATA PRÉ-NOTA]]</f>
        <v>44608</v>
      </c>
      <c r="O192" s="56">
        <v>44613</v>
      </c>
      <c r="P192" s="4" t="str">
        <f>IF(Tab_Indicadores[[#This Row],[DATA PRÉ-NOTA]]&lt;=Tab_Indicadores[[#This Row],[PRAZO PRÉ-NOTA]],"No prazo","Fora do prazo")</f>
        <v>No prazo</v>
      </c>
    </row>
    <row r="193" spans="1:16" x14ac:dyDescent="0.25">
      <c r="A193" s="40" t="str">
        <f t="shared" si="47"/>
        <v>Fevereiro</v>
      </c>
      <c r="B193" s="40">
        <f>MONTH(Tab_CAANxSAAL[[#This Row],[MÊS LANÇ.]])</f>
        <v>2</v>
      </c>
      <c r="C193" s="40" t="str">
        <f>Tab_CAANxSAAL[[#This Row],[FILIAL]]</f>
        <v>A</v>
      </c>
      <c r="D193" s="48" t="str">
        <f>Tab_CAANxSAAL[[#This Row],[RAZÃO SOCIAL]]</f>
        <v>Bofel</v>
      </c>
      <c r="E193" s="40">
        <f>Tab_CAANxSAAL[[#This Row],[NATUREZA CONTRATO]]</f>
        <v>662144</v>
      </c>
      <c r="F193" s="4" t="str">
        <f>Tab_CAANxSAAL[[#This Row],[MEDIDOR / REQUISITANTE]]</f>
        <v>Esther Aragão</v>
      </c>
      <c r="G193" s="46">
        <f>Tab_CAANxSAAL[[#This Row],[LIBERAÇÃO PEDIDO]]</f>
        <v>44599</v>
      </c>
      <c r="H193" s="10">
        <f t="shared" si="42"/>
        <v>44612</v>
      </c>
      <c r="I193" s="40">
        <f>DAY(Tab_Indicadores[[#This Row],[DATA LIBERAÇÃO]])</f>
        <v>7</v>
      </c>
      <c r="J193" s="40" t="e">
        <f>IF(Tab_Indicadores[[#This Row],[MÊS]]=$AA$3,I193,"")</f>
        <v>#REF!</v>
      </c>
      <c r="K193" s="49" t="str">
        <f>IF(Tab_Indicadores[[#All],[DATA LIBERAÇÃO]]&gt;Tab_Indicadores[[#All],[PRAZO LIBERAÇÃO]],"Fora do prazo","No prazo")</f>
        <v>No prazo</v>
      </c>
      <c r="L193" s="49" t="str">
        <f t="shared" si="48"/>
        <v>-</v>
      </c>
      <c r="M193" s="40" t="str">
        <f>IF(Tab_Indicadores[[#This Row],[STATUS]]=$Q$3,"-","")</f>
        <v>-</v>
      </c>
      <c r="N193" s="55">
        <f>Tab_CAANxSAAL[[#This Row],[DATA PRÉ-NOTA]]</f>
        <v>44601</v>
      </c>
      <c r="O193" s="56">
        <v>44613</v>
      </c>
      <c r="P193" s="4" t="str">
        <f>IF(Tab_Indicadores[[#This Row],[DATA PRÉ-NOTA]]&lt;=Tab_Indicadores[[#This Row],[PRAZO PRÉ-NOTA]],"No prazo","Fora do prazo")</f>
        <v>No prazo</v>
      </c>
    </row>
    <row r="194" spans="1:16" x14ac:dyDescent="0.25">
      <c r="A194" s="40" t="str">
        <f t="shared" si="47"/>
        <v>Fevereiro</v>
      </c>
      <c r="B194" s="40">
        <f>MONTH(Tab_CAANxSAAL[[#This Row],[MÊS LANÇ.]])</f>
        <v>2</v>
      </c>
      <c r="C194" s="40" t="str">
        <f>Tab_CAANxSAAL[[#This Row],[FILIAL]]</f>
        <v>B</v>
      </c>
      <c r="D194" s="48" t="str">
        <f>Tab_CAANxSAAL[[#This Row],[RAZÃO SOCIAL]]</f>
        <v>Bofel</v>
      </c>
      <c r="E194" s="40">
        <f>Tab_CAANxSAAL[[#This Row],[NATUREZA CONTRATO]]</f>
        <v>582476</v>
      </c>
      <c r="F194" s="4" t="str">
        <f>Tab_CAANxSAAL[[#This Row],[MEDIDOR / REQUISITANTE]]</f>
        <v>Esther Aragão</v>
      </c>
      <c r="G194" s="46">
        <f>Tab_CAANxSAAL[[#This Row],[LIBERAÇÃO PEDIDO]]</f>
        <v>44599</v>
      </c>
      <c r="H194" s="10">
        <f t="shared" si="42"/>
        <v>44612</v>
      </c>
      <c r="I194" s="40">
        <f>DAY(Tab_Indicadores[[#This Row],[DATA LIBERAÇÃO]])</f>
        <v>7</v>
      </c>
      <c r="J194" s="40" t="e">
        <f>IF(Tab_Indicadores[[#This Row],[MÊS]]=$AA$3,I194,"")</f>
        <v>#REF!</v>
      </c>
      <c r="K194" s="49" t="str">
        <f>IF(Tab_Indicadores[[#All],[DATA LIBERAÇÃO]]&gt;Tab_Indicadores[[#All],[PRAZO LIBERAÇÃO]],"Fora do prazo","No prazo")</f>
        <v>No prazo</v>
      </c>
      <c r="L194" s="49" t="str">
        <f t="shared" si="48"/>
        <v>-</v>
      </c>
      <c r="M194" s="40" t="str">
        <f>IF(Tab_Indicadores[[#This Row],[STATUS]]=$Q$3,"-","")</f>
        <v>-</v>
      </c>
      <c r="N194" s="55">
        <f>Tab_CAANxSAAL[[#This Row],[DATA PRÉ-NOTA]]</f>
        <v>44601</v>
      </c>
      <c r="O194" s="56">
        <v>44613</v>
      </c>
      <c r="P194" s="4" t="str">
        <f>IF(Tab_Indicadores[[#This Row],[DATA PRÉ-NOTA]]&lt;=Tab_Indicadores[[#This Row],[PRAZO PRÉ-NOTA]],"No prazo","Fora do prazo")</f>
        <v>No prazo</v>
      </c>
    </row>
    <row r="195" spans="1:16" x14ac:dyDescent="0.25">
      <c r="A195" s="40" t="str">
        <f t="shared" si="47"/>
        <v>Fevereiro</v>
      </c>
      <c r="B195" s="40">
        <f>MONTH(Tab_CAANxSAAL[[#This Row],[MÊS LANÇ.]])</f>
        <v>2</v>
      </c>
      <c r="C195" s="40" t="str">
        <f>Tab_CAANxSAAL[[#This Row],[FILIAL]]</f>
        <v>A</v>
      </c>
      <c r="D195" s="48" t="str">
        <f>Tab_CAANxSAAL[[#This Row],[RAZÃO SOCIAL]]</f>
        <v>Bofel</v>
      </c>
      <c r="E195" s="40">
        <f>Tab_CAANxSAAL[[#This Row],[NATUREZA CONTRATO]]</f>
        <v>553828</v>
      </c>
      <c r="F195" s="4" t="str">
        <f>Tab_CAANxSAAL[[#This Row],[MEDIDOR / REQUISITANTE]]</f>
        <v>Maria Eduarda Ribeiro</v>
      </c>
      <c r="G195" s="46">
        <f>Tab_CAANxSAAL[[#This Row],[LIBERAÇÃO PEDIDO]]</f>
        <v>44609</v>
      </c>
      <c r="H195" s="10">
        <f t="shared" si="42"/>
        <v>44612</v>
      </c>
      <c r="I195" s="40">
        <f>DAY(Tab_Indicadores[[#This Row],[DATA LIBERAÇÃO]])</f>
        <v>17</v>
      </c>
      <c r="J195" s="40" t="e">
        <f>IF(Tab_Indicadores[[#This Row],[MÊS]]=$AA$3,I195,"")</f>
        <v>#REF!</v>
      </c>
      <c r="K195" s="49" t="str">
        <f>IF(Tab_Indicadores[[#All],[DATA LIBERAÇÃO]]&gt;Tab_Indicadores[[#All],[PRAZO LIBERAÇÃO]],"Fora do prazo","No prazo")</f>
        <v>No prazo</v>
      </c>
      <c r="L195" s="49" t="str">
        <f t="shared" si="48"/>
        <v>-</v>
      </c>
      <c r="M195" s="40" t="str">
        <f>IF(Tab_Indicadores[[#This Row],[STATUS]]=$Q$3,"-","")</f>
        <v>-</v>
      </c>
      <c r="N195" s="55">
        <f>Tab_CAANxSAAL[[#This Row],[DATA PRÉ-NOTA]]</f>
        <v>44610</v>
      </c>
      <c r="O195" s="56">
        <v>44613</v>
      </c>
      <c r="P195" s="4" t="str">
        <f>IF(Tab_Indicadores[[#This Row],[DATA PRÉ-NOTA]]&lt;=Tab_Indicadores[[#This Row],[PRAZO PRÉ-NOTA]],"No prazo","Fora do prazo")</f>
        <v>No prazo</v>
      </c>
    </row>
    <row r="196" spans="1:16" x14ac:dyDescent="0.25">
      <c r="A196" s="40" t="str">
        <f t="shared" si="47"/>
        <v>Fevereiro</v>
      </c>
      <c r="B196" s="40">
        <f>MONTH(Tab_CAANxSAAL[[#This Row],[MÊS LANÇ.]])</f>
        <v>2</v>
      </c>
      <c r="C196" s="40" t="str">
        <f>Tab_CAANxSAAL[[#This Row],[FILIAL]]</f>
        <v>B</v>
      </c>
      <c r="D196" s="48" t="str">
        <f>Tab_CAANxSAAL[[#This Row],[RAZÃO SOCIAL]]</f>
        <v>Bofel</v>
      </c>
      <c r="E196" s="40">
        <f>Tab_CAANxSAAL[[#This Row],[NATUREZA CONTRATO]]</f>
        <v>970880</v>
      </c>
      <c r="F196" s="4" t="str">
        <f>Tab_CAANxSAAL[[#This Row],[MEDIDOR / REQUISITANTE]]</f>
        <v>Stephany Porto</v>
      </c>
      <c r="G196" s="46">
        <f>Tab_CAANxSAAL[[#This Row],[LIBERAÇÃO PEDIDO]]</f>
        <v>44609</v>
      </c>
      <c r="H196" s="10">
        <f t="shared" si="42"/>
        <v>44612</v>
      </c>
      <c r="I196" s="40">
        <f>DAY(Tab_Indicadores[[#This Row],[DATA LIBERAÇÃO]])</f>
        <v>17</v>
      </c>
      <c r="J196" s="40" t="e">
        <f>IF(Tab_Indicadores[[#This Row],[MÊS]]=$AA$3,I196,"")</f>
        <v>#REF!</v>
      </c>
      <c r="K196" s="49" t="str">
        <f>IF(Tab_Indicadores[[#All],[DATA LIBERAÇÃO]]&gt;Tab_Indicadores[[#All],[PRAZO LIBERAÇÃO]],"Fora do prazo","No prazo")</f>
        <v>No prazo</v>
      </c>
      <c r="L196" s="49" t="str">
        <f t="shared" si="48"/>
        <v>-</v>
      </c>
      <c r="M196" s="40" t="str">
        <f>IF(Tab_Indicadores[[#This Row],[STATUS]]=$Q$3,"-","")</f>
        <v>-</v>
      </c>
      <c r="N196" s="55">
        <f>Tab_CAANxSAAL[[#This Row],[DATA PRÉ-NOTA]]</f>
        <v>44610</v>
      </c>
      <c r="O196" s="56">
        <v>44613</v>
      </c>
      <c r="P196" s="4" t="str">
        <f>IF(Tab_Indicadores[[#This Row],[DATA PRÉ-NOTA]]&lt;=Tab_Indicadores[[#This Row],[PRAZO PRÉ-NOTA]],"No prazo","Fora do prazo")</f>
        <v>No prazo</v>
      </c>
    </row>
    <row r="197" spans="1:16" x14ac:dyDescent="0.25">
      <c r="A197" s="40" t="str">
        <f t="shared" si="47"/>
        <v>Fevereiro</v>
      </c>
      <c r="B197" s="40">
        <f>MONTH(Tab_CAANxSAAL[[#This Row],[MÊS LANÇ.]])</f>
        <v>2</v>
      </c>
      <c r="C197" s="40" t="str">
        <f>Tab_CAANxSAAL[[#This Row],[FILIAL]]</f>
        <v>A</v>
      </c>
      <c r="D197" s="48" t="str">
        <f>Tab_CAANxSAAL[[#This Row],[RAZÃO SOCIAL]]</f>
        <v>Bofel</v>
      </c>
      <c r="E197" s="40">
        <f>Tab_CAANxSAAL[[#This Row],[NATUREZA CONTRATO]]</f>
        <v>616823</v>
      </c>
      <c r="F197" s="4" t="str">
        <f>Tab_CAANxSAAL[[#This Row],[MEDIDOR / REQUISITANTE]]</f>
        <v>Stephany Porto</v>
      </c>
      <c r="G197" s="46">
        <f>Tab_CAANxSAAL[[#This Row],[LIBERAÇÃO PEDIDO]]</f>
        <v>44609</v>
      </c>
      <c r="H197" s="10">
        <f t="shared" si="42"/>
        <v>44612</v>
      </c>
      <c r="I197" s="40">
        <f>DAY(Tab_Indicadores[[#This Row],[DATA LIBERAÇÃO]])</f>
        <v>17</v>
      </c>
      <c r="J197" s="40" t="e">
        <f>IF(Tab_Indicadores[[#This Row],[MÊS]]=$AA$3,I197,"")</f>
        <v>#REF!</v>
      </c>
      <c r="K197" s="49" t="str">
        <f>IF(Tab_Indicadores[[#All],[DATA LIBERAÇÃO]]&gt;Tab_Indicadores[[#All],[PRAZO LIBERAÇÃO]],"Fora do prazo","No prazo")</f>
        <v>No prazo</v>
      </c>
      <c r="L197" s="49" t="str">
        <f t="shared" si="48"/>
        <v>-</v>
      </c>
      <c r="M197" s="40" t="str">
        <f>IF(Tab_Indicadores[[#This Row],[STATUS]]=$Q$3,"-","")</f>
        <v>-</v>
      </c>
      <c r="N197" s="55">
        <f>Tab_CAANxSAAL[[#This Row],[DATA PRÉ-NOTA]]</f>
        <v>44610</v>
      </c>
      <c r="O197" s="56">
        <v>44613</v>
      </c>
      <c r="P197" s="4" t="str">
        <f>IF(Tab_Indicadores[[#This Row],[DATA PRÉ-NOTA]]&lt;=Tab_Indicadores[[#This Row],[PRAZO PRÉ-NOTA]],"No prazo","Fora do prazo")</f>
        <v>No prazo</v>
      </c>
    </row>
    <row r="198" spans="1:16" x14ac:dyDescent="0.25">
      <c r="A198" s="40" t="str">
        <f t="shared" si="47"/>
        <v>Fevereiro</v>
      </c>
      <c r="B198" s="40">
        <f>MONTH(Tab_CAANxSAAL[[#This Row],[MÊS LANÇ.]])</f>
        <v>2</v>
      </c>
      <c r="C198" s="40" t="str">
        <f>Tab_CAANxSAAL[[#This Row],[FILIAL]]</f>
        <v>A</v>
      </c>
      <c r="D198" s="48" t="str">
        <f>Tab_CAANxSAAL[[#This Row],[RAZÃO SOCIAL]]</f>
        <v>Kukus</v>
      </c>
      <c r="E198" s="40">
        <f>Tab_CAANxSAAL[[#This Row],[NATUREZA CONTRATO]]</f>
        <v>463999</v>
      </c>
      <c r="F198" s="4" t="str">
        <f>Tab_CAANxSAAL[[#This Row],[MEDIDOR / REQUISITANTE]]</f>
        <v>Maria Clara Azevedo</v>
      </c>
      <c r="G198" s="46">
        <f>Tab_CAANxSAAL[[#This Row],[LIBERAÇÃO PEDIDO]]</f>
        <v>44599</v>
      </c>
      <c r="H198" s="10">
        <f t="shared" ref="H198:H249" si="49">$H$132</f>
        <v>44612</v>
      </c>
      <c r="I198" s="40">
        <f>DAY(Tab_Indicadores[[#This Row],[DATA LIBERAÇÃO]])</f>
        <v>7</v>
      </c>
      <c r="J198" s="40" t="e">
        <f>IF(Tab_Indicadores[[#This Row],[MÊS]]=$AA$3,I198,"")</f>
        <v>#REF!</v>
      </c>
      <c r="K198" s="49" t="str">
        <f>IF(Tab_Indicadores[[#All],[DATA LIBERAÇÃO]]&gt;Tab_Indicadores[[#All],[PRAZO LIBERAÇÃO]],"Fora do prazo","No prazo")</f>
        <v>No prazo</v>
      </c>
      <c r="L198" s="49" t="str">
        <f t="shared" si="48"/>
        <v>-</v>
      </c>
      <c r="M198" s="40" t="str">
        <f>IF(Tab_Indicadores[[#This Row],[STATUS]]=$Q$3,"-","")</f>
        <v>-</v>
      </c>
      <c r="N198" s="55">
        <f>Tab_CAANxSAAL[[#This Row],[DATA PRÉ-NOTA]]</f>
        <v>44600</v>
      </c>
      <c r="O198" s="56">
        <v>44613</v>
      </c>
      <c r="P198" s="4" t="str">
        <f>IF(Tab_Indicadores[[#This Row],[DATA PRÉ-NOTA]]&lt;=Tab_Indicadores[[#This Row],[PRAZO PRÉ-NOTA]],"No prazo","Fora do prazo")</f>
        <v>No prazo</v>
      </c>
    </row>
    <row r="199" spans="1:16" x14ac:dyDescent="0.25">
      <c r="A199" s="40" t="str">
        <f t="shared" si="47"/>
        <v>Fevereiro</v>
      </c>
      <c r="B199" s="40">
        <f>MONTH(Tab_CAANxSAAL[[#This Row],[MÊS LANÇ.]])</f>
        <v>2</v>
      </c>
      <c r="C199" s="40" t="str">
        <f>Tab_CAANxSAAL[[#This Row],[FILIAL]]</f>
        <v>A</v>
      </c>
      <c r="D199" s="48" t="str">
        <f>Tab_CAANxSAAL[[#This Row],[RAZÃO SOCIAL]]</f>
        <v>Buaga</v>
      </c>
      <c r="E199" s="40">
        <f>Tab_CAANxSAAL[[#This Row],[NATUREZA CONTRATO]]</f>
        <v>951821</v>
      </c>
      <c r="F199" s="4" t="str">
        <f>Tab_CAANxSAAL[[#This Row],[MEDIDOR / REQUISITANTE]]</f>
        <v>Maria Clara Azevedo</v>
      </c>
      <c r="G199" s="46">
        <f>Tab_CAANxSAAL[[#This Row],[LIBERAÇÃO PEDIDO]]</f>
        <v>44610</v>
      </c>
      <c r="H199" s="10">
        <f t="shared" si="49"/>
        <v>44612</v>
      </c>
      <c r="I199" s="40">
        <f>DAY(Tab_Indicadores[[#This Row],[DATA LIBERAÇÃO]])</f>
        <v>18</v>
      </c>
      <c r="J199" s="40" t="e">
        <f>IF(Tab_Indicadores[[#This Row],[MÊS]]=$AA$3,I199,"")</f>
        <v>#REF!</v>
      </c>
      <c r="K199" s="49" t="str">
        <f>IF(Tab_Indicadores[[#All],[DATA LIBERAÇÃO]]&gt;Tab_Indicadores[[#All],[PRAZO LIBERAÇÃO]],"Fora do prazo","No prazo")</f>
        <v>No prazo</v>
      </c>
      <c r="L199" s="49" t="str">
        <f t="shared" si="48"/>
        <v>-</v>
      </c>
      <c r="M199" s="40" t="str">
        <f>IF(Tab_Indicadores[[#This Row],[STATUS]]=$Q$3,"-","")</f>
        <v>-</v>
      </c>
      <c r="N199" s="55">
        <f>Tab_CAANxSAAL[[#This Row],[DATA PRÉ-NOTA]]</f>
        <v>44610</v>
      </c>
      <c r="O199" s="56">
        <v>44613</v>
      </c>
      <c r="P199" s="4" t="str">
        <f>IF(Tab_Indicadores[[#This Row],[DATA PRÉ-NOTA]]&lt;=Tab_Indicadores[[#This Row],[PRAZO PRÉ-NOTA]],"No prazo","Fora do prazo")</f>
        <v>No prazo</v>
      </c>
    </row>
    <row r="200" spans="1:16" x14ac:dyDescent="0.25">
      <c r="A200" s="40" t="str">
        <f t="shared" si="47"/>
        <v>Fevereiro</v>
      </c>
      <c r="B200" s="40">
        <f>MONTH(Tab_CAANxSAAL[[#This Row],[MÊS LANÇ.]])</f>
        <v>2</v>
      </c>
      <c r="C200" s="40" t="str">
        <f>Tab_CAANxSAAL[[#This Row],[FILIAL]]</f>
        <v>A</v>
      </c>
      <c r="D200" s="48" t="str">
        <f>Tab_CAANxSAAL[[#This Row],[RAZÃO SOCIAL]]</f>
        <v>Eswol</v>
      </c>
      <c r="E200" s="40">
        <f>Tab_CAANxSAAL[[#This Row],[NATUREZA CONTRATO]]</f>
        <v>339767</v>
      </c>
      <c r="F200" s="4" t="str">
        <f>Tab_CAANxSAAL[[#This Row],[MEDIDOR / REQUISITANTE]]</f>
        <v>Maria Eduarda Ribeiro</v>
      </c>
      <c r="G200" s="46">
        <f>Tab_CAANxSAAL[[#This Row],[LIBERAÇÃO PEDIDO]]</f>
        <v>44586</v>
      </c>
      <c r="H200" s="10">
        <f t="shared" si="49"/>
        <v>44612</v>
      </c>
      <c r="I200" s="40">
        <f>DAY(Tab_Indicadores[[#This Row],[DATA LIBERAÇÃO]])</f>
        <v>25</v>
      </c>
      <c r="J200" s="40" t="e">
        <f>IF(Tab_Indicadores[[#This Row],[MÊS]]=$AA$3,I200,"")</f>
        <v>#REF!</v>
      </c>
      <c r="K200" s="49" t="str">
        <f>IF(Tab_Indicadores[[#All],[DATA LIBERAÇÃO]]&gt;Tab_Indicadores[[#All],[PRAZO LIBERAÇÃO]],"Fora do prazo","No prazo")</f>
        <v>No prazo</v>
      </c>
      <c r="L200" s="49" t="str">
        <f t="shared" si="48"/>
        <v>-</v>
      </c>
      <c r="M200" s="40" t="str">
        <f>IF(Tab_Indicadores[[#This Row],[STATUS]]=$Q$3,"-","")</f>
        <v>-</v>
      </c>
      <c r="N200" s="55">
        <f>Tab_CAANxSAAL[[#This Row],[DATA PRÉ-NOTA]]</f>
        <v>44593</v>
      </c>
      <c r="O200" s="56">
        <v>44613</v>
      </c>
      <c r="P200" s="4" t="str">
        <f>IF(Tab_Indicadores[[#This Row],[DATA PRÉ-NOTA]]&lt;=Tab_Indicadores[[#This Row],[PRAZO PRÉ-NOTA]],"No prazo","Fora do prazo")</f>
        <v>No prazo</v>
      </c>
    </row>
    <row r="201" spans="1:16" x14ac:dyDescent="0.25">
      <c r="A201" s="40" t="str">
        <f t="shared" si="47"/>
        <v>Fevereiro</v>
      </c>
      <c r="B201" s="40">
        <f>MONTH(Tab_CAANxSAAL[[#This Row],[MÊS LANÇ.]])</f>
        <v>2</v>
      </c>
      <c r="C201" s="40" t="str">
        <f>Tab_CAANxSAAL[[#This Row],[FILIAL]]</f>
        <v>A</v>
      </c>
      <c r="D201" s="48" t="str">
        <f>Tab_CAANxSAAL[[#This Row],[RAZÃO SOCIAL]]</f>
        <v>Eswol</v>
      </c>
      <c r="E201" s="40">
        <f>Tab_CAANxSAAL[[#This Row],[NATUREZA CONTRATO]]</f>
        <v>926828</v>
      </c>
      <c r="F201" s="4" t="str">
        <f>Tab_CAANxSAAL[[#This Row],[MEDIDOR / REQUISITANTE]]</f>
        <v>Esther Aragão</v>
      </c>
      <c r="G201" s="46">
        <f>Tab_CAANxSAAL[[#This Row],[LIBERAÇÃO PEDIDO]]</f>
        <v>44608</v>
      </c>
      <c r="H201" s="10">
        <f t="shared" si="49"/>
        <v>44612</v>
      </c>
      <c r="I201" s="40">
        <f>DAY(Tab_Indicadores[[#This Row],[DATA LIBERAÇÃO]])</f>
        <v>16</v>
      </c>
      <c r="J201" s="40" t="e">
        <f>IF(Tab_Indicadores[[#This Row],[MÊS]]=$AA$3,I201,"")</f>
        <v>#REF!</v>
      </c>
      <c r="K201" s="49" t="str">
        <f>IF(Tab_Indicadores[[#All],[DATA LIBERAÇÃO]]&gt;Tab_Indicadores[[#All],[PRAZO LIBERAÇÃO]],"Fora do prazo","No prazo")</f>
        <v>No prazo</v>
      </c>
      <c r="L201" s="49" t="str">
        <f t="shared" si="48"/>
        <v>-</v>
      </c>
      <c r="M201" s="40" t="str">
        <f>IF(Tab_Indicadores[[#This Row],[STATUS]]=$Q$3,"-","")</f>
        <v>-</v>
      </c>
      <c r="N201" s="55">
        <f>Tab_CAANxSAAL[[#This Row],[DATA PRÉ-NOTA]]</f>
        <v>44610</v>
      </c>
      <c r="O201" s="56">
        <v>44613</v>
      </c>
      <c r="P201" s="4" t="str">
        <f>IF(Tab_Indicadores[[#This Row],[DATA PRÉ-NOTA]]&lt;=Tab_Indicadores[[#This Row],[PRAZO PRÉ-NOTA]],"No prazo","Fora do prazo")</f>
        <v>No prazo</v>
      </c>
    </row>
    <row r="202" spans="1:16" x14ac:dyDescent="0.25">
      <c r="A202" s="40" t="str">
        <f t="shared" si="47"/>
        <v>Fevereiro</v>
      </c>
      <c r="B202" s="40">
        <f>MONTH(Tab_CAANxSAAL[[#This Row],[MÊS LANÇ.]])</f>
        <v>2</v>
      </c>
      <c r="C202" s="40" t="str">
        <f>Tab_CAANxSAAL[[#This Row],[FILIAL]]</f>
        <v>A</v>
      </c>
      <c r="D202" s="48" t="str">
        <f>Tab_CAANxSAAL[[#This Row],[RAZÃO SOCIAL]]</f>
        <v>Caeonion</v>
      </c>
      <c r="E202" s="40">
        <f>Tab_CAANxSAAL[[#This Row],[NATUREZA CONTRATO]]</f>
        <v>595758</v>
      </c>
      <c r="F202" s="4" t="str">
        <f>Tab_CAANxSAAL[[#This Row],[MEDIDOR / REQUISITANTE]]</f>
        <v>Dr. Gustavo Henrique da Rocha</v>
      </c>
      <c r="G202" s="46">
        <f>Tab_CAANxSAAL[[#This Row],[LIBERAÇÃO PEDIDO]]</f>
        <v>44596</v>
      </c>
      <c r="H202" s="10">
        <f t="shared" si="49"/>
        <v>44612</v>
      </c>
      <c r="I202" s="40">
        <f>DAY(Tab_Indicadores[[#This Row],[DATA LIBERAÇÃO]])</f>
        <v>4</v>
      </c>
      <c r="J202" s="40" t="e">
        <f>IF(Tab_Indicadores[[#This Row],[MÊS]]=$AA$3,I202,"")</f>
        <v>#REF!</v>
      </c>
      <c r="K202" s="49" t="str">
        <f>IF(Tab_Indicadores[[#All],[DATA LIBERAÇÃO]]&gt;Tab_Indicadores[[#All],[PRAZO LIBERAÇÃO]],"Fora do prazo","No prazo")</f>
        <v>No prazo</v>
      </c>
      <c r="L202" s="49" t="str">
        <f t="shared" si="48"/>
        <v>-</v>
      </c>
      <c r="M202" s="40" t="str">
        <f>IF(Tab_Indicadores[[#This Row],[STATUS]]=$Q$3,"-","")</f>
        <v>-</v>
      </c>
      <c r="N202" s="55">
        <f>Tab_CAANxSAAL[[#This Row],[DATA PRÉ-NOTA]]</f>
        <v>44596</v>
      </c>
      <c r="O202" s="56">
        <v>44613</v>
      </c>
      <c r="P202" s="4" t="str">
        <f>IF(Tab_Indicadores[[#This Row],[DATA PRÉ-NOTA]]&lt;=Tab_Indicadores[[#This Row],[PRAZO PRÉ-NOTA]],"No prazo","Fora do prazo")</f>
        <v>No prazo</v>
      </c>
    </row>
    <row r="203" spans="1:16" x14ac:dyDescent="0.25">
      <c r="A203" s="40" t="str">
        <f t="shared" si="47"/>
        <v>Fevereiro</v>
      </c>
      <c r="B203" s="40">
        <f>MONTH(Tab_CAANxSAAL[[#This Row],[MÊS LANÇ.]])</f>
        <v>2</v>
      </c>
      <c r="C203" s="40" t="str">
        <f>Tab_CAANxSAAL[[#This Row],[FILIAL]]</f>
        <v>A</v>
      </c>
      <c r="D203" s="48" t="str">
        <f>Tab_CAANxSAAL[[#This Row],[RAZÃO SOCIAL]]</f>
        <v>Malmothir</v>
      </c>
      <c r="E203" s="40">
        <f>Tab_CAANxSAAL[[#This Row],[NATUREZA CONTRATO]]</f>
        <v>506061</v>
      </c>
      <c r="F203" s="4" t="str">
        <f>Tab_CAANxSAAL[[#This Row],[MEDIDOR / REQUISITANTE]]</f>
        <v>Stephany Porto</v>
      </c>
      <c r="G203" s="46">
        <f>Tab_CAANxSAAL[[#This Row],[LIBERAÇÃO PEDIDO]]</f>
        <v>44594</v>
      </c>
      <c r="H203" s="10">
        <f t="shared" si="49"/>
        <v>44612</v>
      </c>
      <c r="I203" s="40">
        <f>DAY(Tab_Indicadores[[#This Row],[DATA LIBERAÇÃO]])</f>
        <v>2</v>
      </c>
      <c r="J203" s="40" t="e">
        <f>IF(Tab_Indicadores[[#This Row],[MÊS]]=$AA$3,I203,"")</f>
        <v>#REF!</v>
      </c>
      <c r="K203" s="49" t="str">
        <f>IF(Tab_Indicadores[[#All],[DATA LIBERAÇÃO]]&gt;Tab_Indicadores[[#All],[PRAZO LIBERAÇÃO]],"Fora do prazo","No prazo")</f>
        <v>No prazo</v>
      </c>
      <c r="L203" s="49" t="str">
        <f t="shared" si="48"/>
        <v>-</v>
      </c>
      <c r="M203" s="40" t="str">
        <f>IF(Tab_Indicadores[[#This Row],[STATUS]]=$Q$3,"-","")</f>
        <v>-</v>
      </c>
      <c r="N203" s="55">
        <f>Tab_CAANxSAAL[[#This Row],[DATA PRÉ-NOTA]]</f>
        <v>44594</v>
      </c>
      <c r="O203" s="56">
        <v>44613</v>
      </c>
      <c r="P203" s="4" t="str">
        <f>IF(Tab_Indicadores[[#This Row],[DATA PRÉ-NOTA]]&lt;=Tab_Indicadores[[#This Row],[PRAZO PRÉ-NOTA]],"No prazo","Fora do prazo")</f>
        <v>No prazo</v>
      </c>
    </row>
    <row r="204" spans="1:16" x14ac:dyDescent="0.25">
      <c r="A204" s="40" t="str">
        <f t="shared" si="47"/>
        <v>Fevereiro</v>
      </c>
      <c r="B204" s="40">
        <f>MONTH(Tab_CAANxSAAL[[#This Row],[MÊS LANÇ.]])</f>
        <v>2</v>
      </c>
      <c r="C204" s="40" t="str">
        <f>Tab_CAANxSAAL[[#This Row],[FILIAL]]</f>
        <v>A</v>
      </c>
      <c r="D204" s="48" t="str">
        <f>Tab_CAANxSAAL[[#This Row],[RAZÃO SOCIAL]]</f>
        <v>Zopemog</v>
      </c>
      <c r="E204" s="40">
        <f>Tab_CAANxSAAL[[#This Row],[NATUREZA CONTRATO]]</f>
        <v>413475</v>
      </c>
      <c r="F204" s="4" t="str">
        <f>Tab_CAANxSAAL[[#This Row],[MEDIDOR / REQUISITANTE]]</f>
        <v>Marina da Cunha</v>
      </c>
      <c r="G204" s="46">
        <f>Tab_CAANxSAAL[[#This Row],[LIBERAÇÃO PEDIDO]]</f>
        <v>44608</v>
      </c>
      <c r="H204" s="10">
        <f t="shared" si="49"/>
        <v>44612</v>
      </c>
      <c r="I204" s="40">
        <f>DAY(Tab_Indicadores[[#This Row],[DATA LIBERAÇÃO]])</f>
        <v>16</v>
      </c>
      <c r="J204" s="40" t="e">
        <f>IF(Tab_Indicadores[[#This Row],[MÊS]]=$AA$3,I204,"")</f>
        <v>#REF!</v>
      </c>
      <c r="K204" s="49" t="str">
        <f>IF(Tab_Indicadores[[#All],[DATA LIBERAÇÃO]]&gt;Tab_Indicadores[[#All],[PRAZO LIBERAÇÃO]],"Fora do prazo","No prazo")</f>
        <v>No prazo</v>
      </c>
      <c r="L204" s="49" t="str">
        <f t="shared" si="48"/>
        <v>-</v>
      </c>
      <c r="M204" s="40" t="str">
        <f>IF(Tab_Indicadores[[#This Row],[STATUS]]=$Q$3,"-","")</f>
        <v>-</v>
      </c>
      <c r="N204" s="55">
        <f>Tab_CAANxSAAL[[#This Row],[DATA PRÉ-NOTA]]</f>
        <v>44613</v>
      </c>
      <c r="O204" s="56">
        <v>44613</v>
      </c>
      <c r="P204" s="4" t="str">
        <f>IF(Tab_Indicadores[[#This Row],[DATA PRÉ-NOTA]]&lt;=Tab_Indicadores[[#This Row],[PRAZO PRÉ-NOTA]],"No prazo","Fora do prazo")</f>
        <v>No prazo</v>
      </c>
    </row>
    <row r="205" spans="1:16" x14ac:dyDescent="0.25">
      <c r="A205" s="40" t="str">
        <f t="shared" si="47"/>
        <v>Fevereiro</v>
      </c>
      <c r="B205" s="40">
        <f>MONTH(Tab_CAANxSAAL[[#This Row],[MÊS LANÇ.]])</f>
        <v>2</v>
      </c>
      <c r="C205" s="40" t="str">
        <f>Tab_CAANxSAAL[[#This Row],[FILIAL]]</f>
        <v>A</v>
      </c>
      <c r="D205" s="48" t="str">
        <f>Tab_CAANxSAAL[[#This Row],[RAZÃO SOCIAL]]</f>
        <v>Pulas</v>
      </c>
      <c r="E205" s="40">
        <f>Tab_CAANxSAAL[[#This Row],[NATUREZA CONTRATO]]</f>
        <v>467218</v>
      </c>
      <c r="F205" s="4" t="str">
        <f>Tab_CAANxSAAL[[#This Row],[MEDIDOR / REQUISITANTE]]</f>
        <v>Ana Laura Gomes</v>
      </c>
      <c r="G205" s="46">
        <f>Tab_CAANxSAAL[[#This Row],[LIBERAÇÃO PEDIDO]]</f>
        <v>44595</v>
      </c>
      <c r="H205" s="10">
        <f t="shared" si="49"/>
        <v>44612</v>
      </c>
      <c r="I205" s="40">
        <f>DAY(Tab_Indicadores[[#This Row],[DATA LIBERAÇÃO]])</f>
        <v>3</v>
      </c>
      <c r="J205" s="40" t="e">
        <f>IF(Tab_Indicadores[[#This Row],[MÊS]]=$AA$3,I205,"")</f>
        <v>#REF!</v>
      </c>
      <c r="K205" s="49" t="str">
        <f>IF(Tab_Indicadores[[#All],[DATA LIBERAÇÃO]]&gt;Tab_Indicadores[[#All],[PRAZO LIBERAÇÃO]],"Fora do prazo","No prazo")</f>
        <v>No prazo</v>
      </c>
      <c r="L205" s="49" t="str">
        <f t="shared" si="48"/>
        <v>-</v>
      </c>
      <c r="M205" s="40" t="str">
        <f>IF(Tab_Indicadores[[#This Row],[STATUS]]=$Q$3,"-","")</f>
        <v>-</v>
      </c>
      <c r="N205" s="55">
        <f>Tab_CAANxSAAL[[#This Row],[DATA PRÉ-NOTA]]</f>
        <v>44596</v>
      </c>
      <c r="O205" s="56">
        <v>44613</v>
      </c>
      <c r="P205" s="4" t="str">
        <f>IF(Tab_Indicadores[[#This Row],[DATA PRÉ-NOTA]]&lt;=Tab_Indicadores[[#This Row],[PRAZO PRÉ-NOTA]],"No prazo","Fora do prazo")</f>
        <v>No prazo</v>
      </c>
    </row>
    <row r="206" spans="1:16" x14ac:dyDescent="0.25">
      <c r="A206" s="40" t="str">
        <f t="shared" si="47"/>
        <v>Fevereiro</v>
      </c>
      <c r="B206" s="40">
        <f>MONTH(Tab_CAANxSAAL[[#This Row],[MÊS LANÇ.]])</f>
        <v>2</v>
      </c>
      <c r="C206" s="40" t="str">
        <f>Tab_CAANxSAAL[[#This Row],[FILIAL]]</f>
        <v>A</v>
      </c>
      <c r="D206" s="48" t="str">
        <f>Tab_CAANxSAAL[[#This Row],[RAZÃO SOCIAL]]</f>
        <v>Felabirond</v>
      </c>
      <c r="E206" s="40">
        <f>Tab_CAANxSAAL[[#This Row],[NATUREZA CONTRATO]]</f>
        <v>492969</v>
      </c>
      <c r="F206" s="4" t="str">
        <f>Tab_CAANxSAAL[[#This Row],[MEDIDOR / REQUISITANTE]]</f>
        <v>Dr. Gustavo Henrique da Rocha</v>
      </c>
      <c r="G206" s="46">
        <f>Tab_CAANxSAAL[[#This Row],[LIBERAÇÃO PEDIDO]]</f>
        <v>44607</v>
      </c>
      <c r="H206" s="10">
        <f t="shared" si="49"/>
        <v>44612</v>
      </c>
      <c r="I206" s="40">
        <f>DAY(Tab_Indicadores[[#This Row],[DATA LIBERAÇÃO]])</f>
        <v>15</v>
      </c>
      <c r="J206" s="40" t="e">
        <f>IF(Tab_Indicadores[[#This Row],[MÊS]]=$AA$3,I206,"")</f>
        <v>#REF!</v>
      </c>
      <c r="K206" s="49" t="str">
        <f>IF(Tab_Indicadores[[#All],[DATA LIBERAÇÃO]]&gt;Tab_Indicadores[[#All],[PRAZO LIBERAÇÃO]],"Fora do prazo","No prazo")</f>
        <v>No prazo</v>
      </c>
      <c r="L206" s="49" t="str">
        <f t="shared" si="48"/>
        <v>-</v>
      </c>
      <c r="M206" s="40" t="str">
        <f>IF(Tab_Indicadores[[#This Row],[STATUS]]=$Q$3,"-","")</f>
        <v>-</v>
      </c>
      <c r="N206" s="55">
        <f>Tab_CAANxSAAL[[#This Row],[DATA PRÉ-NOTA]]</f>
        <v>44607</v>
      </c>
      <c r="O206" s="56">
        <v>44613</v>
      </c>
      <c r="P206" s="4" t="str">
        <f>IF(Tab_Indicadores[[#This Row],[DATA PRÉ-NOTA]]&lt;=Tab_Indicadores[[#This Row],[PRAZO PRÉ-NOTA]],"No prazo","Fora do prazo")</f>
        <v>No prazo</v>
      </c>
    </row>
    <row r="207" spans="1:16" x14ac:dyDescent="0.25">
      <c r="A207" s="40" t="str">
        <f t="shared" si="47"/>
        <v>Fevereiro</v>
      </c>
      <c r="B207" s="40">
        <f>MONTH(Tab_CAANxSAAL[[#This Row],[MÊS LANÇ.]])</f>
        <v>2</v>
      </c>
      <c r="C207" s="40" t="str">
        <f>Tab_CAANxSAAL[[#This Row],[FILIAL]]</f>
        <v>A</v>
      </c>
      <c r="D207" s="48" t="str">
        <f>Tab_CAANxSAAL[[#This Row],[RAZÃO SOCIAL]]</f>
        <v>Taies</v>
      </c>
      <c r="E207" s="40">
        <f>Tab_CAANxSAAL[[#This Row],[NATUREZA CONTRATO]]</f>
        <v>965121</v>
      </c>
      <c r="F207" s="4" t="str">
        <f>Tab_CAANxSAAL[[#This Row],[MEDIDOR / REQUISITANTE]]</f>
        <v>Isabel Porto</v>
      </c>
      <c r="G207" s="46">
        <f>Tab_CAANxSAAL[[#This Row],[LIBERAÇÃO PEDIDO]]</f>
        <v>44594</v>
      </c>
      <c r="H207" s="10">
        <f t="shared" si="49"/>
        <v>44612</v>
      </c>
      <c r="I207" s="40">
        <f>DAY(Tab_Indicadores[[#This Row],[DATA LIBERAÇÃO]])</f>
        <v>2</v>
      </c>
      <c r="J207" s="40" t="e">
        <f>IF(Tab_Indicadores[[#This Row],[MÊS]]=$AA$3,I207,"")</f>
        <v>#REF!</v>
      </c>
      <c r="K207" s="49" t="str">
        <f>IF(Tab_Indicadores[[#All],[DATA LIBERAÇÃO]]&gt;Tab_Indicadores[[#All],[PRAZO LIBERAÇÃO]],"Fora do prazo","No prazo")</f>
        <v>No prazo</v>
      </c>
      <c r="L207" s="49" t="str">
        <f t="shared" si="48"/>
        <v>-</v>
      </c>
      <c r="M207" s="40" t="str">
        <f>IF(Tab_Indicadores[[#This Row],[STATUS]]=$Q$3,"-","")</f>
        <v>-</v>
      </c>
      <c r="N207" s="55">
        <f>Tab_CAANxSAAL[[#This Row],[DATA PRÉ-NOTA]]</f>
        <v>44601</v>
      </c>
      <c r="O207" s="56">
        <v>44613</v>
      </c>
      <c r="P207" s="4" t="str">
        <f>IF(Tab_Indicadores[[#This Row],[DATA PRÉ-NOTA]]&lt;=Tab_Indicadores[[#This Row],[PRAZO PRÉ-NOTA]],"No prazo","Fora do prazo")</f>
        <v>No prazo</v>
      </c>
    </row>
    <row r="208" spans="1:16" x14ac:dyDescent="0.25">
      <c r="A208" s="40" t="str">
        <f t="shared" si="47"/>
        <v>Fevereiro</v>
      </c>
      <c r="B208" s="40">
        <f>MONTH(Tab_CAANxSAAL[[#This Row],[MÊS LANÇ.]])</f>
        <v>2</v>
      </c>
      <c r="C208" s="40" t="str">
        <f>Tab_CAANxSAAL[[#This Row],[FILIAL]]</f>
        <v>C</v>
      </c>
      <c r="D208" s="48" t="str">
        <f>Tab_CAANxSAAL[[#This Row],[RAZÃO SOCIAL]]</f>
        <v>Flel</v>
      </c>
      <c r="E208" s="40">
        <f>Tab_CAANxSAAL[[#This Row],[NATUREZA CONTRATO]]</f>
        <v>601164</v>
      </c>
      <c r="F208" s="4" t="str">
        <f>Tab_CAANxSAAL[[#This Row],[MEDIDOR / REQUISITANTE]]</f>
        <v>Gabrielly Moura</v>
      </c>
      <c r="G208" s="46">
        <f>Tab_CAANxSAAL[[#This Row],[LIBERAÇÃO PEDIDO]]</f>
        <v>44594</v>
      </c>
      <c r="H208" s="10">
        <f t="shared" si="49"/>
        <v>44612</v>
      </c>
      <c r="I208" s="40">
        <f>DAY(Tab_Indicadores[[#This Row],[DATA LIBERAÇÃO]])</f>
        <v>2</v>
      </c>
      <c r="J208" s="40" t="e">
        <f>IF(Tab_Indicadores[[#This Row],[MÊS]]=$AA$3,I208,"")</f>
        <v>#REF!</v>
      </c>
      <c r="K208" s="49" t="str">
        <f>IF(Tab_Indicadores[[#All],[DATA LIBERAÇÃO]]&gt;Tab_Indicadores[[#All],[PRAZO LIBERAÇÃO]],"Fora do prazo","No prazo")</f>
        <v>No prazo</v>
      </c>
      <c r="L208" s="49" t="str">
        <f t="shared" si="48"/>
        <v>-</v>
      </c>
      <c r="M208" s="40" t="str">
        <f>IF(Tab_Indicadores[[#This Row],[STATUS]]=$Q$3,"-","")</f>
        <v>-</v>
      </c>
      <c r="N208" s="55">
        <f>Tab_CAANxSAAL[[#This Row],[DATA PRÉ-NOTA]]</f>
        <v>44595</v>
      </c>
      <c r="O208" s="56">
        <v>44613</v>
      </c>
      <c r="P208" s="4" t="str">
        <f>IF(Tab_Indicadores[[#This Row],[DATA PRÉ-NOTA]]&lt;=Tab_Indicadores[[#This Row],[PRAZO PRÉ-NOTA]],"No prazo","Fora do prazo")</f>
        <v>No prazo</v>
      </c>
    </row>
    <row r="209" spans="1:16" x14ac:dyDescent="0.25">
      <c r="A209" s="40" t="str">
        <f t="shared" si="47"/>
        <v>Fevereiro</v>
      </c>
      <c r="B209" s="40">
        <f>MONTH(Tab_CAANxSAAL[[#This Row],[MÊS LANÇ.]])</f>
        <v>2</v>
      </c>
      <c r="C209" s="40" t="str">
        <f>Tab_CAANxSAAL[[#This Row],[FILIAL]]</f>
        <v>B</v>
      </c>
      <c r="D209" s="48" t="str">
        <f>Tab_CAANxSAAL[[#This Row],[RAZÃO SOCIAL]]</f>
        <v>Flel</v>
      </c>
      <c r="E209" s="40">
        <f>Tab_CAANxSAAL[[#This Row],[NATUREZA CONTRATO]]</f>
        <v>142980</v>
      </c>
      <c r="F209" s="4" t="str">
        <f>Tab_CAANxSAAL[[#This Row],[MEDIDOR / REQUISITANTE]]</f>
        <v>Gabrielly Moura</v>
      </c>
      <c r="G209" s="46">
        <f>Tab_CAANxSAAL[[#This Row],[LIBERAÇÃO PEDIDO]]</f>
        <v>44594</v>
      </c>
      <c r="H209" s="10">
        <f t="shared" si="49"/>
        <v>44612</v>
      </c>
      <c r="I209" s="40">
        <f>DAY(Tab_Indicadores[[#This Row],[DATA LIBERAÇÃO]])</f>
        <v>2</v>
      </c>
      <c r="J209" s="40" t="e">
        <f>IF(Tab_Indicadores[[#This Row],[MÊS]]=$AA$3,I209,"")</f>
        <v>#REF!</v>
      </c>
      <c r="K209" s="49" t="str">
        <f>IF(Tab_Indicadores[[#All],[DATA LIBERAÇÃO]]&gt;Tab_Indicadores[[#All],[PRAZO LIBERAÇÃO]],"Fora do prazo","No prazo")</f>
        <v>No prazo</v>
      </c>
      <c r="L209" s="49" t="str">
        <f t="shared" si="48"/>
        <v>-</v>
      </c>
      <c r="M209" s="40" t="str">
        <f>IF(Tab_Indicadores[[#This Row],[STATUS]]=$Q$3,"-","")</f>
        <v>-</v>
      </c>
      <c r="N209" s="55">
        <f>Tab_CAANxSAAL[[#This Row],[DATA PRÉ-NOTA]]</f>
        <v>44595</v>
      </c>
      <c r="O209" s="56">
        <v>44613</v>
      </c>
      <c r="P209" s="4" t="str">
        <f>IF(Tab_Indicadores[[#This Row],[DATA PRÉ-NOTA]]&lt;=Tab_Indicadores[[#This Row],[PRAZO PRÉ-NOTA]],"No prazo","Fora do prazo")</f>
        <v>No prazo</v>
      </c>
    </row>
    <row r="210" spans="1:16" x14ac:dyDescent="0.25">
      <c r="A210" s="40" t="str">
        <f t="shared" si="47"/>
        <v>Fevereiro</v>
      </c>
      <c r="B210" s="40">
        <f>MONTH(Tab_CAANxSAAL[[#This Row],[MÊS LANÇ.]])</f>
        <v>2</v>
      </c>
      <c r="C210" s="40" t="str">
        <f>Tab_CAANxSAAL[[#This Row],[FILIAL]]</f>
        <v>B</v>
      </c>
      <c r="D210" s="48" t="str">
        <f>Tab_CAANxSAAL[[#This Row],[RAZÃO SOCIAL]]</f>
        <v>Flel</v>
      </c>
      <c r="E210" s="40">
        <f>Tab_CAANxSAAL[[#This Row],[NATUREZA CONTRATO]]</f>
        <v>671683</v>
      </c>
      <c r="F210" s="4" t="str">
        <f>Tab_CAANxSAAL[[#This Row],[MEDIDOR / REQUISITANTE]]</f>
        <v>Gabrielly Moura</v>
      </c>
      <c r="G210" s="46">
        <f>Tab_CAANxSAAL[[#This Row],[LIBERAÇÃO PEDIDO]]</f>
        <v>44601</v>
      </c>
      <c r="H210" s="10">
        <f t="shared" si="49"/>
        <v>44612</v>
      </c>
      <c r="I210" s="40">
        <f>DAY(Tab_Indicadores[[#This Row],[DATA LIBERAÇÃO]])</f>
        <v>9</v>
      </c>
      <c r="J210" s="40" t="e">
        <f>IF(Tab_Indicadores[[#This Row],[MÊS]]=$AA$3,I210,"")</f>
        <v>#REF!</v>
      </c>
      <c r="K210" s="49" t="str">
        <f>IF(Tab_Indicadores[[#All],[DATA LIBERAÇÃO]]&gt;Tab_Indicadores[[#All],[PRAZO LIBERAÇÃO]],"Fora do prazo","No prazo")</f>
        <v>No prazo</v>
      </c>
      <c r="L210" s="49" t="str">
        <f t="shared" si="48"/>
        <v>-</v>
      </c>
      <c r="M210" s="40" t="str">
        <f>IF(Tab_Indicadores[[#This Row],[STATUS]]=$Q$3,"-","")</f>
        <v>-</v>
      </c>
      <c r="N210" s="55">
        <f>Tab_CAANxSAAL[[#This Row],[DATA PRÉ-NOTA]]</f>
        <v>44607</v>
      </c>
      <c r="O210" s="56">
        <v>44613</v>
      </c>
      <c r="P210" s="4" t="str">
        <f>IF(Tab_Indicadores[[#This Row],[DATA PRÉ-NOTA]]&lt;=Tab_Indicadores[[#This Row],[PRAZO PRÉ-NOTA]],"No prazo","Fora do prazo")</f>
        <v>No prazo</v>
      </c>
    </row>
    <row r="211" spans="1:16" x14ac:dyDescent="0.25">
      <c r="A211" s="40" t="str">
        <f t="shared" si="47"/>
        <v>Fevereiro</v>
      </c>
      <c r="B211" s="40">
        <f>MONTH(Tab_CAANxSAAL[[#This Row],[MÊS LANÇ.]])</f>
        <v>2</v>
      </c>
      <c r="C211" s="40" t="str">
        <f>Tab_CAANxSAAL[[#This Row],[FILIAL]]</f>
        <v>A</v>
      </c>
      <c r="D211" s="48" t="str">
        <f>Tab_CAANxSAAL[[#This Row],[RAZÃO SOCIAL]]</f>
        <v>Sacoagath</v>
      </c>
      <c r="E211" s="40">
        <f>Tab_CAANxSAAL[[#This Row],[NATUREZA CONTRATO]]</f>
        <v>865530</v>
      </c>
      <c r="F211" s="4" t="str">
        <f>Tab_CAANxSAAL[[#This Row],[MEDIDOR / REQUISITANTE]]</f>
        <v>Stephany Porto</v>
      </c>
      <c r="G211" s="46">
        <f>Tab_CAANxSAAL[[#This Row],[LIBERAÇÃO PEDIDO]]</f>
        <v>44609</v>
      </c>
      <c r="H211" s="10">
        <f t="shared" si="49"/>
        <v>44612</v>
      </c>
      <c r="I211" s="40">
        <f>DAY(Tab_Indicadores[[#This Row],[DATA LIBERAÇÃO]])</f>
        <v>17</v>
      </c>
      <c r="J211" s="40" t="e">
        <f>IF(Tab_Indicadores[[#This Row],[MÊS]]=$AA$3,I211,"")</f>
        <v>#REF!</v>
      </c>
      <c r="K211" s="49" t="str">
        <f>IF(Tab_Indicadores[[#All],[DATA LIBERAÇÃO]]&gt;Tab_Indicadores[[#All],[PRAZO LIBERAÇÃO]],"Fora do prazo","No prazo")</f>
        <v>No prazo</v>
      </c>
      <c r="L211" s="49" t="str">
        <f t="shared" si="48"/>
        <v>-</v>
      </c>
      <c r="M211" s="40" t="str">
        <f>IF(Tab_Indicadores[[#This Row],[STATUS]]=$Q$3,"-","")</f>
        <v>-</v>
      </c>
      <c r="N211" s="55">
        <f>Tab_CAANxSAAL[[#This Row],[DATA PRÉ-NOTA]]</f>
        <v>44609</v>
      </c>
      <c r="O211" s="56">
        <v>44613</v>
      </c>
      <c r="P211" s="4" t="str">
        <f>IF(Tab_Indicadores[[#This Row],[DATA PRÉ-NOTA]]&lt;=Tab_Indicadores[[#This Row],[PRAZO PRÉ-NOTA]],"No prazo","Fora do prazo")</f>
        <v>No prazo</v>
      </c>
    </row>
    <row r="212" spans="1:16" x14ac:dyDescent="0.25">
      <c r="A212" s="40" t="str">
        <f t="shared" si="47"/>
        <v>Fevereiro</v>
      </c>
      <c r="B212" s="40">
        <f>MONTH(Tab_CAANxSAAL[[#This Row],[MÊS LANÇ.]])</f>
        <v>2</v>
      </c>
      <c r="C212" s="40" t="str">
        <f>Tab_CAANxSAAL[[#This Row],[FILIAL]]</f>
        <v>A</v>
      </c>
      <c r="D212" s="48" t="str">
        <f>Tab_CAANxSAAL[[#This Row],[RAZÃO SOCIAL]]</f>
        <v>Sacoagath</v>
      </c>
      <c r="E212" s="40">
        <f>Tab_CAANxSAAL[[#This Row],[NATUREZA CONTRATO]]</f>
        <v>141657</v>
      </c>
      <c r="F212" s="4" t="str">
        <f>Tab_CAANxSAAL[[#This Row],[MEDIDOR / REQUISITANTE]]</f>
        <v>Stephany Porto</v>
      </c>
      <c r="G212" s="46">
        <f>Tab_CAANxSAAL[[#This Row],[LIBERAÇÃO PEDIDO]]</f>
        <v>44609</v>
      </c>
      <c r="H212" s="10">
        <f t="shared" si="49"/>
        <v>44612</v>
      </c>
      <c r="I212" s="40">
        <f>DAY(Tab_Indicadores[[#This Row],[DATA LIBERAÇÃO]])</f>
        <v>17</v>
      </c>
      <c r="J212" s="40" t="e">
        <f>IF(Tab_Indicadores[[#This Row],[MÊS]]=$AA$3,I212,"")</f>
        <v>#REF!</v>
      </c>
      <c r="K212" s="49" t="str">
        <f>IF(Tab_Indicadores[[#All],[DATA LIBERAÇÃO]]&gt;Tab_Indicadores[[#All],[PRAZO LIBERAÇÃO]],"Fora do prazo","No prazo")</f>
        <v>No prazo</v>
      </c>
      <c r="L212" s="49" t="str">
        <f t="shared" si="48"/>
        <v>-</v>
      </c>
      <c r="M212" s="40" t="str">
        <f>IF(Tab_Indicadores[[#This Row],[STATUS]]=$Q$3,"-","")</f>
        <v>-</v>
      </c>
      <c r="N212" s="55">
        <f>Tab_CAANxSAAL[[#This Row],[DATA PRÉ-NOTA]]</f>
        <v>44609</v>
      </c>
      <c r="O212" s="56">
        <v>44613</v>
      </c>
      <c r="P212" s="4" t="str">
        <f>IF(Tab_Indicadores[[#This Row],[DATA PRÉ-NOTA]]&lt;=Tab_Indicadores[[#This Row],[PRAZO PRÉ-NOTA]],"No prazo","Fora do prazo")</f>
        <v>No prazo</v>
      </c>
    </row>
    <row r="213" spans="1:16" x14ac:dyDescent="0.25">
      <c r="A213" s="40" t="str">
        <f t="shared" si="47"/>
        <v>Fevereiro</v>
      </c>
      <c r="B213" s="40">
        <f>MONTH(Tab_CAANxSAAL[[#This Row],[MÊS LANÇ.]])</f>
        <v>2</v>
      </c>
      <c r="C213" s="40" t="str">
        <f>Tab_CAANxSAAL[[#This Row],[FILIAL]]</f>
        <v>A</v>
      </c>
      <c r="D213" s="48" t="str">
        <f>Tab_CAANxSAAL[[#This Row],[RAZÃO SOCIAL]]</f>
        <v>Sacoagath</v>
      </c>
      <c r="E213" s="40">
        <f>Tab_CAANxSAAL[[#This Row],[NATUREZA CONTRATO]]</f>
        <v>642535</v>
      </c>
      <c r="F213" s="4" t="str">
        <f>Tab_CAANxSAAL[[#This Row],[MEDIDOR / REQUISITANTE]]</f>
        <v>Stephany Porto</v>
      </c>
      <c r="G213" s="46">
        <f>Tab_CAANxSAAL[[#This Row],[LIBERAÇÃO PEDIDO]]</f>
        <v>44609</v>
      </c>
      <c r="H213" s="10">
        <f t="shared" si="49"/>
        <v>44612</v>
      </c>
      <c r="I213" s="40">
        <f>DAY(Tab_Indicadores[[#This Row],[DATA LIBERAÇÃO]])</f>
        <v>17</v>
      </c>
      <c r="J213" s="40" t="e">
        <f>IF(Tab_Indicadores[[#This Row],[MÊS]]=$AA$3,I213,"")</f>
        <v>#REF!</v>
      </c>
      <c r="K213" s="49" t="str">
        <f>IF(Tab_Indicadores[[#All],[DATA LIBERAÇÃO]]&gt;Tab_Indicadores[[#All],[PRAZO LIBERAÇÃO]],"Fora do prazo","No prazo")</f>
        <v>No prazo</v>
      </c>
      <c r="L213" s="49" t="str">
        <f t="shared" si="48"/>
        <v>-</v>
      </c>
      <c r="M213" s="40" t="str">
        <f>IF(Tab_Indicadores[[#This Row],[STATUS]]=$Q$3,"-","")</f>
        <v>-</v>
      </c>
      <c r="N213" s="55">
        <f>Tab_CAANxSAAL[[#This Row],[DATA PRÉ-NOTA]]</f>
        <v>44609</v>
      </c>
      <c r="O213" s="56">
        <v>44613</v>
      </c>
      <c r="P213" s="4" t="str">
        <f>IF(Tab_Indicadores[[#This Row],[DATA PRÉ-NOTA]]&lt;=Tab_Indicadores[[#This Row],[PRAZO PRÉ-NOTA]],"No prazo","Fora do prazo")</f>
        <v>No prazo</v>
      </c>
    </row>
    <row r="214" spans="1:16" x14ac:dyDescent="0.25">
      <c r="A214" s="40" t="str">
        <f t="shared" si="47"/>
        <v>Fevereiro</v>
      </c>
      <c r="B214" s="40">
        <f>MONTH(Tab_CAANxSAAL[[#This Row],[MÊS LANÇ.]])</f>
        <v>2</v>
      </c>
      <c r="C214" s="40" t="str">
        <f>Tab_CAANxSAAL[[#This Row],[FILIAL]]</f>
        <v>A</v>
      </c>
      <c r="D214" s="48" t="str">
        <f>Tab_CAANxSAAL[[#This Row],[RAZÃO SOCIAL]]</f>
        <v>Sacoagath</v>
      </c>
      <c r="E214" s="40">
        <f>Tab_CAANxSAAL[[#This Row],[NATUREZA CONTRATO]]</f>
        <v>422622</v>
      </c>
      <c r="F214" s="4" t="str">
        <f>Tab_CAANxSAAL[[#This Row],[MEDIDOR / REQUISITANTE]]</f>
        <v>Gabrielly Moura</v>
      </c>
      <c r="G214" s="46">
        <f>Tab_CAANxSAAL[[#This Row],[LIBERAÇÃO PEDIDO]]</f>
        <v>44613</v>
      </c>
      <c r="H214" s="10">
        <f t="shared" si="49"/>
        <v>44612</v>
      </c>
      <c r="I214" s="40">
        <f>DAY(Tab_Indicadores[[#This Row],[DATA LIBERAÇÃO]])</f>
        <v>21</v>
      </c>
      <c r="J214" s="40" t="e">
        <f>IF(Tab_Indicadores[[#This Row],[MÊS]]=$AA$3,I214,"")</f>
        <v>#REF!</v>
      </c>
      <c r="K214" s="49" t="str">
        <f>IF(Tab_Indicadores[[#All],[DATA LIBERAÇÃO]]&gt;Tab_Indicadores[[#All],[PRAZO LIBERAÇÃO]],"Fora do prazo","No prazo")</f>
        <v>Fora do prazo</v>
      </c>
      <c r="L214" s="49" t="str">
        <f t="shared" si="48"/>
        <v>Gabrielly Moura</v>
      </c>
      <c r="M214" s="40" t="str">
        <f>IF(Tab_Indicadores[[#This Row],[STATUS]]=$Q$3,"-","")</f>
        <v/>
      </c>
      <c r="N214" s="55">
        <f>Tab_CAANxSAAL[[#This Row],[DATA PRÉ-NOTA]]</f>
        <v>44613</v>
      </c>
      <c r="O214" s="56">
        <v>44613</v>
      </c>
      <c r="P214" s="4" t="str">
        <f>IF(Tab_Indicadores[[#This Row],[DATA PRÉ-NOTA]]&lt;=Tab_Indicadores[[#This Row],[PRAZO PRÉ-NOTA]],"No prazo","Fora do prazo")</f>
        <v>No prazo</v>
      </c>
    </row>
    <row r="215" spans="1:16" x14ac:dyDescent="0.25">
      <c r="A215" s="40" t="str">
        <f t="shared" si="47"/>
        <v>Fevereiro</v>
      </c>
      <c r="B215" s="40">
        <f>MONTH(Tab_CAANxSAAL[[#This Row],[MÊS LANÇ.]])</f>
        <v>2</v>
      </c>
      <c r="C215" s="40" t="str">
        <f>Tab_CAANxSAAL[[#This Row],[FILIAL]]</f>
        <v>A</v>
      </c>
      <c r="D215" s="48" t="str">
        <f>Tab_CAANxSAAL[[#This Row],[RAZÃO SOCIAL]]</f>
        <v>Cuciethal</v>
      </c>
      <c r="E215" s="40">
        <f>Tab_CAANxSAAL[[#This Row],[NATUREZA CONTRATO]]</f>
        <v>263221</v>
      </c>
      <c r="F215" s="4" t="str">
        <f>Tab_CAANxSAAL[[#This Row],[MEDIDOR / REQUISITANTE]]</f>
        <v>Srta. Júlia da Costa</v>
      </c>
      <c r="G215" s="46">
        <f>Tab_CAANxSAAL[[#This Row],[LIBERAÇÃO PEDIDO]]</f>
        <v>44593</v>
      </c>
      <c r="H215" s="10">
        <f t="shared" si="49"/>
        <v>44612</v>
      </c>
      <c r="I215" s="40">
        <f>DAY(Tab_Indicadores[[#This Row],[DATA LIBERAÇÃO]])</f>
        <v>1</v>
      </c>
      <c r="J215" s="40" t="e">
        <f>IF(Tab_Indicadores[[#This Row],[MÊS]]=$AA$3,I215,"")</f>
        <v>#REF!</v>
      </c>
      <c r="K215" s="49" t="str">
        <f>IF(Tab_Indicadores[[#All],[DATA LIBERAÇÃO]]&gt;Tab_Indicadores[[#All],[PRAZO LIBERAÇÃO]],"Fora do prazo","No prazo")</f>
        <v>No prazo</v>
      </c>
      <c r="L215" s="49" t="str">
        <f t="shared" si="48"/>
        <v>-</v>
      </c>
      <c r="M215" s="40" t="str">
        <f>IF(Tab_Indicadores[[#This Row],[STATUS]]=$Q$3,"-","")</f>
        <v>-</v>
      </c>
      <c r="N215" s="55">
        <f>Tab_CAANxSAAL[[#This Row],[DATA PRÉ-NOTA]]</f>
        <v>44593</v>
      </c>
      <c r="O215" s="56">
        <v>44613</v>
      </c>
      <c r="P215" s="4" t="str">
        <f>IF(Tab_Indicadores[[#This Row],[DATA PRÉ-NOTA]]&lt;=Tab_Indicadores[[#This Row],[PRAZO PRÉ-NOTA]],"No prazo","Fora do prazo")</f>
        <v>No prazo</v>
      </c>
    </row>
    <row r="216" spans="1:16" x14ac:dyDescent="0.25">
      <c r="A216" s="40" t="str">
        <f t="shared" si="47"/>
        <v>Fevereiro</v>
      </c>
      <c r="B216" s="40">
        <f>MONTH(Tab_CAANxSAAL[[#This Row],[MÊS LANÇ.]])</f>
        <v>2</v>
      </c>
      <c r="C216" s="40" t="str">
        <f>Tab_CAANxSAAL[[#This Row],[FILIAL]]</f>
        <v>A</v>
      </c>
      <c r="D216" s="48" t="str">
        <f>Tab_CAANxSAAL[[#This Row],[RAZÃO SOCIAL]]</f>
        <v>Pobes</v>
      </c>
      <c r="E216" s="40">
        <f>Tab_CAANxSAAL[[#This Row],[NATUREZA CONTRATO]]</f>
        <v>448702</v>
      </c>
      <c r="F216" s="4" t="str">
        <f>Tab_CAANxSAAL[[#This Row],[MEDIDOR / REQUISITANTE]]</f>
        <v>Gabrielly Moura</v>
      </c>
      <c r="G216" s="46">
        <f>Tab_CAANxSAAL[[#This Row],[LIBERAÇÃO PEDIDO]]</f>
        <v>44631</v>
      </c>
      <c r="H216" s="10">
        <f t="shared" si="49"/>
        <v>44612</v>
      </c>
      <c r="I216" s="40">
        <f>DAY(Tab_Indicadores[[#This Row],[DATA LIBERAÇÃO]])</f>
        <v>11</v>
      </c>
      <c r="J216" s="40" t="e">
        <f>IF(Tab_Indicadores[[#This Row],[MÊS]]=$AA$3,I216,"")</f>
        <v>#REF!</v>
      </c>
      <c r="K216" s="49" t="str">
        <f>IF(Tab_Indicadores[[#All],[DATA LIBERAÇÃO]]&gt;Tab_Indicadores[[#All],[PRAZO LIBERAÇÃO]],"Fora do prazo","No prazo")</f>
        <v>Fora do prazo</v>
      </c>
      <c r="L216" s="49" t="str">
        <f t="shared" si="48"/>
        <v>Gabrielly Moura</v>
      </c>
      <c r="M216" s="40" t="str">
        <f>IF(Tab_Indicadores[[#This Row],[STATUS]]=$Q$3,"-","")</f>
        <v/>
      </c>
      <c r="N216" s="55">
        <f>Tab_CAANxSAAL[[#This Row],[DATA PRÉ-NOTA]]</f>
        <v>44607</v>
      </c>
      <c r="O216" s="56">
        <v>44613</v>
      </c>
      <c r="P216" s="4" t="str">
        <f>IF(Tab_Indicadores[[#This Row],[DATA PRÉ-NOTA]]&lt;=Tab_Indicadores[[#This Row],[PRAZO PRÉ-NOTA]],"No prazo","Fora do prazo")</f>
        <v>No prazo</v>
      </c>
    </row>
    <row r="217" spans="1:16" x14ac:dyDescent="0.25">
      <c r="A217" s="40" t="str">
        <f t="shared" si="47"/>
        <v>Fevereiro</v>
      </c>
      <c r="B217" s="40">
        <f>MONTH(Tab_CAANxSAAL[[#This Row],[MÊS LANÇ.]])</f>
        <v>2</v>
      </c>
      <c r="C217" s="40" t="str">
        <f>Tab_CAANxSAAL[[#This Row],[FILIAL]]</f>
        <v>A</v>
      </c>
      <c r="D217" s="48" t="str">
        <f>Tab_CAANxSAAL[[#This Row],[RAZÃO SOCIAL]]</f>
        <v>Pobes</v>
      </c>
      <c r="E217" s="40">
        <f>Tab_CAANxSAAL[[#This Row],[NATUREZA CONTRATO]]</f>
        <v>190499</v>
      </c>
      <c r="F217" s="4" t="str">
        <f>Tab_CAANxSAAL[[#This Row],[MEDIDOR / REQUISITANTE]]</f>
        <v>Gabrielly Moura</v>
      </c>
      <c r="G217" s="46">
        <f>Tab_CAANxSAAL[[#This Row],[LIBERAÇÃO PEDIDO]]</f>
        <v>44631</v>
      </c>
      <c r="H217" s="10">
        <f t="shared" si="49"/>
        <v>44612</v>
      </c>
      <c r="I217" s="40">
        <f>DAY(Tab_Indicadores[[#This Row],[DATA LIBERAÇÃO]])</f>
        <v>11</v>
      </c>
      <c r="J217" s="40" t="e">
        <f>IF(Tab_Indicadores[[#This Row],[MÊS]]=$AA$3,I217,"")</f>
        <v>#REF!</v>
      </c>
      <c r="K217" s="49" t="str">
        <f>IF(Tab_Indicadores[[#All],[DATA LIBERAÇÃO]]&gt;Tab_Indicadores[[#All],[PRAZO LIBERAÇÃO]],"Fora do prazo","No prazo")</f>
        <v>Fora do prazo</v>
      </c>
      <c r="L217" s="49" t="str">
        <f t="shared" si="48"/>
        <v>Gabrielly Moura</v>
      </c>
      <c r="M217" s="40" t="str">
        <f>IF(Tab_Indicadores[[#This Row],[STATUS]]=$Q$3,"-","")</f>
        <v/>
      </c>
      <c r="N217" s="55">
        <f>Tab_CAANxSAAL[[#This Row],[DATA PRÉ-NOTA]]</f>
        <v>44607</v>
      </c>
      <c r="O217" s="56">
        <v>44613</v>
      </c>
      <c r="P217" s="4" t="str">
        <f>IF(Tab_Indicadores[[#This Row],[DATA PRÉ-NOTA]]&lt;=Tab_Indicadores[[#This Row],[PRAZO PRÉ-NOTA]],"No prazo","Fora do prazo")</f>
        <v>No prazo</v>
      </c>
    </row>
    <row r="218" spans="1:16" x14ac:dyDescent="0.25">
      <c r="A218" s="40" t="str">
        <f t="shared" si="47"/>
        <v>Fevereiro</v>
      </c>
      <c r="B218" s="40">
        <f>MONTH(Tab_CAANxSAAL[[#This Row],[MÊS LANÇ.]])</f>
        <v>2</v>
      </c>
      <c r="C218" s="40" t="str">
        <f>Tab_CAANxSAAL[[#This Row],[FILIAL]]</f>
        <v>A</v>
      </c>
      <c r="D218" s="48" t="str">
        <f>Tab_CAANxSAAL[[#This Row],[RAZÃO SOCIAL]]</f>
        <v>Waxor</v>
      </c>
      <c r="E218" s="40">
        <f>Tab_CAANxSAAL[[#This Row],[NATUREZA CONTRATO]]</f>
        <v>223116</v>
      </c>
      <c r="F218" s="4" t="str">
        <f>Tab_CAANxSAAL[[#This Row],[MEDIDOR / REQUISITANTE]]</f>
        <v>Dr. João Pedro Moreira</v>
      </c>
      <c r="G218" s="46">
        <f>Tab_CAANxSAAL[[#This Row],[LIBERAÇÃO PEDIDO]]</f>
        <v>44600</v>
      </c>
      <c r="H218" s="10">
        <f t="shared" si="49"/>
        <v>44612</v>
      </c>
      <c r="I218" s="40">
        <f>DAY(Tab_Indicadores[[#This Row],[DATA LIBERAÇÃO]])</f>
        <v>8</v>
      </c>
      <c r="J218" s="40" t="e">
        <f>IF(Tab_Indicadores[[#This Row],[MÊS]]=$AA$3,I218,"")</f>
        <v>#REF!</v>
      </c>
      <c r="K218" s="49" t="str">
        <f>IF(Tab_Indicadores[[#All],[DATA LIBERAÇÃO]]&gt;Tab_Indicadores[[#All],[PRAZO LIBERAÇÃO]],"Fora do prazo","No prazo")</f>
        <v>No prazo</v>
      </c>
      <c r="L218" s="49" t="str">
        <f t="shared" si="48"/>
        <v>-</v>
      </c>
      <c r="M218" s="40" t="str">
        <f>IF(Tab_Indicadores[[#This Row],[STATUS]]=$Q$3,"-","")</f>
        <v>-</v>
      </c>
      <c r="N218" s="55">
        <f>Tab_CAANxSAAL[[#This Row],[DATA PRÉ-NOTA]]</f>
        <v>44600</v>
      </c>
      <c r="O218" s="56">
        <v>44613</v>
      </c>
      <c r="P218" s="4" t="str">
        <f>IF(Tab_Indicadores[[#This Row],[DATA PRÉ-NOTA]]&lt;=Tab_Indicadores[[#This Row],[PRAZO PRÉ-NOTA]],"No prazo","Fora do prazo")</f>
        <v>No prazo</v>
      </c>
    </row>
    <row r="219" spans="1:16" x14ac:dyDescent="0.25">
      <c r="A219" s="40" t="str">
        <f t="shared" si="47"/>
        <v>Fevereiro</v>
      </c>
      <c r="B219" s="40">
        <f>MONTH(Tab_CAANxSAAL[[#This Row],[MÊS LANÇ.]])</f>
        <v>2</v>
      </c>
      <c r="C219" s="40" t="str">
        <f>Tab_CAANxSAAL[[#This Row],[FILIAL]]</f>
        <v>A</v>
      </c>
      <c r="D219" s="48" t="str">
        <f>Tab_CAANxSAAL[[#This Row],[RAZÃO SOCIAL]]</f>
        <v>Waxor</v>
      </c>
      <c r="E219" s="40">
        <f>Tab_CAANxSAAL[[#This Row],[NATUREZA CONTRATO]]</f>
        <v>270184</v>
      </c>
      <c r="F219" s="4" t="str">
        <f>Tab_CAANxSAAL[[#This Row],[MEDIDOR / REQUISITANTE]]</f>
        <v>Dr. João Pedro Moreira</v>
      </c>
      <c r="G219" s="46">
        <f>Tab_CAANxSAAL[[#This Row],[LIBERAÇÃO PEDIDO]]</f>
        <v>44600</v>
      </c>
      <c r="H219" s="10">
        <f t="shared" si="49"/>
        <v>44612</v>
      </c>
      <c r="I219" s="40">
        <f>DAY(Tab_Indicadores[[#This Row],[DATA LIBERAÇÃO]])</f>
        <v>8</v>
      </c>
      <c r="J219" s="40" t="e">
        <f>IF(Tab_Indicadores[[#This Row],[MÊS]]=$AA$3,I219,"")</f>
        <v>#REF!</v>
      </c>
      <c r="K219" s="49" t="str">
        <f>IF(Tab_Indicadores[[#All],[DATA LIBERAÇÃO]]&gt;Tab_Indicadores[[#All],[PRAZO LIBERAÇÃO]],"Fora do prazo","No prazo")</f>
        <v>No prazo</v>
      </c>
      <c r="L219" s="49" t="str">
        <f t="shared" si="48"/>
        <v>-</v>
      </c>
      <c r="M219" s="40" t="str">
        <f>IF(Tab_Indicadores[[#This Row],[STATUS]]=$Q$3,"-","")</f>
        <v>-</v>
      </c>
      <c r="N219" s="55">
        <f>Tab_CAANxSAAL[[#This Row],[DATA PRÉ-NOTA]]</f>
        <v>44600</v>
      </c>
      <c r="O219" s="56">
        <v>44613</v>
      </c>
      <c r="P219" s="4" t="str">
        <f>IF(Tab_Indicadores[[#This Row],[DATA PRÉ-NOTA]]&lt;=Tab_Indicadores[[#This Row],[PRAZO PRÉ-NOTA]],"No prazo","Fora do prazo")</f>
        <v>No prazo</v>
      </c>
    </row>
    <row r="220" spans="1:16" x14ac:dyDescent="0.25">
      <c r="A220" s="40" t="str">
        <f t="shared" si="47"/>
        <v>Fevereiro</v>
      </c>
      <c r="B220" s="40">
        <f>MONTH(Tab_CAANxSAAL[[#This Row],[MÊS LANÇ.]])</f>
        <v>2</v>
      </c>
      <c r="C220" s="40" t="str">
        <f>Tab_CAANxSAAL[[#This Row],[FILIAL]]</f>
        <v>A</v>
      </c>
      <c r="D220" s="48" t="str">
        <f>Tab_CAANxSAAL[[#This Row],[RAZÃO SOCIAL]]</f>
        <v>Waxor</v>
      </c>
      <c r="E220" s="40">
        <f>Tab_CAANxSAAL[[#This Row],[NATUREZA CONTRATO]]</f>
        <v>284926</v>
      </c>
      <c r="F220" s="4" t="str">
        <f>Tab_CAANxSAAL[[#This Row],[MEDIDOR / REQUISITANTE]]</f>
        <v>Dr. João Pedro Moreira</v>
      </c>
      <c r="G220" s="46">
        <f>Tab_CAANxSAAL[[#This Row],[LIBERAÇÃO PEDIDO]]</f>
        <v>44609</v>
      </c>
      <c r="H220" s="10">
        <f t="shared" si="49"/>
        <v>44612</v>
      </c>
      <c r="I220" s="40">
        <f>DAY(Tab_Indicadores[[#This Row],[DATA LIBERAÇÃO]])</f>
        <v>17</v>
      </c>
      <c r="J220" s="40" t="e">
        <f>IF(Tab_Indicadores[[#This Row],[MÊS]]=$AA$3,I220,"")</f>
        <v>#REF!</v>
      </c>
      <c r="K220" s="49" t="str">
        <f>IF(Tab_Indicadores[[#All],[DATA LIBERAÇÃO]]&gt;Tab_Indicadores[[#All],[PRAZO LIBERAÇÃO]],"Fora do prazo","No prazo")</f>
        <v>No prazo</v>
      </c>
      <c r="L220" s="49" t="str">
        <f t="shared" si="48"/>
        <v>-</v>
      </c>
      <c r="M220" s="40" t="str">
        <f>IF(Tab_Indicadores[[#This Row],[STATUS]]=$Q$3,"-","")</f>
        <v>-</v>
      </c>
      <c r="N220" s="55">
        <f>Tab_CAANxSAAL[[#This Row],[DATA PRÉ-NOTA]]</f>
        <v>44609</v>
      </c>
      <c r="O220" s="56">
        <v>44613</v>
      </c>
      <c r="P220" s="4" t="str">
        <f>IF(Tab_Indicadores[[#This Row],[DATA PRÉ-NOTA]]&lt;=Tab_Indicadores[[#This Row],[PRAZO PRÉ-NOTA]],"No prazo","Fora do prazo")</f>
        <v>No prazo</v>
      </c>
    </row>
    <row r="221" spans="1:16" x14ac:dyDescent="0.25">
      <c r="A221" s="40" t="str">
        <f t="shared" si="47"/>
        <v>Fevereiro</v>
      </c>
      <c r="B221" s="40">
        <f>MONTH(Tab_CAANxSAAL[[#This Row],[MÊS LANÇ.]])</f>
        <v>2</v>
      </c>
      <c r="C221" s="40" t="str">
        <f>Tab_CAANxSAAL[[#This Row],[FILIAL]]</f>
        <v>B</v>
      </c>
      <c r="D221" s="48" t="str">
        <f>Tab_CAANxSAAL[[#This Row],[RAZÃO SOCIAL]]</f>
        <v>Yurbin</v>
      </c>
      <c r="E221" s="40">
        <f>Tab_CAANxSAAL[[#This Row],[NATUREZA CONTRATO]]</f>
        <v>468748</v>
      </c>
      <c r="F221" s="4" t="str">
        <f>Tab_CAANxSAAL[[#This Row],[MEDIDOR / REQUISITANTE]]</f>
        <v>Gabrielly Moura</v>
      </c>
      <c r="G221" s="46">
        <f>Tab_CAANxSAAL[[#This Row],[LIBERAÇÃO PEDIDO]]</f>
        <v>44608</v>
      </c>
      <c r="H221" s="10">
        <f t="shared" si="49"/>
        <v>44612</v>
      </c>
      <c r="I221" s="40">
        <f>DAY(Tab_Indicadores[[#This Row],[DATA LIBERAÇÃO]])</f>
        <v>16</v>
      </c>
      <c r="J221" s="40" t="e">
        <f>IF(Tab_Indicadores[[#This Row],[MÊS]]=$AA$3,I221,"")</f>
        <v>#REF!</v>
      </c>
      <c r="K221" s="49" t="str">
        <f>IF(Tab_Indicadores[[#All],[DATA LIBERAÇÃO]]&gt;Tab_Indicadores[[#All],[PRAZO LIBERAÇÃO]],"Fora do prazo","No prazo")</f>
        <v>No prazo</v>
      </c>
      <c r="L221" s="49" t="str">
        <f t="shared" si="48"/>
        <v>-</v>
      </c>
      <c r="M221" s="40" t="str">
        <f>IF(Tab_Indicadores[[#This Row],[STATUS]]=$Q$3,"-","")</f>
        <v>-</v>
      </c>
      <c r="N221" s="55">
        <f>Tab_CAANxSAAL[[#This Row],[DATA PRÉ-NOTA]]</f>
        <v>44613</v>
      </c>
      <c r="O221" s="56">
        <v>44613</v>
      </c>
      <c r="P221" s="4" t="str">
        <f>IF(Tab_Indicadores[[#This Row],[DATA PRÉ-NOTA]]&lt;=Tab_Indicadores[[#This Row],[PRAZO PRÉ-NOTA]],"No prazo","Fora do prazo")</f>
        <v>No prazo</v>
      </c>
    </row>
    <row r="222" spans="1:16" x14ac:dyDescent="0.25">
      <c r="A222" s="40" t="str">
        <f t="shared" si="47"/>
        <v>Fevereiro</v>
      </c>
      <c r="B222" s="40">
        <f>MONTH(Tab_CAANxSAAL[[#This Row],[MÊS LANÇ.]])</f>
        <v>2</v>
      </c>
      <c r="C222" s="40" t="str">
        <f>Tab_CAANxSAAL[[#This Row],[FILIAL]]</f>
        <v>A</v>
      </c>
      <c r="D222" s="48" t="str">
        <f>Tab_CAANxSAAL[[#This Row],[RAZÃO SOCIAL]]</f>
        <v>Yurbin</v>
      </c>
      <c r="E222" s="40">
        <f>Tab_CAANxSAAL[[#This Row],[NATUREZA CONTRATO]]</f>
        <v>403105</v>
      </c>
      <c r="F222" s="4" t="str">
        <f>Tab_CAANxSAAL[[#This Row],[MEDIDOR / REQUISITANTE]]</f>
        <v>Gabrielly Moura</v>
      </c>
      <c r="G222" s="46">
        <f>Tab_CAANxSAAL[[#This Row],[LIBERAÇÃO PEDIDO]]</f>
        <v>44606</v>
      </c>
      <c r="H222" s="10">
        <f t="shared" si="49"/>
        <v>44612</v>
      </c>
      <c r="I222" s="40">
        <f>DAY(Tab_Indicadores[[#This Row],[DATA LIBERAÇÃO]])</f>
        <v>14</v>
      </c>
      <c r="J222" s="40" t="e">
        <f>IF(Tab_Indicadores[[#This Row],[MÊS]]=$AA$3,I222,"")</f>
        <v>#REF!</v>
      </c>
      <c r="K222" s="49" t="str">
        <f>IF(Tab_Indicadores[[#All],[DATA LIBERAÇÃO]]&gt;Tab_Indicadores[[#All],[PRAZO LIBERAÇÃO]],"Fora do prazo","No prazo")</f>
        <v>No prazo</v>
      </c>
      <c r="L222" s="49" t="str">
        <f t="shared" si="48"/>
        <v>-</v>
      </c>
      <c r="M222" s="40" t="str">
        <f>IF(Tab_Indicadores[[#This Row],[STATUS]]=$Q$3,"-","")</f>
        <v>-</v>
      </c>
      <c r="N222" s="55">
        <f>Tab_CAANxSAAL[[#This Row],[DATA PRÉ-NOTA]]</f>
        <v>44613</v>
      </c>
      <c r="O222" s="56">
        <v>44613</v>
      </c>
      <c r="P222" s="4" t="str">
        <f>IF(Tab_Indicadores[[#This Row],[DATA PRÉ-NOTA]]&lt;=Tab_Indicadores[[#This Row],[PRAZO PRÉ-NOTA]],"No prazo","Fora do prazo")</f>
        <v>No prazo</v>
      </c>
    </row>
    <row r="223" spans="1:16" x14ac:dyDescent="0.25">
      <c r="A223" s="40" t="str">
        <f t="shared" si="47"/>
        <v>Fevereiro</v>
      </c>
      <c r="B223" s="40">
        <f>MONTH(Tab_CAANxSAAL[[#This Row],[MÊS LANÇ.]])</f>
        <v>2</v>
      </c>
      <c r="C223" s="40" t="str">
        <f>Tab_CAANxSAAL[[#This Row],[FILIAL]]</f>
        <v>C</v>
      </c>
      <c r="D223" s="48" t="str">
        <f>Tab_CAANxSAAL[[#This Row],[RAZÃO SOCIAL]]</f>
        <v>Yurbin</v>
      </c>
      <c r="E223" s="40">
        <f>Tab_CAANxSAAL[[#This Row],[NATUREZA CONTRATO]]</f>
        <v>146297</v>
      </c>
      <c r="F223" s="4" t="str">
        <f>Tab_CAANxSAAL[[#This Row],[MEDIDOR / REQUISITANTE]]</f>
        <v>Gabrielly Moura</v>
      </c>
      <c r="G223" s="46">
        <f>Tab_CAANxSAAL[[#This Row],[LIBERAÇÃO PEDIDO]]</f>
        <v>44606</v>
      </c>
      <c r="H223" s="10">
        <f t="shared" si="49"/>
        <v>44612</v>
      </c>
      <c r="I223" s="40">
        <f>DAY(Tab_Indicadores[[#This Row],[DATA LIBERAÇÃO]])</f>
        <v>14</v>
      </c>
      <c r="J223" s="40" t="e">
        <f>IF(Tab_Indicadores[[#This Row],[MÊS]]=$AA$3,I223,"")</f>
        <v>#REF!</v>
      </c>
      <c r="K223" s="49" t="str">
        <f>IF(Tab_Indicadores[[#All],[DATA LIBERAÇÃO]]&gt;Tab_Indicadores[[#All],[PRAZO LIBERAÇÃO]],"Fora do prazo","No prazo")</f>
        <v>No prazo</v>
      </c>
      <c r="L223" s="49" t="str">
        <f t="shared" si="48"/>
        <v>-</v>
      </c>
      <c r="M223" s="40" t="str">
        <f>IF(Tab_Indicadores[[#This Row],[STATUS]]=$Q$3,"-","")</f>
        <v>-</v>
      </c>
      <c r="N223" s="55">
        <f>Tab_CAANxSAAL[[#This Row],[DATA PRÉ-NOTA]]</f>
        <v>44613</v>
      </c>
      <c r="O223" s="56">
        <v>44613</v>
      </c>
      <c r="P223" s="4" t="str">
        <f>IF(Tab_Indicadores[[#This Row],[DATA PRÉ-NOTA]]&lt;=Tab_Indicadores[[#This Row],[PRAZO PRÉ-NOTA]],"No prazo","Fora do prazo")</f>
        <v>No prazo</v>
      </c>
    </row>
    <row r="224" spans="1:16" x14ac:dyDescent="0.25">
      <c r="A224" s="40" t="str">
        <f t="shared" si="47"/>
        <v>Fevereiro</v>
      </c>
      <c r="B224" s="40">
        <f>MONTH(Tab_CAANxSAAL[[#This Row],[MÊS LANÇ.]])</f>
        <v>2</v>
      </c>
      <c r="C224" s="40" t="str">
        <f>Tab_CAANxSAAL[[#This Row],[FILIAL]]</f>
        <v>B</v>
      </c>
      <c r="D224" s="48" t="str">
        <f>Tab_CAANxSAAL[[#This Row],[RAZÃO SOCIAL]]</f>
        <v>Yurbin</v>
      </c>
      <c r="E224" s="40">
        <f>Tab_CAANxSAAL[[#This Row],[NATUREZA CONTRATO]]</f>
        <v>130892</v>
      </c>
      <c r="F224" s="4" t="str">
        <f>Tab_CAANxSAAL[[#This Row],[MEDIDOR / REQUISITANTE]]</f>
        <v>Gabrielly Moura</v>
      </c>
      <c r="G224" s="46">
        <f>Tab_CAANxSAAL[[#This Row],[LIBERAÇÃO PEDIDO]]</f>
        <v>44607</v>
      </c>
      <c r="H224" s="10">
        <f t="shared" si="49"/>
        <v>44612</v>
      </c>
      <c r="I224" s="40">
        <f>DAY(Tab_Indicadores[[#This Row],[DATA LIBERAÇÃO]])</f>
        <v>15</v>
      </c>
      <c r="J224" s="40" t="e">
        <f>IF(Tab_Indicadores[[#This Row],[MÊS]]=$AA$3,I224,"")</f>
        <v>#REF!</v>
      </c>
      <c r="K224" s="49" t="str">
        <f>IF(Tab_Indicadores[[#All],[DATA LIBERAÇÃO]]&gt;Tab_Indicadores[[#All],[PRAZO LIBERAÇÃO]],"Fora do prazo","No prazo")</f>
        <v>No prazo</v>
      </c>
      <c r="L224" s="49" t="str">
        <f t="shared" si="48"/>
        <v>-</v>
      </c>
      <c r="M224" s="40" t="str">
        <f>IF(Tab_Indicadores[[#This Row],[STATUS]]=$Q$3,"-","")</f>
        <v>-</v>
      </c>
      <c r="N224" s="55">
        <f>Tab_CAANxSAAL[[#This Row],[DATA PRÉ-NOTA]]</f>
        <v>44613</v>
      </c>
      <c r="O224" s="56">
        <v>44613</v>
      </c>
      <c r="P224" s="4" t="str">
        <f>IF(Tab_Indicadores[[#This Row],[DATA PRÉ-NOTA]]&lt;=Tab_Indicadores[[#This Row],[PRAZO PRÉ-NOTA]],"No prazo","Fora do prazo")</f>
        <v>No prazo</v>
      </c>
    </row>
    <row r="225" spans="1:16" x14ac:dyDescent="0.25">
      <c r="A225" s="40" t="str">
        <f t="shared" si="47"/>
        <v>Fevereiro</v>
      </c>
      <c r="B225" s="40">
        <f>MONTH(Tab_CAANxSAAL[[#This Row],[MÊS LANÇ.]])</f>
        <v>2</v>
      </c>
      <c r="C225" s="40" t="str">
        <f>Tab_CAANxSAAL[[#This Row],[FILIAL]]</f>
        <v>A</v>
      </c>
      <c r="D225" s="48" t="str">
        <f>Tab_CAANxSAAL[[#This Row],[RAZÃO SOCIAL]]</f>
        <v>Ushpoe</v>
      </c>
      <c r="E225" s="40">
        <f>Tab_CAANxSAAL[[#This Row],[NATUREZA CONTRATO]]</f>
        <v>874471</v>
      </c>
      <c r="F225" s="4" t="str">
        <f>Tab_CAANxSAAL[[#This Row],[MEDIDOR / REQUISITANTE]]</f>
        <v>Gabrielly Moura</v>
      </c>
      <c r="G225" s="46">
        <f>Tab_CAANxSAAL[[#This Row],[LIBERAÇÃO PEDIDO]]</f>
        <v>44600</v>
      </c>
      <c r="H225" s="10">
        <f t="shared" si="49"/>
        <v>44612</v>
      </c>
      <c r="I225" s="40">
        <f>DAY(Tab_Indicadores[[#This Row],[DATA LIBERAÇÃO]])</f>
        <v>8</v>
      </c>
      <c r="J225" s="40" t="e">
        <f>IF(Tab_Indicadores[[#This Row],[MÊS]]=$AA$3,I225,"")</f>
        <v>#REF!</v>
      </c>
      <c r="K225" s="49" t="str">
        <f>IF(Tab_Indicadores[[#All],[DATA LIBERAÇÃO]]&gt;Tab_Indicadores[[#All],[PRAZO LIBERAÇÃO]],"Fora do prazo","No prazo")</f>
        <v>No prazo</v>
      </c>
      <c r="L225" s="49" t="str">
        <f t="shared" si="48"/>
        <v>-</v>
      </c>
      <c r="M225" s="40" t="str">
        <f>IF(Tab_Indicadores[[#This Row],[STATUS]]=$Q$3,"-","")</f>
        <v>-</v>
      </c>
      <c r="N225" s="55">
        <f>Tab_CAANxSAAL[[#This Row],[DATA PRÉ-NOTA]]</f>
        <v>44603</v>
      </c>
      <c r="O225" s="56">
        <v>44613</v>
      </c>
      <c r="P225" s="4" t="str">
        <f>IF(Tab_Indicadores[[#This Row],[DATA PRÉ-NOTA]]&lt;=Tab_Indicadores[[#This Row],[PRAZO PRÉ-NOTA]],"No prazo","Fora do prazo")</f>
        <v>No prazo</v>
      </c>
    </row>
    <row r="226" spans="1:16" x14ac:dyDescent="0.25">
      <c r="A226" s="40" t="str">
        <f t="shared" si="47"/>
        <v>Fevereiro</v>
      </c>
      <c r="B226" s="40">
        <f>MONTH(Tab_CAANxSAAL[[#This Row],[MÊS LANÇ.]])</f>
        <v>2</v>
      </c>
      <c r="C226" s="40" t="str">
        <f>Tab_CAANxSAAL[[#This Row],[FILIAL]]</f>
        <v>A</v>
      </c>
      <c r="D226" s="48" t="str">
        <f>Tab_CAANxSAAL[[#This Row],[RAZÃO SOCIAL]]</f>
        <v>Ushpoe</v>
      </c>
      <c r="E226" s="40">
        <f>Tab_CAANxSAAL[[#This Row],[NATUREZA CONTRATO]]</f>
        <v>589015</v>
      </c>
      <c r="F226" s="4" t="str">
        <f>Tab_CAANxSAAL[[#This Row],[MEDIDOR / REQUISITANTE]]</f>
        <v>Gabrielly Moura</v>
      </c>
      <c r="G226" s="46">
        <f>Tab_CAANxSAAL[[#This Row],[LIBERAÇÃO PEDIDO]]</f>
        <v>44600</v>
      </c>
      <c r="H226" s="10">
        <f t="shared" si="49"/>
        <v>44612</v>
      </c>
      <c r="I226" s="40">
        <f>DAY(Tab_Indicadores[[#This Row],[DATA LIBERAÇÃO]])</f>
        <v>8</v>
      </c>
      <c r="J226" s="40" t="e">
        <f>IF(Tab_Indicadores[[#This Row],[MÊS]]=$AA$3,I226,"")</f>
        <v>#REF!</v>
      </c>
      <c r="K226" s="49" t="str">
        <f>IF(Tab_Indicadores[[#All],[DATA LIBERAÇÃO]]&gt;Tab_Indicadores[[#All],[PRAZO LIBERAÇÃO]],"Fora do prazo","No prazo")</f>
        <v>No prazo</v>
      </c>
      <c r="L226" s="49" t="str">
        <f t="shared" si="48"/>
        <v>-</v>
      </c>
      <c r="M226" s="40" t="str">
        <f>IF(Tab_Indicadores[[#This Row],[STATUS]]=$Q$3,"-","")</f>
        <v>-</v>
      </c>
      <c r="N226" s="55">
        <f>Tab_CAANxSAAL[[#This Row],[DATA PRÉ-NOTA]]</f>
        <v>44603</v>
      </c>
      <c r="O226" s="56">
        <v>44613</v>
      </c>
      <c r="P226" s="4" t="str">
        <f>IF(Tab_Indicadores[[#This Row],[DATA PRÉ-NOTA]]&lt;=Tab_Indicadores[[#This Row],[PRAZO PRÉ-NOTA]],"No prazo","Fora do prazo")</f>
        <v>No prazo</v>
      </c>
    </row>
    <row r="227" spans="1:16" x14ac:dyDescent="0.25">
      <c r="A227" s="40" t="str">
        <f t="shared" si="47"/>
        <v>Fevereiro</v>
      </c>
      <c r="B227" s="40">
        <f>MONTH(Tab_CAANxSAAL[[#This Row],[MÊS LANÇ.]])</f>
        <v>2</v>
      </c>
      <c r="C227" s="40" t="str">
        <f>Tab_CAANxSAAL[[#This Row],[FILIAL]]</f>
        <v>A</v>
      </c>
      <c r="D227" s="48" t="str">
        <f>Tab_CAANxSAAL[[#This Row],[RAZÃO SOCIAL]]</f>
        <v>Ushpoe</v>
      </c>
      <c r="E227" s="40">
        <f>Tab_CAANxSAAL[[#This Row],[NATUREZA CONTRATO]]</f>
        <v>990662</v>
      </c>
      <c r="F227" s="4" t="str">
        <f>Tab_CAANxSAAL[[#This Row],[MEDIDOR / REQUISITANTE]]</f>
        <v>Gabrielly Moura</v>
      </c>
      <c r="G227" s="46">
        <f>Tab_CAANxSAAL[[#This Row],[LIBERAÇÃO PEDIDO]]</f>
        <v>44600</v>
      </c>
      <c r="H227" s="10">
        <f t="shared" si="49"/>
        <v>44612</v>
      </c>
      <c r="I227" s="40">
        <f>DAY(Tab_Indicadores[[#This Row],[DATA LIBERAÇÃO]])</f>
        <v>8</v>
      </c>
      <c r="J227" s="40" t="e">
        <f>IF(Tab_Indicadores[[#This Row],[MÊS]]=$AA$3,I227,"")</f>
        <v>#REF!</v>
      </c>
      <c r="K227" s="49" t="str">
        <f>IF(Tab_Indicadores[[#All],[DATA LIBERAÇÃO]]&gt;Tab_Indicadores[[#All],[PRAZO LIBERAÇÃO]],"Fora do prazo","No prazo")</f>
        <v>No prazo</v>
      </c>
      <c r="L227" s="49" t="str">
        <f t="shared" si="48"/>
        <v>-</v>
      </c>
      <c r="M227" s="40" t="str">
        <f>IF(Tab_Indicadores[[#This Row],[STATUS]]=$Q$3,"-","")</f>
        <v>-</v>
      </c>
      <c r="N227" s="55">
        <f>Tab_CAANxSAAL[[#This Row],[DATA PRÉ-NOTA]]</f>
        <v>44603</v>
      </c>
      <c r="O227" s="56">
        <v>44613</v>
      </c>
      <c r="P227" s="4" t="str">
        <f>IF(Tab_Indicadores[[#This Row],[DATA PRÉ-NOTA]]&lt;=Tab_Indicadores[[#This Row],[PRAZO PRÉ-NOTA]],"No prazo","Fora do prazo")</f>
        <v>No prazo</v>
      </c>
    </row>
    <row r="228" spans="1:16" x14ac:dyDescent="0.25">
      <c r="A228" s="40" t="str">
        <f t="shared" si="47"/>
        <v>Fevereiro</v>
      </c>
      <c r="B228" s="40">
        <f>MONTH(Tab_CAANxSAAL[[#This Row],[MÊS LANÇ.]])</f>
        <v>2</v>
      </c>
      <c r="C228" s="40" t="str">
        <f>Tab_CAANxSAAL[[#This Row],[FILIAL]]</f>
        <v>A</v>
      </c>
      <c r="D228" s="48" t="str">
        <f>Tab_CAANxSAAL[[#This Row],[RAZÃO SOCIAL]]</f>
        <v>Ushpoe</v>
      </c>
      <c r="E228" s="40">
        <f>Tab_CAANxSAAL[[#This Row],[NATUREZA CONTRATO]]</f>
        <v>491295</v>
      </c>
      <c r="F228" s="4" t="str">
        <f>Tab_CAANxSAAL[[#This Row],[MEDIDOR / REQUISITANTE]]</f>
        <v>Gabrielly Moura</v>
      </c>
      <c r="G228" s="46">
        <f>Tab_CAANxSAAL[[#This Row],[LIBERAÇÃO PEDIDO]]</f>
        <v>44595</v>
      </c>
      <c r="H228" s="10">
        <f t="shared" si="49"/>
        <v>44612</v>
      </c>
      <c r="I228" s="40">
        <f>DAY(Tab_Indicadores[[#This Row],[DATA LIBERAÇÃO]])</f>
        <v>3</v>
      </c>
      <c r="J228" s="40" t="e">
        <f>IF(Tab_Indicadores[[#This Row],[MÊS]]=$AA$3,I228,"")</f>
        <v>#REF!</v>
      </c>
      <c r="K228" s="49" t="str">
        <f>IF(Tab_Indicadores[[#All],[DATA LIBERAÇÃO]]&gt;Tab_Indicadores[[#All],[PRAZO LIBERAÇÃO]],"Fora do prazo","No prazo")</f>
        <v>No prazo</v>
      </c>
      <c r="L228" s="49" t="str">
        <f t="shared" si="48"/>
        <v>-</v>
      </c>
      <c r="M228" s="40" t="str">
        <f>IF(Tab_Indicadores[[#This Row],[STATUS]]=$Q$3,"-","")</f>
        <v>-</v>
      </c>
      <c r="N228" s="55">
        <f>Tab_CAANxSAAL[[#This Row],[DATA PRÉ-NOTA]]</f>
        <v>44596</v>
      </c>
      <c r="O228" s="56">
        <v>44613</v>
      </c>
      <c r="P228" s="4" t="str">
        <f>IF(Tab_Indicadores[[#This Row],[DATA PRÉ-NOTA]]&lt;=Tab_Indicadores[[#This Row],[PRAZO PRÉ-NOTA]],"No prazo","Fora do prazo")</f>
        <v>No prazo</v>
      </c>
    </row>
    <row r="229" spans="1:16" x14ac:dyDescent="0.25">
      <c r="A229" s="40" t="str">
        <f t="shared" si="47"/>
        <v>Fevereiro</v>
      </c>
      <c r="B229" s="40">
        <f>MONTH(Tab_CAANxSAAL[[#This Row],[MÊS LANÇ.]])</f>
        <v>2</v>
      </c>
      <c r="C229" s="40" t="str">
        <f>Tab_CAANxSAAL[[#This Row],[FILIAL]]</f>
        <v>A</v>
      </c>
      <c r="D229" s="48" t="str">
        <f>Tab_CAANxSAAL[[#This Row],[RAZÃO SOCIAL]]</f>
        <v>Ushpoe</v>
      </c>
      <c r="E229" s="40">
        <f>Tab_CAANxSAAL[[#This Row],[NATUREZA CONTRATO]]</f>
        <v>941903</v>
      </c>
      <c r="F229" s="4" t="str">
        <f>Tab_CAANxSAAL[[#This Row],[MEDIDOR / REQUISITANTE]]</f>
        <v>Gabrielly Moura</v>
      </c>
      <c r="G229" s="46">
        <f>Tab_CAANxSAAL[[#This Row],[LIBERAÇÃO PEDIDO]]</f>
        <v>44600</v>
      </c>
      <c r="H229" s="10">
        <f t="shared" si="49"/>
        <v>44612</v>
      </c>
      <c r="I229" s="40">
        <f>DAY(Tab_Indicadores[[#This Row],[DATA LIBERAÇÃO]])</f>
        <v>8</v>
      </c>
      <c r="J229" s="40" t="e">
        <f>IF(Tab_Indicadores[[#This Row],[MÊS]]=$AA$3,I229,"")</f>
        <v>#REF!</v>
      </c>
      <c r="K229" s="49" t="str">
        <f>IF(Tab_Indicadores[[#All],[DATA LIBERAÇÃO]]&gt;Tab_Indicadores[[#All],[PRAZO LIBERAÇÃO]],"Fora do prazo","No prazo")</f>
        <v>No prazo</v>
      </c>
      <c r="L229" s="49" t="str">
        <f t="shared" si="48"/>
        <v>-</v>
      </c>
      <c r="M229" s="40" t="str">
        <f>IF(Tab_Indicadores[[#This Row],[STATUS]]=$Q$3,"-","")</f>
        <v>-</v>
      </c>
      <c r="N229" s="55">
        <f>Tab_CAANxSAAL[[#This Row],[DATA PRÉ-NOTA]]</f>
        <v>44607</v>
      </c>
      <c r="O229" s="56">
        <v>44613</v>
      </c>
      <c r="P229" s="4" t="str">
        <f>IF(Tab_Indicadores[[#This Row],[DATA PRÉ-NOTA]]&lt;=Tab_Indicadores[[#This Row],[PRAZO PRÉ-NOTA]],"No prazo","Fora do prazo")</f>
        <v>No prazo</v>
      </c>
    </row>
    <row r="230" spans="1:16" x14ac:dyDescent="0.25">
      <c r="A230" s="40" t="str">
        <f t="shared" si="47"/>
        <v>Fevereiro</v>
      </c>
      <c r="B230" s="40">
        <f>MONTH(Tab_CAANxSAAL[[#This Row],[MÊS LANÇ.]])</f>
        <v>2</v>
      </c>
      <c r="C230" s="40" t="str">
        <f>Tab_CAANxSAAL[[#This Row],[FILIAL]]</f>
        <v>A</v>
      </c>
      <c r="D230" s="48" t="str">
        <f>Tab_CAANxSAAL[[#This Row],[RAZÃO SOCIAL]]</f>
        <v>Thurinzayadar</v>
      </c>
      <c r="E230" s="40">
        <f>Tab_CAANxSAAL[[#This Row],[NATUREZA CONTRATO]]</f>
        <v>942484</v>
      </c>
      <c r="F230" s="4" t="str">
        <f>Tab_CAANxSAAL[[#This Row],[MEDIDOR / REQUISITANTE]]</f>
        <v>Gabrielly Moura</v>
      </c>
      <c r="G230" s="46">
        <f>Tab_CAANxSAAL[[#This Row],[LIBERAÇÃO PEDIDO]]</f>
        <v>44600</v>
      </c>
      <c r="H230" s="10">
        <f t="shared" si="49"/>
        <v>44612</v>
      </c>
      <c r="I230" s="40">
        <f>DAY(Tab_Indicadores[[#This Row],[DATA LIBERAÇÃO]])</f>
        <v>8</v>
      </c>
      <c r="J230" s="40" t="e">
        <f>IF(Tab_Indicadores[[#This Row],[MÊS]]=$AA$3,I230,"")</f>
        <v>#REF!</v>
      </c>
      <c r="K230" s="49" t="str">
        <f>IF(Tab_Indicadores[[#All],[DATA LIBERAÇÃO]]&gt;Tab_Indicadores[[#All],[PRAZO LIBERAÇÃO]],"Fora do prazo","No prazo")</f>
        <v>No prazo</v>
      </c>
      <c r="L230" s="49" t="str">
        <f t="shared" si="48"/>
        <v>-</v>
      </c>
      <c r="M230" s="40" t="str">
        <f>IF(Tab_Indicadores[[#This Row],[STATUS]]=$Q$3,"-","")</f>
        <v>-</v>
      </c>
      <c r="N230" s="55">
        <f>Tab_CAANxSAAL[[#This Row],[DATA PRÉ-NOTA]]</f>
        <v>44606</v>
      </c>
      <c r="O230" s="56">
        <v>44613</v>
      </c>
      <c r="P230" s="4" t="str">
        <f>IF(Tab_Indicadores[[#This Row],[DATA PRÉ-NOTA]]&lt;=Tab_Indicadores[[#This Row],[PRAZO PRÉ-NOTA]],"No prazo","Fora do prazo")</f>
        <v>No prazo</v>
      </c>
    </row>
    <row r="231" spans="1:16" x14ac:dyDescent="0.25">
      <c r="A231" s="40" t="str">
        <f t="shared" ref="A231:A238" si="50">IF(B231=1,"Janeiro",IF(B231=2,"Fevereiro",IF(B231=3,"Março",IF(B231=4,"Abril",IF(B231=5,"Maio",IF(B231=6,"Junho",IF(B231=7,"Julho",IF(B231=8,"Agosto",IF(B231=9,"Setembro",IF(B231=10,"Outubro",IF(B231=11,"Novembro","Dezembro")))))))))))</f>
        <v>Fevereiro</v>
      </c>
      <c r="B231" s="40">
        <f>MONTH(Tab_CAANxSAAL[[#This Row],[MÊS LANÇ.]])</f>
        <v>2</v>
      </c>
      <c r="C231" s="40" t="str">
        <f>Tab_CAANxSAAL[[#This Row],[FILIAL]]</f>
        <v>C</v>
      </c>
      <c r="D231" s="48" t="str">
        <f>Tab_CAANxSAAL[[#This Row],[RAZÃO SOCIAL]]</f>
        <v>Thurinzayadar</v>
      </c>
      <c r="E231" s="40">
        <f>Tab_CAANxSAAL[[#This Row],[NATUREZA CONTRATO]]</f>
        <v>719951</v>
      </c>
      <c r="F231" s="4" t="str">
        <f>Tab_CAANxSAAL[[#This Row],[MEDIDOR / REQUISITANTE]]</f>
        <v>Gabrielly Moura</v>
      </c>
      <c r="G231" s="46">
        <f>Tab_CAANxSAAL[[#This Row],[LIBERAÇÃO PEDIDO]]</f>
        <v>44600</v>
      </c>
      <c r="H231" s="10">
        <f t="shared" si="49"/>
        <v>44612</v>
      </c>
      <c r="I231" s="40">
        <f>DAY(Tab_Indicadores[[#This Row],[DATA LIBERAÇÃO]])</f>
        <v>8</v>
      </c>
      <c r="J231" s="40" t="e">
        <f>IF(Tab_Indicadores[[#This Row],[MÊS]]=$AA$3,I231,"")</f>
        <v>#REF!</v>
      </c>
      <c r="K231" s="49" t="str">
        <f>IF(Tab_Indicadores[[#All],[DATA LIBERAÇÃO]]&gt;Tab_Indicadores[[#All],[PRAZO LIBERAÇÃO]],"Fora do prazo","No prazo")</f>
        <v>No prazo</v>
      </c>
      <c r="L231" s="49" t="str">
        <f t="shared" ref="L231:L238" si="51">IF(K231="Fora do prazo",F231,"-")</f>
        <v>-</v>
      </c>
      <c r="M231" s="40" t="str">
        <f>IF(Tab_Indicadores[[#This Row],[STATUS]]=$Q$3,"-","")</f>
        <v>-</v>
      </c>
      <c r="N231" s="55">
        <f>Tab_CAANxSAAL[[#This Row],[DATA PRÉ-NOTA]]</f>
        <v>44606</v>
      </c>
      <c r="O231" s="56">
        <v>44613</v>
      </c>
      <c r="P231" s="4" t="str">
        <f>IF(Tab_Indicadores[[#This Row],[DATA PRÉ-NOTA]]&lt;=Tab_Indicadores[[#This Row],[PRAZO PRÉ-NOTA]],"No prazo","Fora do prazo")</f>
        <v>No prazo</v>
      </c>
    </row>
    <row r="232" spans="1:16" x14ac:dyDescent="0.25">
      <c r="A232" s="40" t="str">
        <f t="shared" si="50"/>
        <v>Fevereiro</v>
      </c>
      <c r="B232" s="40">
        <f>MONTH(Tab_CAANxSAAL[[#This Row],[MÊS LANÇ.]])</f>
        <v>2</v>
      </c>
      <c r="C232" s="40" t="str">
        <f>Tab_CAANxSAAL[[#This Row],[FILIAL]]</f>
        <v>B</v>
      </c>
      <c r="D232" s="48" t="str">
        <f>Tab_CAANxSAAL[[#This Row],[RAZÃO SOCIAL]]</f>
        <v>Thurinzayadar</v>
      </c>
      <c r="E232" s="40">
        <f>Tab_CAANxSAAL[[#This Row],[NATUREZA CONTRATO]]</f>
        <v>868732</v>
      </c>
      <c r="F232" s="4" t="str">
        <f>Tab_CAANxSAAL[[#This Row],[MEDIDOR / REQUISITANTE]]</f>
        <v>Gabrielly Moura</v>
      </c>
      <c r="G232" s="46">
        <f>Tab_CAANxSAAL[[#This Row],[LIBERAÇÃO PEDIDO]]</f>
        <v>44600</v>
      </c>
      <c r="H232" s="10">
        <f t="shared" si="49"/>
        <v>44612</v>
      </c>
      <c r="I232" s="40">
        <f>DAY(Tab_Indicadores[[#This Row],[DATA LIBERAÇÃO]])</f>
        <v>8</v>
      </c>
      <c r="J232" s="40" t="e">
        <f>IF(Tab_Indicadores[[#This Row],[MÊS]]=$AA$3,I232,"")</f>
        <v>#REF!</v>
      </c>
      <c r="K232" s="49" t="str">
        <f>IF(Tab_Indicadores[[#All],[DATA LIBERAÇÃO]]&gt;Tab_Indicadores[[#All],[PRAZO LIBERAÇÃO]],"Fora do prazo","No prazo")</f>
        <v>No prazo</v>
      </c>
      <c r="L232" s="49" t="str">
        <f t="shared" si="51"/>
        <v>-</v>
      </c>
      <c r="M232" s="40" t="str">
        <f>IF(Tab_Indicadores[[#This Row],[STATUS]]=$Q$3,"-","")</f>
        <v>-</v>
      </c>
      <c r="N232" s="55">
        <f>Tab_CAANxSAAL[[#This Row],[DATA PRÉ-NOTA]]</f>
        <v>44606</v>
      </c>
      <c r="O232" s="56">
        <v>44613</v>
      </c>
      <c r="P232" s="4" t="str">
        <f>IF(Tab_Indicadores[[#This Row],[DATA PRÉ-NOTA]]&lt;=Tab_Indicadores[[#This Row],[PRAZO PRÉ-NOTA]],"No prazo","Fora do prazo")</f>
        <v>No prazo</v>
      </c>
    </row>
    <row r="233" spans="1:16" x14ac:dyDescent="0.25">
      <c r="A233" s="40" t="str">
        <f t="shared" si="50"/>
        <v>Fevereiro</v>
      </c>
      <c r="B233" s="40">
        <f>MONTH(Tab_CAANxSAAL[[#This Row],[MÊS LANÇ.]])</f>
        <v>2</v>
      </c>
      <c r="C233" s="40" t="str">
        <f>Tab_CAANxSAAL[[#This Row],[FILIAL]]</f>
        <v>A</v>
      </c>
      <c r="D233" s="48" t="str">
        <f>Tab_CAANxSAAL[[#This Row],[RAZÃO SOCIAL]]</f>
        <v>Kolyos</v>
      </c>
      <c r="E233" s="40">
        <f>Tab_CAANxSAAL[[#This Row],[NATUREZA CONTRATO]]</f>
        <v>538242</v>
      </c>
      <c r="F233" s="4" t="str">
        <f>Tab_CAANxSAAL[[#This Row],[MEDIDOR / REQUISITANTE]]</f>
        <v>Emilly Cavalcanti</v>
      </c>
      <c r="G233" s="46">
        <f>Tab_CAANxSAAL[[#This Row],[LIBERAÇÃO PEDIDO]]</f>
        <v>44603</v>
      </c>
      <c r="H233" s="10">
        <f t="shared" si="49"/>
        <v>44612</v>
      </c>
      <c r="I233" s="40">
        <f>DAY(Tab_Indicadores[[#This Row],[DATA LIBERAÇÃO]])</f>
        <v>11</v>
      </c>
      <c r="J233" s="40" t="e">
        <f>IF(Tab_Indicadores[[#This Row],[MÊS]]=$AA$3,I233,"")</f>
        <v>#REF!</v>
      </c>
      <c r="K233" s="49" t="str">
        <f>IF(Tab_Indicadores[[#All],[DATA LIBERAÇÃO]]&gt;Tab_Indicadores[[#All],[PRAZO LIBERAÇÃO]],"Fora do prazo","No prazo")</f>
        <v>No prazo</v>
      </c>
      <c r="L233" s="49" t="str">
        <f t="shared" si="51"/>
        <v>-</v>
      </c>
      <c r="M233" s="40" t="str">
        <f>IF(Tab_Indicadores[[#This Row],[STATUS]]=$Q$3,"-","")</f>
        <v>-</v>
      </c>
      <c r="N233" s="55">
        <f>Tab_CAANxSAAL[[#This Row],[DATA PRÉ-NOTA]]</f>
        <v>44606</v>
      </c>
      <c r="O233" s="56">
        <v>44613</v>
      </c>
      <c r="P233" s="4" t="str">
        <f>IF(Tab_Indicadores[[#This Row],[DATA PRÉ-NOTA]]&lt;=Tab_Indicadores[[#This Row],[PRAZO PRÉ-NOTA]],"No prazo","Fora do prazo")</f>
        <v>No prazo</v>
      </c>
    </row>
    <row r="234" spans="1:16" x14ac:dyDescent="0.25">
      <c r="A234" s="40" t="str">
        <f t="shared" si="50"/>
        <v>Fevereiro</v>
      </c>
      <c r="B234" s="40">
        <f>MONTH(Tab_CAANxSAAL[[#This Row],[MÊS LANÇ.]])</f>
        <v>2</v>
      </c>
      <c r="C234" s="40" t="str">
        <f>Tab_CAANxSAAL[[#This Row],[FILIAL]]</f>
        <v>A</v>
      </c>
      <c r="D234" s="48" t="str">
        <f>Tab_CAANxSAAL[[#This Row],[RAZÃO SOCIAL]]</f>
        <v>Voeror</v>
      </c>
      <c r="E234" s="40">
        <f>Tab_CAANxSAAL[[#This Row],[NATUREZA CONTRATO]]</f>
        <v>226013</v>
      </c>
      <c r="F234" s="4" t="str">
        <f>Tab_CAANxSAAL[[#This Row],[MEDIDOR / REQUISITANTE]]</f>
        <v>Maria Clara Azevedo</v>
      </c>
      <c r="G234" s="46">
        <f>Tab_CAANxSAAL[[#This Row],[LIBERAÇÃO PEDIDO]]</f>
        <v>44599</v>
      </c>
      <c r="H234" s="10">
        <f t="shared" si="49"/>
        <v>44612</v>
      </c>
      <c r="I234" s="40">
        <f>DAY(Tab_Indicadores[[#This Row],[DATA LIBERAÇÃO]])</f>
        <v>7</v>
      </c>
      <c r="J234" s="40" t="e">
        <f>IF(Tab_Indicadores[[#This Row],[MÊS]]=$AA$3,I234,"")</f>
        <v>#REF!</v>
      </c>
      <c r="K234" s="49" t="str">
        <f>IF(Tab_Indicadores[[#All],[DATA LIBERAÇÃO]]&gt;Tab_Indicadores[[#All],[PRAZO LIBERAÇÃO]],"Fora do prazo","No prazo")</f>
        <v>No prazo</v>
      </c>
      <c r="L234" s="49" t="str">
        <f t="shared" si="51"/>
        <v>-</v>
      </c>
      <c r="M234" s="40" t="str">
        <f>IF(Tab_Indicadores[[#This Row],[STATUS]]=$Q$3,"-","")</f>
        <v>-</v>
      </c>
      <c r="N234" s="55">
        <f>Tab_CAANxSAAL[[#This Row],[DATA PRÉ-NOTA]]</f>
        <v>44600</v>
      </c>
      <c r="O234" s="56">
        <v>44613</v>
      </c>
      <c r="P234" s="4" t="str">
        <f>IF(Tab_Indicadores[[#This Row],[DATA PRÉ-NOTA]]&lt;=Tab_Indicadores[[#This Row],[PRAZO PRÉ-NOTA]],"No prazo","Fora do prazo")</f>
        <v>No prazo</v>
      </c>
    </row>
    <row r="235" spans="1:16" x14ac:dyDescent="0.25">
      <c r="A235" s="40" t="str">
        <f t="shared" si="50"/>
        <v>Fevereiro</v>
      </c>
      <c r="B235" s="40">
        <f>MONTH(Tab_CAANxSAAL[[#This Row],[MÊS LANÇ.]])</f>
        <v>2</v>
      </c>
      <c r="C235" s="40" t="str">
        <f>Tab_CAANxSAAL[[#This Row],[FILIAL]]</f>
        <v>A</v>
      </c>
      <c r="D235" s="48" t="str">
        <f>Tab_CAANxSAAL[[#This Row],[RAZÃO SOCIAL]]</f>
        <v>Vaudefei</v>
      </c>
      <c r="E235" s="40">
        <f>Tab_CAANxSAAL[[#This Row],[NATUREZA CONTRATO]]</f>
        <v>282208</v>
      </c>
      <c r="F235" s="4" t="str">
        <f>Tab_CAANxSAAL[[#This Row],[MEDIDOR / REQUISITANTE]]</f>
        <v>Maria Clara Azevedo</v>
      </c>
      <c r="G235" s="46">
        <f>Tab_CAANxSAAL[[#This Row],[LIBERAÇÃO PEDIDO]]</f>
        <v>44599</v>
      </c>
      <c r="H235" s="10">
        <f t="shared" si="49"/>
        <v>44612</v>
      </c>
      <c r="I235" s="40">
        <f>DAY(Tab_Indicadores[[#This Row],[DATA LIBERAÇÃO]])</f>
        <v>7</v>
      </c>
      <c r="J235" s="40" t="e">
        <f>IF(Tab_Indicadores[[#This Row],[MÊS]]=$AA$3,I235,"")</f>
        <v>#REF!</v>
      </c>
      <c r="K235" s="49" t="str">
        <f>IF(Tab_Indicadores[[#All],[DATA LIBERAÇÃO]]&gt;Tab_Indicadores[[#All],[PRAZO LIBERAÇÃO]],"Fora do prazo","No prazo")</f>
        <v>No prazo</v>
      </c>
      <c r="L235" s="49" t="str">
        <f t="shared" si="51"/>
        <v>-</v>
      </c>
      <c r="M235" s="40" t="str">
        <f>IF(Tab_Indicadores[[#This Row],[STATUS]]=$Q$3,"-","")</f>
        <v>-</v>
      </c>
      <c r="N235" s="55">
        <f>Tab_CAANxSAAL[[#This Row],[DATA PRÉ-NOTA]]</f>
        <v>44602</v>
      </c>
      <c r="O235" s="56">
        <v>44613</v>
      </c>
      <c r="P235" s="4" t="str">
        <f>IF(Tab_Indicadores[[#This Row],[DATA PRÉ-NOTA]]&lt;=Tab_Indicadores[[#This Row],[PRAZO PRÉ-NOTA]],"No prazo","Fora do prazo")</f>
        <v>No prazo</v>
      </c>
    </row>
    <row r="236" spans="1:16" x14ac:dyDescent="0.25">
      <c r="A236" s="40" t="str">
        <f t="shared" si="50"/>
        <v>Fevereiro</v>
      </c>
      <c r="B236" s="40">
        <f>MONTH(Tab_CAANxSAAL[[#This Row],[MÊS LANÇ.]])</f>
        <v>2</v>
      </c>
      <c r="C236" s="40" t="str">
        <f>Tab_CAANxSAAL[[#This Row],[FILIAL]]</f>
        <v>B</v>
      </c>
      <c r="D236" s="48" t="str">
        <f>Tab_CAANxSAAL[[#This Row],[RAZÃO SOCIAL]]</f>
        <v>Boforic</v>
      </c>
      <c r="E236" s="40">
        <f>Tab_CAANxSAAL[[#This Row],[NATUREZA CONTRATO]]</f>
        <v>894349</v>
      </c>
      <c r="F236" s="4" t="str">
        <f>Tab_CAANxSAAL[[#This Row],[MEDIDOR / REQUISITANTE]]</f>
        <v>Maria Eduarda Ribeiro</v>
      </c>
      <c r="G236" s="46">
        <f>Tab_CAANxSAAL[[#This Row],[LIBERAÇÃO PEDIDO]]</f>
        <v>44578</v>
      </c>
      <c r="H236" s="10">
        <f t="shared" si="49"/>
        <v>44612</v>
      </c>
      <c r="I236" s="40">
        <f>DAY(Tab_Indicadores[[#This Row],[DATA LIBERAÇÃO]])</f>
        <v>17</v>
      </c>
      <c r="J236" s="40" t="e">
        <f>IF(Tab_Indicadores[[#This Row],[MÊS]]=$AA$3,I236,"")</f>
        <v>#REF!</v>
      </c>
      <c r="K236" s="49" t="str">
        <f>IF(Tab_Indicadores[[#All],[DATA LIBERAÇÃO]]&gt;Tab_Indicadores[[#All],[PRAZO LIBERAÇÃO]],"Fora do prazo","No prazo")</f>
        <v>No prazo</v>
      </c>
      <c r="L236" s="49" t="str">
        <f t="shared" si="51"/>
        <v>-</v>
      </c>
      <c r="M236" s="40" t="str">
        <f>IF(Tab_Indicadores[[#This Row],[STATUS]]=$Q$3,"-","")</f>
        <v>-</v>
      </c>
      <c r="N236" s="55">
        <f>Tab_CAANxSAAL[[#This Row],[DATA PRÉ-NOTA]]</f>
        <v>44596</v>
      </c>
      <c r="O236" s="56">
        <v>44613</v>
      </c>
      <c r="P236" s="4" t="str">
        <f>IF(Tab_Indicadores[[#This Row],[DATA PRÉ-NOTA]]&lt;=Tab_Indicadores[[#This Row],[PRAZO PRÉ-NOTA]],"No prazo","Fora do prazo")</f>
        <v>No prazo</v>
      </c>
    </row>
    <row r="237" spans="1:16" x14ac:dyDescent="0.25">
      <c r="A237" s="40" t="str">
        <f t="shared" si="50"/>
        <v>Fevereiro</v>
      </c>
      <c r="B237" s="40">
        <f>MONTH(Tab_CAANxSAAL[[#This Row],[MÊS LANÇ.]])</f>
        <v>2</v>
      </c>
      <c r="C237" s="40" t="str">
        <f>Tab_CAANxSAAL[[#This Row],[FILIAL]]</f>
        <v>B</v>
      </c>
      <c r="D237" s="48" t="str">
        <f>Tab_CAANxSAAL[[#This Row],[RAZÃO SOCIAL]]</f>
        <v>Boforic</v>
      </c>
      <c r="E237" s="40">
        <f>Tab_CAANxSAAL[[#This Row],[NATUREZA CONTRATO]]</f>
        <v>607872</v>
      </c>
      <c r="F237" s="4" t="str">
        <f>Tab_CAANxSAAL[[#This Row],[MEDIDOR / REQUISITANTE]]</f>
        <v>Esther Aragão</v>
      </c>
      <c r="G237" s="46">
        <f>Tab_CAANxSAAL[[#This Row],[LIBERAÇÃO PEDIDO]]</f>
        <v>44603</v>
      </c>
      <c r="H237" s="10">
        <f t="shared" si="49"/>
        <v>44612</v>
      </c>
      <c r="I237" s="40">
        <f>DAY(Tab_Indicadores[[#This Row],[DATA LIBERAÇÃO]])</f>
        <v>11</v>
      </c>
      <c r="J237" s="40" t="e">
        <f>IF(Tab_Indicadores[[#This Row],[MÊS]]=$AA$3,I237,"")</f>
        <v>#REF!</v>
      </c>
      <c r="K237" s="49" t="str">
        <f>IF(Tab_Indicadores[[#All],[DATA LIBERAÇÃO]]&gt;Tab_Indicadores[[#All],[PRAZO LIBERAÇÃO]],"Fora do prazo","No prazo")</f>
        <v>No prazo</v>
      </c>
      <c r="L237" s="49" t="str">
        <f t="shared" si="51"/>
        <v>-</v>
      </c>
      <c r="M237" s="40" t="str">
        <f>IF(Tab_Indicadores[[#This Row],[STATUS]]=$Q$3,"-","")</f>
        <v>-</v>
      </c>
      <c r="N237" s="55">
        <f>Tab_CAANxSAAL[[#This Row],[DATA PRÉ-NOTA]]</f>
        <v>44603</v>
      </c>
      <c r="O237" s="56">
        <v>44613</v>
      </c>
      <c r="P237" s="4" t="str">
        <f>IF(Tab_Indicadores[[#This Row],[DATA PRÉ-NOTA]]&lt;=Tab_Indicadores[[#This Row],[PRAZO PRÉ-NOTA]],"No prazo","Fora do prazo")</f>
        <v>No prazo</v>
      </c>
    </row>
    <row r="238" spans="1:16" x14ac:dyDescent="0.25">
      <c r="A238" s="40" t="str">
        <f t="shared" si="50"/>
        <v>Fevereiro</v>
      </c>
      <c r="B238" s="40">
        <f>MONTH(Tab_CAANxSAAL[[#This Row],[MÊS LANÇ.]])</f>
        <v>2</v>
      </c>
      <c r="C238" s="40" t="str">
        <f>Tab_CAANxSAAL[[#This Row],[FILIAL]]</f>
        <v>A</v>
      </c>
      <c r="D238" s="48" t="str">
        <f>Tab_CAANxSAAL[[#This Row],[RAZÃO SOCIAL]]</f>
        <v>Rafael Nunes</v>
      </c>
      <c r="E238" s="40">
        <f>Tab_CAANxSAAL[[#This Row],[NATUREZA CONTRATO]]</f>
        <v>247329</v>
      </c>
      <c r="F238" s="4" t="str">
        <f>Tab_CAANxSAAL[[#This Row],[MEDIDOR / REQUISITANTE]]</f>
        <v>Evelyn Souza</v>
      </c>
      <c r="G238" s="46">
        <f>Tab_CAANxSAAL[[#This Row],[LIBERAÇÃO PEDIDO]]</f>
        <v>44606</v>
      </c>
      <c r="H238" s="10">
        <f t="shared" si="49"/>
        <v>44612</v>
      </c>
      <c r="I238" s="40">
        <f>DAY(Tab_Indicadores[[#This Row],[DATA LIBERAÇÃO]])</f>
        <v>14</v>
      </c>
      <c r="J238" s="40" t="e">
        <f>IF(Tab_Indicadores[[#This Row],[MÊS]]=$AA$3,I238,"")</f>
        <v>#REF!</v>
      </c>
      <c r="K238" s="49" t="str">
        <f>IF(Tab_Indicadores[[#All],[DATA LIBERAÇÃO]]&gt;Tab_Indicadores[[#All],[PRAZO LIBERAÇÃO]],"Fora do prazo","No prazo")</f>
        <v>No prazo</v>
      </c>
      <c r="L238" s="49" t="str">
        <f t="shared" si="51"/>
        <v>-</v>
      </c>
      <c r="M238" s="40" t="str">
        <f>IF(Tab_Indicadores[[#This Row],[STATUS]]=$Q$3,"-","")</f>
        <v>-</v>
      </c>
      <c r="N238" s="55">
        <f>Tab_CAANxSAAL[[#This Row],[DATA PRÉ-NOTA]]</f>
        <v>44606</v>
      </c>
      <c r="O238" s="56">
        <v>44613</v>
      </c>
      <c r="P238" s="4" t="str">
        <f>IF(Tab_Indicadores[[#This Row],[DATA PRÉ-NOTA]]&lt;=Tab_Indicadores[[#This Row],[PRAZO PRÉ-NOTA]],"No prazo","Fora do prazo")</f>
        <v>No prazo</v>
      </c>
    </row>
    <row r="239" spans="1:16" x14ac:dyDescent="0.25">
      <c r="A239" s="40" t="str">
        <f t="shared" ref="A239:A244" si="52">IF(B239=1,"Janeiro",IF(B239=2,"Fevereiro",IF(B239=3,"Março",IF(B239=4,"Abril",IF(B239=5,"Maio",IF(B239=6,"Junho",IF(B239=7,"Julho",IF(B239=8,"Agosto",IF(B239=9,"Setembro",IF(B239=10,"Outubro",IF(B239=11,"Novembro","Dezembro")))))))))))</f>
        <v>Fevereiro</v>
      </c>
      <c r="B239" s="40">
        <f>MONTH(Tab_CAANxSAAL[[#This Row],[MÊS LANÇ.]])</f>
        <v>2</v>
      </c>
      <c r="C239" s="40" t="str">
        <f>Tab_CAANxSAAL[[#This Row],[FILIAL]]</f>
        <v>A</v>
      </c>
      <c r="D239" s="48" t="str">
        <f>Tab_CAANxSAAL[[#This Row],[RAZÃO SOCIAL]]</f>
        <v>Rafael Nunes</v>
      </c>
      <c r="E239" s="40">
        <f>Tab_CAANxSAAL[[#This Row],[NATUREZA CONTRATO]]</f>
        <v>495513</v>
      </c>
      <c r="F239" s="4" t="str">
        <f>Tab_CAANxSAAL[[#This Row],[MEDIDOR / REQUISITANTE]]</f>
        <v>Evelyn Souza</v>
      </c>
      <c r="G239" s="46">
        <f>Tab_CAANxSAAL[[#This Row],[LIBERAÇÃO PEDIDO]]</f>
        <v>44606</v>
      </c>
      <c r="H239" s="10">
        <f t="shared" si="49"/>
        <v>44612</v>
      </c>
      <c r="I239" s="40">
        <f>DAY(Tab_Indicadores[[#This Row],[DATA LIBERAÇÃO]])</f>
        <v>14</v>
      </c>
      <c r="J239" s="40" t="e">
        <f>IF(Tab_Indicadores[[#This Row],[MÊS]]=$AA$3,I239,"")</f>
        <v>#REF!</v>
      </c>
      <c r="K239" s="49" t="str">
        <f>IF(Tab_Indicadores[[#All],[DATA LIBERAÇÃO]]&gt;Tab_Indicadores[[#All],[PRAZO LIBERAÇÃO]],"Fora do prazo","No prazo")</f>
        <v>No prazo</v>
      </c>
      <c r="L239" s="49" t="str">
        <f t="shared" ref="L239:L244" si="53">IF(K239="Fora do prazo",F239,"-")</f>
        <v>-</v>
      </c>
      <c r="M239" s="40" t="str">
        <f>IF(Tab_Indicadores[[#This Row],[STATUS]]=$Q$3,"-","")</f>
        <v>-</v>
      </c>
      <c r="N239" s="55">
        <f>Tab_CAANxSAAL[[#This Row],[DATA PRÉ-NOTA]]</f>
        <v>44606</v>
      </c>
      <c r="O239" s="56">
        <v>44613</v>
      </c>
      <c r="P239" s="4" t="str">
        <f>IF(Tab_Indicadores[[#This Row],[DATA PRÉ-NOTA]]&lt;=Tab_Indicadores[[#This Row],[PRAZO PRÉ-NOTA]],"No prazo","Fora do prazo")</f>
        <v>No prazo</v>
      </c>
    </row>
    <row r="240" spans="1:16" x14ac:dyDescent="0.25">
      <c r="A240" s="40" t="str">
        <f t="shared" si="52"/>
        <v>Fevereiro</v>
      </c>
      <c r="B240" s="40">
        <f>MONTH(Tab_CAANxSAAL[[#This Row],[MÊS LANÇ.]])</f>
        <v>2</v>
      </c>
      <c r="C240" s="40" t="str">
        <f>Tab_CAANxSAAL[[#This Row],[FILIAL]]</f>
        <v>A</v>
      </c>
      <c r="D240" s="48" t="str">
        <f>Tab_CAANxSAAL[[#This Row],[RAZÃO SOCIAL]]</f>
        <v>Thiago Cardoso</v>
      </c>
      <c r="E240" s="40">
        <f>Tab_CAANxSAAL[[#This Row],[NATUREZA CONTRATO]]</f>
        <v>639741</v>
      </c>
      <c r="F240" s="4" t="str">
        <f>Tab_CAANxSAAL[[#This Row],[MEDIDOR / REQUISITANTE]]</f>
        <v>Gabrielly Moura</v>
      </c>
      <c r="G240" s="46">
        <f>Tab_CAANxSAAL[[#This Row],[LIBERAÇÃO PEDIDO]]</f>
        <v>44577</v>
      </c>
      <c r="H240" s="10">
        <f t="shared" si="49"/>
        <v>44612</v>
      </c>
      <c r="I240" s="40">
        <f>DAY(Tab_Indicadores[[#This Row],[DATA LIBERAÇÃO]])</f>
        <v>16</v>
      </c>
      <c r="J240" s="40" t="e">
        <f>IF(Tab_Indicadores[[#This Row],[MÊS]]=$AA$3,I240,"")</f>
        <v>#REF!</v>
      </c>
      <c r="K240" s="49" t="str">
        <f>IF(Tab_Indicadores[[#All],[DATA LIBERAÇÃO]]&gt;Tab_Indicadores[[#All],[PRAZO LIBERAÇÃO]],"Fora do prazo","No prazo")</f>
        <v>No prazo</v>
      </c>
      <c r="L240" s="49" t="str">
        <f t="shared" si="53"/>
        <v>-</v>
      </c>
      <c r="M240" s="40" t="str">
        <f>IF(Tab_Indicadores[[#This Row],[STATUS]]=$Q$3,"-","")</f>
        <v>-</v>
      </c>
      <c r="N240" s="55">
        <f>Tab_CAANxSAAL[[#This Row],[DATA PRÉ-NOTA]]</f>
        <v>44609</v>
      </c>
      <c r="O240" s="56">
        <v>44613</v>
      </c>
      <c r="P240" s="4" t="str">
        <f>IF(Tab_Indicadores[[#This Row],[DATA PRÉ-NOTA]]&lt;=Tab_Indicadores[[#This Row],[PRAZO PRÉ-NOTA]],"No prazo","Fora do prazo")</f>
        <v>No prazo</v>
      </c>
    </row>
    <row r="241" spans="1:16" x14ac:dyDescent="0.25">
      <c r="A241" s="40" t="str">
        <f t="shared" si="52"/>
        <v>Fevereiro</v>
      </c>
      <c r="B241" s="40">
        <f>MONTH(Tab_CAANxSAAL[[#This Row],[MÊS LANÇ.]])</f>
        <v>2</v>
      </c>
      <c r="C241" s="40" t="str">
        <f>Tab_CAANxSAAL[[#This Row],[FILIAL]]</f>
        <v>A</v>
      </c>
      <c r="D241" s="48" t="str">
        <f>Tab_CAANxSAAL[[#This Row],[RAZÃO SOCIAL]]</f>
        <v>Maria Sophia da Rosa</v>
      </c>
      <c r="E241" s="40">
        <f>Tab_CAANxSAAL[[#This Row],[NATUREZA CONTRATO]]</f>
        <v>807902</v>
      </c>
      <c r="F241" s="4" t="str">
        <f>Tab_CAANxSAAL[[#This Row],[MEDIDOR / REQUISITANTE]]</f>
        <v>Sarah Azevedo</v>
      </c>
      <c r="G241" s="46">
        <f>Tab_CAANxSAAL[[#This Row],[LIBERAÇÃO PEDIDO]]</f>
        <v>44599</v>
      </c>
      <c r="H241" s="10">
        <f t="shared" si="49"/>
        <v>44612</v>
      </c>
      <c r="I241" s="40">
        <f>DAY(Tab_Indicadores[[#This Row],[DATA LIBERAÇÃO]])</f>
        <v>7</v>
      </c>
      <c r="J241" s="40" t="e">
        <f>IF(Tab_Indicadores[[#This Row],[MÊS]]=$AA$3,I241,"")</f>
        <v>#REF!</v>
      </c>
      <c r="K241" s="49" t="str">
        <f>IF(Tab_Indicadores[[#All],[DATA LIBERAÇÃO]]&gt;Tab_Indicadores[[#All],[PRAZO LIBERAÇÃO]],"Fora do prazo","No prazo")</f>
        <v>No prazo</v>
      </c>
      <c r="L241" s="49" t="str">
        <f t="shared" si="53"/>
        <v>-</v>
      </c>
      <c r="M241" s="40" t="str">
        <f>IF(Tab_Indicadores[[#This Row],[STATUS]]=$Q$3,"-","")</f>
        <v>-</v>
      </c>
      <c r="N241" s="55">
        <f>Tab_CAANxSAAL[[#This Row],[DATA PRÉ-NOTA]]</f>
        <v>44599</v>
      </c>
      <c r="O241" s="56">
        <v>44613</v>
      </c>
      <c r="P241" s="4" t="str">
        <f>IF(Tab_Indicadores[[#This Row],[DATA PRÉ-NOTA]]&lt;=Tab_Indicadores[[#This Row],[PRAZO PRÉ-NOTA]],"No prazo","Fora do prazo")</f>
        <v>No prazo</v>
      </c>
    </row>
    <row r="242" spans="1:16" x14ac:dyDescent="0.25">
      <c r="A242" s="40" t="str">
        <f t="shared" si="52"/>
        <v>Fevereiro</v>
      </c>
      <c r="B242" s="40">
        <f>MONTH(Tab_CAANxSAAL[[#This Row],[MÊS LANÇ.]])</f>
        <v>2</v>
      </c>
      <c r="C242" s="40" t="str">
        <f>Tab_CAANxSAAL[[#This Row],[FILIAL]]</f>
        <v>A</v>
      </c>
      <c r="D242" s="48" t="str">
        <f>Tab_CAANxSAAL[[#This Row],[RAZÃO SOCIAL]]</f>
        <v>Maria Sophia da Rosa</v>
      </c>
      <c r="E242" s="40">
        <f>Tab_CAANxSAAL[[#This Row],[NATUREZA CONTRATO]]</f>
        <v>361044</v>
      </c>
      <c r="F242" s="4" t="str">
        <f>Tab_CAANxSAAL[[#This Row],[MEDIDOR / REQUISITANTE]]</f>
        <v>Sarah Azevedo</v>
      </c>
      <c r="G242" s="46">
        <f>Tab_CAANxSAAL[[#This Row],[LIBERAÇÃO PEDIDO]]</f>
        <v>44617</v>
      </c>
      <c r="H242" s="10">
        <f t="shared" si="49"/>
        <v>44612</v>
      </c>
      <c r="I242" s="40">
        <f>DAY(Tab_Indicadores[[#This Row],[DATA LIBERAÇÃO]])</f>
        <v>25</v>
      </c>
      <c r="J242" s="40" t="e">
        <f>IF(Tab_Indicadores[[#This Row],[MÊS]]=$AA$3,I242,"")</f>
        <v>#REF!</v>
      </c>
      <c r="K242" s="49" t="str">
        <f>IF(Tab_Indicadores[[#All],[DATA LIBERAÇÃO]]&gt;Tab_Indicadores[[#All],[PRAZO LIBERAÇÃO]],"Fora do prazo","No prazo")</f>
        <v>Fora do prazo</v>
      </c>
      <c r="L242" s="49" t="str">
        <f t="shared" si="53"/>
        <v>Sarah Azevedo</v>
      </c>
      <c r="M242" s="40" t="str">
        <f>IF(Tab_Indicadores[[#This Row],[STATUS]]=$Q$3,"-","")</f>
        <v/>
      </c>
      <c r="N242" s="55">
        <f>Tab_CAANxSAAL[[#This Row],[DATA PRÉ-NOTA]]</f>
        <v>44617</v>
      </c>
      <c r="O242" s="56">
        <v>44613</v>
      </c>
      <c r="P242" s="4" t="str">
        <f>IF(Tab_Indicadores[[#This Row],[DATA PRÉ-NOTA]]&lt;=Tab_Indicadores[[#This Row],[PRAZO PRÉ-NOTA]],"No prazo","Fora do prazo")</f>
        <v>Fora do prazo</v>
      </c>
    </row>
    <row r="243" spans="1:16" x14ac:dyDescent="0.25">
      <c r="A243" s="40" t="str">
        <f t="shared" si="52"/>
        <v>Fevereiro</v>
      </c>
      <c r="B243" s="40">
        <f>MONTH(Tab_CAANxSAAL[[#This Row],[MÊS LANÇ.]])</f>
        <v>2</v>
      </c>
      <c r="C243" s="40" t="str">
        <f>Tab_CAANxSAAL[[#This Row],[FILIAL]]</f>
        <v>A</v>
      </c>
      <c r="D243" s="48" t="str">
        <f>Tab_CAANxSAAL[[#This Row],[RAZÃO SOCIAL]]</f>
        <v>Marcela Pereira</v>
      </c>
      <c r="E243" s="40">
        <f>Tab_CAANxSAAL[[#This Row],[NATUREZA CONTRATO]]</f>
        <v>670288</v>
      </c>
      <c r="F243" s="4" t="str">
        <f>Tab_CAANxSAAL[[#This Row],[MEDIDOR / REQUISITANTE]]</f>
        <v>Sra. Pietra da Cruz</v>
      </c>
      <c r="G243" s="46">
        <f>Tab_CAANxSAAL[[#This Row],[LIBERAÇÃO PEDIDO]]</f>
        <v>44607</v>
      </c>
      <c r="H243" s="10">
        <f t="shared" si="49"/>
        <v>44612</v>
      </c>
      <c r="I243" s="40">
        <f>DAY(Tab_Indicadores[[#This Row],[DATA LIBERAÇÃO]])</f>
        <v>15</v>
      </c>
      <c r="J243" s="40" t="e">
        <f>IF(Tab_Indicadores[[#This Row],[MÊS]]=$AA$3,I243,"")</f>
        <v>#REF!</v>
      </c>
      <c r="K243" s="49" t="str">
        <f>IF(Tab_Indicadores[[#All],[DATA LIBERAÇÃO]]&gt;Tab_Indicadores[[#All],[PRAZO LIBERAÇÃO]],"Fora do prazo","No prazo")</f>
        <v>No prazo</v>
      </c>
      <c r="L243" s="49" t="str">
        <f t="shared" si="53"/>
        <v>-</v>
      </c>
      <c r="M243" s="40" t="str">
        <f>IF(Tab_Indicadores[[#This Row],[STATUS]]=$Q$3,"-","")</f>
        <v>-</v>
      </c>
      <c r="N243" s="55">
        <f>Tab_CAANxSAAL[[#This Row],[DATA PRÉ-NOTA]]</f>
        <v>44610</v>
      </c>
      <c r="O243" s="56">
        <v>44613</v>
      </c>
      <c r="P243" s="4" t="str">
        <f>IF(Tab_Indicadores[[#This Row],[DATA PRÉ-NOTA]]&lt;=Tab_Indicadores[[#This Row],[PRAZO PRÉ-NOTA]],"No prazo","Fora do prazo")</f>
        <v>No prazo</v>
      </c>
    </row>
    <row r="244" spans="1:16" x14ac:dyDescent="0.25">
      <c r="A244" s="40" t="str">
        <f t="shared" si="52"/>
        <v>Fevereiro</v>
      </c>
      <c r="B244" s="40">
        <f>MONTH(Tab_CAANxSAAL[[#This Row],[MÊS LANÇ.]])</f>
        <v>2</v>
      </c>
      <c r="C244" s="40" t="str">
        <f>Tab_CAANxSAAL[[#This Row],[FILIAL]]</f>
        <v>A</v>
      </c>
      <c r="D244" s="48" t="str">
        <f>Tab_CAANxSAAL[[#This Row],[RAZÃO SOCIAL]]</f>
        <v>Marcela Pereira</v>
      </c>
      <c r="E244" s="40">
        <f>Tab_CAANxSAAL[[#This Row],[NATUREZA CONTRATO]]</f>
        <v>450438</v>
      </c>
      <c r="F244" s="4" t="str">
        <f>Tab_CAANxSAAL[[#This Row],[MEDIDOR / REQUISITANTE]]</f>
        <v>Sra. Pietra da Cruz</v>
      </c>
      <c r="G244" s="46">
        <f>Tab_CAANxSAAL[[#This Row],[LIBERAÇÃO PEDIDO]]</f>
        <v>44607</v>
      </c>
      <c r="H244" s="10">
        <f t="shared" si="49"/>
        <v>44612</v>
      </c>
      <c r="I244" s="40">
        <f>DAY(Tab_Indicadores[[#This Row],[DATA LIBERAÇÃO]])</f>
        <v>15</v>
      </c>
      <c r="J244" s="40" t="e">
        <f>IF(Tab_Indicadores[[#This Row],[MÊS]]=$AA$3,I244,"")</f>
        <v>#REF!</v>
      </c>
      <c r="K244" s="49" t="str">
        <f>IF(Tab_Indicadores[[#All],[DATA LIBERAÇÃO]]&gt;Tab_Indicadores[[#All],[PRAZO LIBERAÇÃO]],"Fora do prazo","No prazo")</f>
        <v>No prazo</v>
      </c>
      <c r="L244" s="49" t="str">
        <f t="shared" si="53"/>
        <v>-</v>
      </c>
      <c r="M244" s="40" t="str">
        <f>IF(Tab_Indicadores[[#This Row],[STATUS]]=$Q$3,"-","")</f>
        <v>-</v>
      </c>
      <c r="N244" s="55">
        <f>Tab_CAANxSAAL[[#This Row],[DATA PRÉ-NOTA]]</f>
        <v>44610</v>
      </c>
      <c r="O244" s="56">
        <v>44613</v>
      </c>
      <c r="P244" s="4" t="str">
        <f>IF(Tab_Indicadores[[#This Row],[DATA PRÉ-NOTA]]&lt;=Tab_Indicadores[[#This Row],[PRAZO PRÉ-NOTA]],"No prazo","Fora do prazo")</f>
        <v>No prazo</v>
      </c>
    </row>
    <row r="245" spans="1:16" x14ac:dyDescent="0.25">
      <c r="A245" s="40" t="str">
        <f t="shared" ref="A245:A249" si="54">IF(B245=1,"Janeiro",IF(B245=2,"Fevereiro",IF(B245=3,"Março",IF(B245=4,"Abril",IF(B245=5,"Maio",IF(B245=6,"Junho",IF(B245=7,"Julho",IF(B245=8,"Agosto",IF(B245=9,"Setembro",IF(B245=10,"Outubro",IF(B245=11,"Novembro","Dezembro")))))))))))</f>
        <v>Fevereiro</v>
      </c>
      <c r="B245" s="40">
        <f>MONTH(Tab_CAANxSAAL[[#This Row],[MÊS LANÇ.]])</f>
        <v>2</v>
      </c>
      <c r="C245" s="40" t="str">
        <f>Tab_CAANxSAAL[[#This Row],[FILIAL]]</f>
        <v>A</v>
      </c>
      <c r="D245" s="48" t="str">
        <f>Tab_CAANxSAAL[[#This Row],[RAZÃO SOCIAL]]</f>
        <v>Agatha da Costa</v>
      </c>
      <c r="E245" s="40">
        <f>Tab_CAANxSAAL[[#This Row],[NATUREZA CONTRATO]]</f>
        <v>672556</v>
      </c>
      <c r="F245" s="4" t="str">
        <f>Tab_CAANxSAAL[[#This Row],[MEDIDOR / REQUISITANTE]]</f>
        <v>Sophie Gonçalves</v>
      </c>
      <c r="G245" s="46">
        <f>Tab_CAANxSAAL[[#This Row],[LIBERAÇÃO PEDIDO]]</f>
        <v>44607</v>
      </c>
      <c r="H245" s="10">
        <f t="shared" si="49"/>
        <v>44612</v>
      </c>
      <c r="I245" s="40">
        <f>DAY(Tab_Indicadores[[#This Row],[DATA LIBERAÇÃO]])</f>
        <v>15</v>
      </c>
      <c r="J245" s="40" t="e">
        <f>IF(Tab_Indicadores[[#This Row],[MÊS]]=$AA$3,I245,"")</f>
        <v>#REF!</v>
      </c>
      <c r="K245" s="49" t="str">
        <f>IF(Tab_Indicadores[[#All],[DATA LIBERAÇÃO]]&gt;Tab_Indicadores[[#All],[PRAZO LIBERAÇÃO]],"Fora do prazo","No prazo")</f>
        <v>No prazo</v>
      </c>
      <c r="L245" s="49" t="str">
        <f t="shared" ref="L245:L249" si="55">IF(K245="Fora do prazo",F245,"-")</f>
        <v>-</v>
      </c>
      <c r="M245" s="40" t="str">
        <f>IF(Tab_Indicadores[[#This Row],[STATUS]]=$Q$3,"-","")</f>
        <v>-</v>
      </c>
      <c r="N245" s="55">
        <f>Tab_CAANxSAAL[[#This Row],[DATA PRÉ-NOTA]]</f>
        <v>44607</v>
      </c>
      <c r="O245" s="56">
        <v>44613</v>
      </c>
      <c r="P245" s="4" t="str">
        <f>IF(Tab_Indicadores[[#This Row],[DATA PRÉ-NOTA]]&lt;=Tab_Indicadores[[#This Row],[PRAZO PRÉ-NOTA]],"No prazo","Fora do prazo")</f>
        <v>No prazo</v>
      </c>
    </row>
    <row r="246" spans="1:16" x14ac:dyDescent="0.25">
      <c r="A246" s="40" t="str">
        <f t="shared" si="54"/>
        <v>Fevereiro</v>
      </c>
      <c r="B246" s="40">
        <f>MONTH(Tab_CAANxSAAL[[#This Row],[MÊS LANÇ.]])</f>
        <v>2</v>
      </c>
      <c r="C246" s="40" t="str">
        <f>Tab_CAANxSAAL[[#This Row],[FILIAL]]</f>
        <v>A</v>
      </c>
      <c r="D246" s="48" t="str">
        <f>Tab_CAANxSAAL[[#This Row],[RAZÃO SOCIAL]]</f>
        <v>Sra. Maysa Martins</v>
      </c>
      <c r="E246" s="40">
        <f>Tab_CAANxSAAL[[#This Row],[NATUREZA CONTRATO]]</f>
        <v>822398</v>
      </c>
      <c r="F246" s="4" t="str">
        <f>Tab_CAANxSAAL[[#This Row],[MEDIDOR / REQUISITANTE]]</f>
        <v>Srta. Júlia da Costa</v>
      </c>
      <c r="G246" s="46">
        <f>Tab_CAANxSAAL[[#This Row],[LIBERAÇÃO PEDIDO]]</f>
        <v>44595</v>
      </c>
      <c r="H246" s="10">
        <f t="shared" si="49"/>
        <v>44612</v>
      </c>
      <c r="I246" s="40">
        <f>DAY(Tab_Indicadores[[#This Row],[DATA LIBERAÇÃO]])</f>
        <v>3</v>
      </c>
      <c r="J246" s="40" t="e">
        <f>IF(Tab_Indicadores[[#This Row],[MÊS]]=$AA$3,I246,"")</f>
        <v>#REF!</v>
      </c>
      <c r="K246" s="49" t="str">
        <f>IF(Tab_Indicadores[[#All],[DATA LIBERAÇÃO]]&gt;Tab_Indicadores[[#All],[PRAZO LIBERAÇÃO]],"Fora do prazo","No prazo")</f>
        <v>No prazo</v>
      </c>
      <c r="L246" s="49" t="str">
        <f t="shared" si="55"/>
        <v>-</v>
      </c>
      <c r="M246" s="40" t="str">
        <f>IF(Tab_Indicadores[[#This Row],[STATUS]]=$Q$3,"-","")</f>
        <v>-</v>
      </c>
      <c r="N246" s="55">
        <f>Tab_CAANxSAAL[[#This Row],[DATA PRÉ-NOTA]]</f>
        <v>44596</v>
      </c>
      <c r="O246" s="56">
        <v>44613</v>
      </c>
      <c r="P246" s="4" t="str">
        <f>IF(Tab_Indicadores[[#This Row],[DATA PRÉ-NOTA]]&lt;=Tab_Indicadores[[#This Row],[PRAZO PRÉ-NOTA]],"No prazo","Fora do prazo")</f>
        <v>No prazo</v>
      </c>
    </row>
    <row r="247" spans="1:16" x14ac:dyDescent="0.25">
      <c r="A247" s="40" t="str">
        <f t="shared" si="54"/>
        <v>Fevereiro</v>
      </c>
      <c r="B247" s="40">
        <f>MONTH(Tab_CAANxSAAL[[#This Row],[MÊS LANÇ.]])</f>
        <v>2</v>
      </c>
      <c r="C247" s="40" t="str">
        <f>Tab_CAANxSAAL[[#This Row],[FILIAL]]</f>
        <v>A</v>
      </c>
      <c r="D247" s="48" t="str">
        <f>Tab_CAANxSAAL[[#This Row],[RAZÃO SOCIAL]]</f>
        <v>Gabrielly Jesus</v>
      </c>
      <c r="E247" s="40">
        <f>Tab_CAANxSAAL[[#This Row],[NATUREZA CONTRATO]]</f>
        <v>788029</v>
      </c>
      <c r="F247" s="4" t="str">
        <f>Tab_CAANxSAAL[[#This Row],[MEDIDOR / REQUISITANTE]]</f>
        <v>Thiago Nogueira</v>
      </c>
      <c r="G247" s="46">
        <f>Tab_CAANxSAAL[[#This Row],[LIBERAÇÃO PEDIDO]]</f>
        <v>44606</v>
      </c>
      <c r="H247" s="10">
        <f t="shared" si="49"/>
        <v>44612</v>
      </c>
      <c r="I247" s="40">
        <f>DAY(Tab_Indicadores[[#This Row],[DATA LIBERAÇÃO]])</f>
        <v>14</v>
      </c>
      <c r="J247" s="40" t="e">
        <f>IF(Tab_Indicadores[[#This Row],[MÊS]]=$AA$3,I247,"")</f>
        <v>#REF!</v>
      </c>
      <c r="K247" s="49" t="str">
        <f>IF(Tab_Indicadores[[#All],[DATA LIBERAÇÃO]]&gt;Tab_Indicadores[[#All],[PRAZO LIBERAÇÃO]],"Fora do prazo","No prazo")</f>
        <v>No prazo</v>
      </c>
      <c r="L247" s="49" t="str">
        <f t="shared" si="55"/>
        <v>-</v>
      </c>
      <c r="M247" s="40" t="str">
        <f>IF(Tab_Indicadores[[#This Row],[STATUS]]=$Q$3,"-","")</f>
        <v>-</v>
      </c>
      <c r="N247" s="55">
        <f>Tab_CAANxSAAL[[#This Row],[DATA PRÉ-NOTA]]</f>
        <v>44606</v>
      </c>
      <c r="O247" s="56">
        <v>44613</v>
      </c>
      <c r="P247" s="4" t="str">
        <f>IF(Tab_Indicadores[[#This Row],[DATA PRÉ-NOTA]]&lt;=Tab_Indicadores[[#This Row],[PRAZO PRÉ-NOTA]],"No prazo","Fora do prazo")</f>
        <v>No prazo</v>
      </c>
    </row>
    <row r="248" spans="1:16" x14ac:dyDescent="0.25">
      <c r="A248" s="40" t="str">
        <f t="shared" si="54"/>
        <v>Fevereiro</v>
      </c>
      <c r="B248" s="40">
        <f>MONTH(Tab_CAANxSAAL[[#This Row],[MÊS LANÇ.]])</f>
        <v>2</v>
      </c>
      <c r="C248" s="40" t="str">
        <f>Tab_CAANxSAAL[[#This Row],[FILIAL]]</f>
        <v>A</v>
      </c>
      <c r="D248" s="48" t="str">
        <f>Tab_CAANxSAAL[[#This Row],[RAZÃO SOCIAL]]</f>
        <v>Gabrielly Jesus</v>
      </c>
      <c r="E248" s="40">
        <f>Tab_CAANxSAAL[[#This Row],[NATUREZA CONTRATO]]</f>
        <v>751945</v>
      </c>
      <c r="F248" s="4" t="str">
        <f>Tab_CAANxSAAL[[#This Row],[MEDIDOR / REQUISITANTE]]</f>
        <v>Thiago Nogueira</v>
      </c>
      <c r="G248" s="46">
        <f>Tab_CAANxSAAL[[#This Row],[LIBERAÇÃO PEDIDO]]</f>
        <v>44606</v>
      </c>
      <c r="H248" s="10">
        <f t="shared" si="49"/>
        <v>44612</v>
      </c>
      <c r="I248" s="40">
        <f>DAY(Tab_Indicadores[[#This Row],[DATA LIBERAÇÃO]])</f>
        <v>14</v>
      </c>
      <c r="J248" s="40" t="e">
        <f>IF(Tab_Indicadores[[#This Row],[MÊS]]=$AA$3,I248,"")</f>
        <v>#REF!</v>
      </c>
      <c r="K248" s="49" t="str">
        <f>IF(Tab_Indicadores[[#All],[DATA LIBERAÇÃO]]&gt;Tab_Indicadores[[#All],[PRAZO LIBERAÇÃO]],"Fora do prazo","No prazo")</f>
        <v>No prazo</v>
      </c>
      <c r="L248" s="49" t="str">
        <f t="shared" si="55"/>
        <v>-</v>
      </c>
      <c r="M248" s="40" t="str">
        <f>IF(Tab_Indicadores[[#This Row],[STATUS]]=$Q$3,"-","")</f>
        <v>-</v>
      </c>
      <c r="N248" s="55">
        <f>Tab_CAANxSAAL[[#This Row],[DATA PRÉ-NOTA]]</f>
        <v>44606</v>
      </c>
      <c r="O248" s="56">
        <v>44613</v>
      </c>
      <c r="P248" s="4" t="str">
        <f>IF(Tab_Indicadores[[#This Row],[DATA PRÉ-NOTA]]&lt;=Tab_Indicadores[[#This Row],[PRAZO PRÉ-NOTA]],"No prazo","Fora do prazo")</f>
        <v>No prazo</v>
      </c>
    </row>
    <row r="249" spans="1:16" x14ac:dyDescent="0.25">
      <c r="A249" s="40" t="str">
        <f t="shared" si="54"/>
        <v>Fevereiro</v>
      </c>
      <c r="B249" s="40">
        <f>MONTH(Tab_CAANxSAAL[[#This Row],[MÊS LANÇ.]])</f>
        <v>2</v>
      </c>
      <c r="C249" s="40" t="str">
        <f>Tab_CAANxSAAL[[#This Row],[FILIAL]]</f>
        <v>A</v>
      </c>
      <c r="D249" s="48" t="str">
        <f>Tab_CAANxSAAL[[#This Row],[RAZÃO SOCIAL]]</f>
        <v>Gabrielly Jesus</v>
      </c>
      <c r="E249" s="40">
        <f>Tab_CAANxSAAL[[#This Row],[NATUREZA CONTRATO]]</f>
        <v>934404</v>
      </c>
      <c r="F249" s="4" t="str">
        <f>Tab_CAANxSAAL[[#This Row],[MEDIDOR / REQUISITANTE]]</f>
        <v>Thiago Nogueira</v>
      </c>
      <c r="G249" s="46">
        <f>Tab_CAANxSAAL[[#This Row],[LIBERAÇÃO PEDIDO]]</f>
        <v>44606</v>
      </c>
      <c r="H249" s="10">
        <f t="shared" si="49"/>
        <v>44612</v>
      </c>
      <c r="I249" s="40">
        <f>DAY(Tab_Indicadores[[#This Row],[DATA LIBERAÇÃO]])</f>
        <v>14</v>
      </c>
      <c r="J249" s="40" t="e">
        <f>IF(Tab_Indicadores[[#This Row],[MÊS]]=$AA$3,I249,"")</f>
        <v>#REF!</v>
      </c>
      <c r="K249" s="49" t="str">
        <f>IF(Tab_Indicadores[[#All],[DATA LIBERAÇÃO]]&gt;Tab_Indicadores[[#All],[PRAZO LIBERAÇÃO]],"Fora do prazo","No prazo")</f>
        <v>No prazo</v>
      </c>
      <c r="L249" s="49" t="str">
        <f t="shared" si="55"/>
        <v>-</v>
      </c>
      <c r="M249" s="40" t="str">
        <f>IF(Tab_Indicadores[[#This Row],[STATUS]]=$Q$3,"-","")</f>
        <v>-</v>
      </c>
      <c r="N249" s="55">
        <f>Tab_CAANxSAAL[[#This Row],[DATA PRÉ-NOTA]]</f>
        <v>44606</v>
      </c>
      <c r="O249" s="56">
        <v>44613</v>
      </c>
      <c r="P249" s="4" t="str">
        <f>IF(Tab_Indicadores[[#This Row],[DATA PRÉ-NOTA]]&lt;=Tab_Indicadores[[#This Row],[PRAZO PRÉ-NOTA]],"No prazo","Fora do prazo")</f>
        <v>No prazo</v>
      </c>
    </row>
    <row r="250" spans="1:16" x14ac:dyDescent="0.25">
      <c r="A250" s="40" t="str">
        <f t="shared" ref="A250:A281" si="56">IF(B250=1,"Janeiro",IF(B250=2,"Fevereiro",IF(B250=3,"Março",IF(B250=4,"Abril",IF(B250=5,"Maio",IF(B250=6,"Junho",IF(B250=7,"Julho",IF(B250=8,"Agosto",IF(B250=9,"Setembro",IF(B250=10,"Outubro",IF(B250=11,"Novembro","Dezembro")))))))))))</f>
        <v>Fevereiro</v>
      </c>
      <c r="B250" s="40">
        <f>MONTH(Tab_CAANxSAAL[[#This Row],[MÊS LANÇ.]])</f>
        <v>2</v>
      </c>
      <c r="C250" s="40" t="str">
        <f>Tab_CAANxSAAL[[#This Row],[FILIAL]]</f>
        <v>A</v>
      </c>
      <c r="D250" s="48" t="str">
        <f>Tab_CAANxSAAL[[#This Row],[RAZÃO SOCIAL]]</f>
        <v>Gabrielly Jesus</v>
      </c>
      <c r="E250" s="40">
        <f>Tab_CAANxSAAL[[#This Row],[NATUREZA CONTRATO]]</f>
        <v>947103</v>
      </c>
      <c r="F250" s="4" t="str">
        <f>Tab_CAANxSAAL[[#This Row],[MEDIDOR / REQUISITANTE]]</f>
        <v>Isis Fogaça</v>
      </c>
      <c r="G250" s="46">
        <f>Tab_CAANxSAAL[[#This Row],[LIBERAÇÃO PEDIDO]]</f>
        <v>44600</v>
      </c>
      <c r="H250" s="10">
        <v>44642</v>
      </c>
      <c r="I250" s="40">
        <f>DAY(Tab_Indicadores[[#This Row],[DATA LIBERAÇÃO]])</f>
        <v>8</v>
      </c>
      <c r="J250" s="40" t="e">
        <f>IF(Tab_Indicadores[[#This Row],[MÊS]]=$AA$3,I250,"")</f>
        <v>#REF!</v>
      </c>
      <c r="K250" s="49" t="str">
        <f>IF(Tab_Indicadores[[#All],[DATA LIBERAÇÃO]]&gt;Tab_Indicadores[[#All],[PRAZO LIBERAÇÃO]],"Fora do prazo","No prazo")</f>
        <v>No prazo</v>
      </c>
      <c r="L250" s="49" t="str">
        <f t="shared" ref="L250:L281" si="57">IF(K250="Fora do prazo",F250,"-")</f>
        <v>-</v>
      </c>
      <c r="M250" s="40" t="str">
        <f>IF(Tab_Indicadores[[#This Row],[STATUS]]=$Q$3,"-","")</f>
        <v>-</v>
      </c>
      <c r="N250" s="55">
        <f>Tab_CAANxSAAL[[#This Row],[DATA PRÉ-NOTA]]</f>
        <v>44600</v>
      </c>
      <c r="O250" s="56">
        <v>44643</v>
      </c>
      <c r="P250" s="4" t="str">
        <f>IF(Tab_Indicadores[[#This Row],[DATA PRÉ-NOTA]]&lt;=Tab_Indicadores[[#This Row],[PRAZO PRÉ-NOTA]],"No prazo","Fora do prazo")</f>
        <v>No prazo</v>
      </c>
    </row>
    <row r="251" spans="1:16" x14ac:dyDescent="0.25">
      <c r="A251" s="40" t="str">
        <f t="shared" si="56"/>
        <v>Fevereiro</v>
      </c>
      <c r="B251" s="40">
        <f>MONTH(Tab_CAANxSAAL[[#This Row],[MÊS LANÇ.]])</f>
        <v>2</v>
      </c>
      <c r="C251" s="40" t="str">
        <f>Tab_CAANxSAAL[[#This Row],[FILIAL]]</f>
        <v>A</v>
      </c>
      <c r="D251" s="48" t="str">
        <f>Tab_CAANxSAAL[[#This Row],[RAZÃO SOCIAL]]</f>
        <v>Gabrielly Jesus</v>
      </c>
      <c r="E251" s="40">
        <f>Tab_CAANxSAAL[[#This Row],[NATUREZA CONTRATO]]</f>
        <v>925760</v>
      </c>
      <c r="F251" s="4" t="str">
        <f>Tab_CAANxSAAL[[#This Row],[MEDIDOR / REQUISITANTE]]</f>
        <v>Isis Fogaça</v>
      </c>
      <c r="G251" s="46">
        <f>Tab_CAANxSAAL[[#This Row],[LIBERAÇÃO PEDIDO]]</f>
        <v>44600</v>
      </c>
      <c r="H251" s="10">
        <v>44642</v>
      </c>
      <c r="I251" s="40">
        <f>DAY(Tab_Indicadores[[#This Row],[DATA LIBERAÇÃO]])</f>
        <v>8</v>
      </c>
      <c r="J251" s="40" t="e">
        <f>IF(Tab_Indicadores[[#This Row],[MÊS]]=$AA$3,I251,"")</f>
        <v>#REF!</v>
      </c>
      <c r="K251" s="49" t="str">
        <f>IF(Tab_Indicadores[[#All],[DATA LIBERAÇÃO]]&gt;Tab_Indicadores[[#All],[PRAZO LIBERAÇÃO]],"Fora do prazo","No prazo")</f>
        <v>No prazo</v>
      </c>
      <c r="L251" s="49" t="str">
        <f t="shared" si="57"/>
        <v>-</v>
      </c>
      <c r="M251" s="40" t="str">
        <f>IF(Tab_Indicadores[[#This Row],[STATUS]]=$Q$3,"-","")</f>
        <v>-</v>
      </c>
      <c r="N251" s="55">
        <f>Tab_CAANxSAAL[[#This Row],[DATA PRÉ-NOTA]]</f>
        <v>44600</v>
      </c>
      <c r="O251" s="56">
        <v>44643</v>
      </c>
      <c r="P251" s="4" t="str">
        <f>IF(Tab_Indicadores[[#This Row],[DATA PRÉ-NOTA]]&lt;=Tab_Indicadores[[#This Row],[PRAZO PRÉ-NOTA]],"No prazo","Fora do prazo")</f>
        <v>No prazo</v>
      </c>
    </row>
    <row r="252" spans="1:16" x14ac:dyDescent="0.25">
      <c r="A252" s="40" t="str">
        <f t="shared" si="56"/>
        <v>Fevereiro</v>
      </c>
      <c r="B252" s="40">
        <f>MONTH(Tab_CAANxSAAL[[#This Row],[MÊS LANÇ.]])</f>
        <v>2</v>
      </c>
      <c r="C252" s="40" t="str">
        <f>Tab_CAANxSAAL[[#This Row],[FILIAL]]</f>
        <v>A</v>
      </c>
      <c r="D252" s="48" t="str">
        <f>Tab_CAANxSAAL[[#This Row],[RAZÃO SOCIAL]]</f>
        <v>Gabrielly Jesus</v>
      </c>
      <c r="E252" s="40">
        <f>Tab_CAANxSAAL[[#This Row],[NATUREZA CONTRATO]]</f>
        <v>403152</v>
      </c>
      <c r="F252" s="4" t="str">
        <f>Tab_CAANxSAAL[[#This Row],[MEDIDOR / REQUISITANTE]]</f>
        <v>Isis Fogaça</v>
      </c>
      <c r="G252" s="46">
        <f>Tab_CAANxSAAL[[#This Row],[LIBERAÇÃO PEDIDO]]</f>
        <v>44600</v>
      </c>
      <c r="H252" s="10">
        <v>44642</v>
      </c>
      <c r="I252" s="40">
        <f>DAY(Tab_Indicadores[[#This Row],[DATA LIBERAÇÃO]])</f>
        <v>8</v>
      </c>
      <c r="J252" s="40" t="e">
        <f>IF(Tab_Indicadores[[#This Row],[MÊS]]=$AA$3,I252,"")</f>
        <v>#REF!</v>
      </c>
      <c r="K252" s="49" t="str">
        <f>IF(Tab_Indicadores[[#All],[DATA LIBERAÇÃO]]&gt;Tab_Indicadores[[#All],[PRAZO LIBERAÇÃO]],"Fora do prazo","No prazo")</f>
        <v>No prazo</v>
      </c>
      <c r="L252" s="49" t="str">
        <f t="shared" si="57"/>
        <v>-</v>
      </c>
      <c r="M252" s="40" t="str">
        <f>IF(Tab_Indicadores[[#This Row],[STATUS]]=$Q$3,"-","")</f>
        <v>-</v>
      </c>
      <c r="N252" s="55">
        <f>Tab_CAANxSAAL[[#This Row],[DATA PRÉ-NOTA]]</f>
        <v>44600</v>
      </c>
      <c r="O252" s="56">
        <v>44643</v>
      </c>
      <c r="P252" s="4" t="str">
        <f>IF(Tab_Indicadores[[#This Row],[DATA PRÉ-NOTA]]&lt;=Tab_Indicadores[[#This Row],[PRAZO PRÉ-NOTA]],"No prazo","Fora do prazo")</f>
        <v>No prazo</v>
      </c>
    </row>
    <row r="253" spans="1:16" x14ac:dyDescent="0.25">
      <c r="A253" s="40" t="str">
        <f t="shared" si="56"/>
        <v>Fevereiro</v>
      </c>
      <c r="B253" s="40">
        <f>MONTH(Tab_CAANxSAAL[[#This Row],[MÊS LANÇ.]])</f>
        <v>2</v>
      </c>
      <c r="C253" s="40" t="str">
        <f>Tab_CAANxSAAL[[#This Row],[FILIAL]]</f>
        <v>A</v>
      </c>
      <c r="D253" s="48" t="str">
        <f>Tab_CAANxSAAL[[#This Row],[RAZÃO SOCIAL]]</f>
        <v>Gabrielly Jesus</v>
      </c>
      <c r="E253" s="40">
        <f>Tab_CAANxSAAL[[#This Row],[NATUREZA CONTRATO]]</f>
        <v>350208</v>
      </c>
      <c r="F253" s="4" t="str">
        <f>Tab_CAANxSAAL[[#This Row],[MEDIDOR / REQUISITANTE]]</f>
        <v>Isis Fogaça</v>
      </c>
      <c r="G253" s="46">
        <f>Tab_CAANxSAAL[[#This Row],[LIBERAÇÃO PEDIDO]]</f>
        <v>44606</v>
      </c>
      <c r="H253" s="10">
        <v>44642</v>
      </c>
      <c r="I253" s="40">
        <f>DAY(Tab_Indicadores[[#This Row],[DATA LIBERAÇÃO]])</f>
        <v>14</v>
      </c>
      <c r="J253" s="40" t="e">
        <f>IF(Tab_Indicadores[[#This Row],[MÊS]]=$AA$3,I253,"")</f>
        <v>#REF!</v>
      </c>
      <c r="K253" s="49" t="str">
        <f>IF(Tab_Indicadores[[#All],[DATA LIBERAÇÃO]]&gt;Tab_Indicadores[[#All],[PRAZO LIBERAÇÃO]],"Fora do prazo","No prazo")</f>
        <v>No prazo</v>
      </c>
      <c r="L253" s="49" t="str">
        <f t="shared" si="57"/>
        <v>-</v>
      </c>
      <c r="M253" s="40" t="str">
        <f>IF(Tab_Indicadores[[#This Row],[STATUS]]=$Q$3,"-","")</f>
        <v>-</v>
      </c>
      <c r="N253" s="55">
        <f>Tab_CAANxSAAL[[#This Row],[DATA PRÉ-NOTA]]</f>
        <v>44606</v>
      </c>
      <c r="O253" s="56">
        <v>44643</v>
      </c>
      <c r="P253" s="4" t="str">
        <f>IF(Tab_Indicadores[[#This Row],[DATA PRÉ-NOTA]]&lt;=Tab_Indicadores[[#This Row],[PRAZO PRÉ-NOTA]],"No prazo","Fora do prazo")</f>
        <v>No prazo</v>
      </c>
    </row>
    <row r="254" spans="1:16" x14ac:dyDescent="0.25">
      <c r="A254" s="40" t="str">
        <f t="shared" si="56"/>
        <v>Fevereiro</v>
      </c>
      <c r="B254" s="40">
        <f>MONTH(Tab_CAANxSAAL[[#This Row],[MÊS LANÇ.]])</f>
        <v>2</v>
      </c>
      <c r="C254" s="40" t="str">
        <f>Tab_CAANxSAAL[[#This Row],[FILIAL]]</f>
        <v>C</v>
      </c>
      <c r="D254" s="48" t="str">
        <f>Tab_CAANxSAAL[[#This Row],[RAZÃO SOCIAL]]</f>
        <v>Luiz Miguel Barbosa</v>
      </c>
      <c r="E254" s="40">
        <f>Tab_CAANxSAAL[[#This Row],[NATUREZA CONTRATO]]</f>
        <v>960947</v>
      </c>
      <c r="F254" s="4" t="str">
        <f>Tab_CAANxSAAL[[#This Row],[MEDIDOR / REQUISITANTE]]</f>
        <v>Gabrielly Moura</v>
      </c>
      <c r="G254" s="46">
        <f>Tab_CAANxSAAL[[#This Row],[LIBERAÇÃO PEDIDO]]</f>
        <v>44606</v>
      </c>
      <c r="H254" s="10">
        <v>44642</v>
      </c>
      <c r="I254" s="40">
        <f>DAY(Tab_Indicadores[[#This Row],[DATA LIBERAÇÃO]])</f>
        <v>14</v>
      </c>
      <c r="J254" s="40" t="e">
        <f>IF(Tab_Indicadores[[#This Row],[MÊS]]=$AA$3,I254,"")</f>
        <v>#REF!</v>
      </c>
      <c r="K254" s="49" t="str">
        <f>IF(Tab_Indicadores[[#All],[DATA LIBERAÇÃO]]&gt;Tab_Indicadores[[#All],[PRAZO LIBERAÇÃO]],"Fora do prazo","No prazo")</f>
        <v>No prazo</v>
      </c>
      <c r="L254" s="49" t="str">
        <f t="shared" si="57"/>
        <v>-</v>
      </c>
      <c r="M254" s="40" t="str">
        <f>IF(Tab_Indicadores[[#This Row],[STATUS]]=$Q$3,"-","")</f>
        <v>-</v>
      </c>
      <c r="N254" s="55">
        <f>Tab_CAANxSAAL[[#This Row],[DATA PRÉ-NOTA]]</f>
        <v>44606</v>
      </c>
      <c r="O254" s="56">
        <v>44643</v>
      </c>
      <c r="P254" s="4" t="str">
        <f>IF(Tab_Indicadores[[#This Row],[DATA PRÉ-NOTA]]&lt;=Tab_Indicadores[[#This Row],[PRAZO PRÉ-NOTA]],"No prazo","Fora do prazo")</f>
        <v>No prazo</v>
      </c>
    </row>
    <row r="255" spans="1:16" x14ac:dyDescent="0.25">
      <c r="A255" s="40" t="str">
        <f t="shared" si="56"/>
        <v>Fevereiro</v>
      </c>
      <c r="B255" s="40">
        <f>MONTH(Tab_CAANxSAAL[[#This Row],[MÊS LANÇ.]])</f>
        <v>2</v>
      </c>
      <c r="C255" s="40" t="str">
        <f>Tab_CAANxSAAL[[#This Row],[FILIAL]]</f>
        <v>A</v>
      </c>
      <c r="D255" s="48" t="str">
        <f>Tab_CAANxSAAL[[#This Row],[RAZÃO SOCIAL]]</f>
        <v>João Guilherme Melo</v>
      </c>
      <c r="E255" s="40">
        <f>Tab_CAANxSAAL[[#This Row],[NATUREZA CONTRATO]]</f>
        <v>422934</v>
      </c>
      <c r="F255" s="4" t="str">
        <f>Tab_CAANxSAAL[[#This Row],[MEDIDOR / REQUISITANTE]]</f>
        <v>Maria Clara Azevedo</v>
      </c>
      <c r="G255" s="46">
        <f>Tab_CAANxSAAL[[#This Row],[LIBERAÇÃO PEDIDO]]</f>
        <v>44601</v>
      </c>
      <c r="H255" s="10">
        <v>44642</v>
      </c>
      <c r="I255" s="40">
        <f>DAY(Tab_Indicadores[[#This Row],[DATA LIBERAÇÃO]])</f>
        <v>9</v>
      </c>
      <c r="J255" s="40" t="e">
        <f>IF(Tab_Indicadores[[#This Row],[MÊS]]=$AA$3,I255,"")</f>
        <v>#REF!</v>
      </c>
      <c r="K255" s="49" t="str">
        <f>IF(Tab_Indicadores[[#All],[DATA LIBERAÇÃO]]&gt;Tab_Indicadores[[#All],[PRAZO LIBERAÇÃO]],"Fora do prazo","No prazo")</f>
        <v>No prazo</v>
      </c>
      <c r="L255" s="49" t="str">
        <f t="shared" si="57"/>
        <v>-</v>
      </c>
      <c r="M255" s="40" t="str">
        <f>IF(Tab_Indicadores[[#This Row],[STATUS]]=$Q$3,"-","")</f>
        <v>-</v>
      </c>
      <c r="N255" s="55">
        <f>Tab_CAANxSAAL[[#This Row],[DATA PRÉ-NOTA]]</f>
        <v>44600</v>
      </c>
      <c r="O255" s="56">
        <v>44643</v>
      </c>
      <c r="P255" s="4" t="str">
        <f>IF(Tab_Indicadores[[#This Row],[DATA PRÉ-NOTA]]&lt;=Tab_Indicadores[[#This Row],[PRAZO PRÉ-NOTA]],"No prazo","Fora do prazo")</f>
        <v>No prazo</v>
      </c>
    </row>
    <row r="256" spans="1:16" x14ac:dyDescent="0.25">
      <c r="A256" s="40" t="str">
        <f t="shared" si="56"/>
        <v>Fevereiro</v>
      </c>
      <c r="B256" s="40">
        <f>MONTH(Tab_CAANxSAAL[[#This Row],[MÊS LANÇ.]])</f>
        <v>2</v>
      </c>
      <c r="C256" s="40" t="str">
        <f>Tab_CAANxSAAL[[#This Row],[FILIAL]]</f>
        <v>B</v>
      </c>
      <c r="D256" s="48" t="str">
        <f>Tab_CAANxSAAL[[#This Row],[RAZÃO SOCIAL]]</f>
        <v>Davi Lucas Cavalcanti</v>
      </c>
      <c r="E256" s="40">
        <f>Tab_CAANxSAAL[[#This Row],[NATUREZA CONTRATO]]</f>
        <v>224679</v>
      </c>
      <c r="F256" s="4" t="str">
        <f>Tab_CAANxSAAL[[#This Row],[MEDIDOR / REQUISITANTE]]</f>
        <v>Stephany Porto</v>
      </c>
      <c r="G256" s="46">
        <f>Tab_CAANxSAAL[[#This Row],[LIBERAÇÃO PEDIDO]]</f>
        <v>44610</v>
      </c>
      <c r="H256" s="10">
        <v>44642</v>
      </c>
      <c r="I256" s="40">
        <f>DAY(Tab_Indicadores[[#This Row],[DATA LIBERAÇÃO]])</f>
        <v>18</v>
      </c>
      <c r="J256" s="40" t="e">
        <f>IF(Tab_Indicadores[[#This Row],[MÊS]]=$AA$3,I256,"")</f>
        <v>#REF!</v>
      </c>
      <c r="K256" s="49" t="str">
        <f>IF(Tab_Indicadores[[#All],[DATA LIBERAÇÃO]]&gt;Tab_Indicadores[[#All],[PRAZO LIBERAÇÃO]],"Fora do prazo","No prazo")</f>
        <v>No prazo</v>
      </c>
      <c r="L256" s="49" t="str">
        <f t="shared" si="57"/>
        <v>-</v>
      </c>
      <c r="M256" s="40" t="str">
        <f>IF(Tab_Indicadores[[#This Row],[STATUS]]=$Q$3,"-","")</f>
        <v>-</v>
      </c>
      <c r="N256" s="55">
        <f>Tab_CAANxSAAL[[#This Row],[DATA PRÉ-NOTA]]</f>
        <v>44613</v>
      </c>
      <c r="O256" s="56">
        <v>44643</v>
      </c>
      <c r="P256" s="4" t="str">
        <f>IF(Tab_Indicadores[[#This Row],[DATA PRÉ-NOTA]]&lt;=Tab_Indicadores[[#This Row],[PRAZO PRÉ-NOTA]],"No prazo","Fora do prazo")</f>
        <v>No prazo</v>
      </c>
    </row>
    <row r="257" spans="1:16" x14ac:dyDescent="0.25">
      <c r="A257" s="40" t="str">
        <f t="shared" si="56"/>
        <v>Fevereiro</v>
      </c>
      <c r="B257" s="40">
        <f>MONTH(Tab_CAANxSAAL[[#This Row],[MÊS LANÇ.]])</f>
        <v>2</v>
      </c>
      <c r="C257" s="40" t="str">
        <f>Tab_CAANxSAAL[[#This Row],[FILIAL]]</f>
        <v>B</v>
      </c>
      <c r="D257" s="48" t="str">
        <f>Tab_CAANxSAAL[[#This Row],[RAZÃO SOCIAL]]</f>
        <v>Davi Lucas Cavalcanti</v>
      </c>
      <c r="E257" s="40">
        <f>Tab_CAANxSAAL[[#This Row],[NATUREZA CONTRATO]]</f>
        <v>549962</v>
      </c>
      <c r="F257" s="4" t="str">
        <f>Tab_CAANxSAAL[[#This Row],[MEDIDOR / REQUISITANTE]]</f>
        <v>Stephany Porto</v>
      </c>
      <c r="G257" s="46">
        <f>Tab_CAANxSAAL[[#This Row],[LIBERAÇÃO PEDIDO]]</f>
        <v>44610</v>
      </c>
      <c r="H257" s="10">
        <v>44642</v>
      </c>
      <c r="I257" s="40">
        <f>DAY(Tab_Indicadores[[#This Row],[DATA LIBERAÇÃO]])</f>
        <v>18</v>
      </c>
      <c r="J257" s="40" t="e">
        <f>IF(Tab_Indicadores[[#This Row],[MÊS]]=$AA$3,I257,"")</f>
        <v>#REF!</v>
      </c>
      <c r="K257" s="49" t="str">
        <f>IF(Tab_Indicadores[[#All],[DATA LIBERAÇÃO]]&gt;Tab_Indicadores[[#All],[PRAZO LIBERAÇÃO]],"Fora do prazo","No prazo")</f>
        <v>No prazo</v>
      </c>
      <c r="L257" s="49" t="str">
        <f t="shared" si="57"/>
        <v>-</v>
      </c>
      <c r="M257" s="40" t="str">
        <f>IF(Tab_Indicadores[[#This Row],[STATUS]]=$Q$3,"-","")</f>
        <v>-</v>
      </c>
      <c r="N257" s="55">
        <f>Tab_CAANxSAAL[[#This Row],[DATA PRÉ-NOTA]]</f>
        <v>44613</v>
      </c>
      <c r="O257" s="56">
        <v>44643</v>
      </c>
      <c r="P257" s="4" t="str">
        <f>IF(Tab_Indicadores[[#This Row],[DATA PRÉ-NOTA]]&lt;=Tab_Indicadores[[#This Row],[PRAZO PRÉ-NOTA]],"No prazo","Fora do prazo")</f>
        <v>No prazo</v>
      </c>
    </row>
    <row r="258" spans="1:16" x14ac:dyDescent="0.25">
      <c r="A258" s="40" t="str">
        <f t="shared" si="56"/>
        <v>Fevereiro</v>
      </c>
      <c r="B258" s="40">
        <f>MONTH(Tab_CAANxSAAL[[#This Row],[MÊS LANÇ.]])</f>
        <v>2</v>
      </c>
      <c r="C258" s="40" t="str">
        <f>Tab_CAANxSAAL[[#This Row],[FILIAL]]</f>
        <v>A</v>
      </c>
      <c r="D258" s="48" t="str">
        <f>Tab_CAANxSAAL[[#This Row],[RAZÃO SOCIAL]]</f>
        <v>Davi Lucas Cavalcanti</v>
      </c>
      <c r="E258" s="40">
        <f>Tab_CAANxSAAL[[#This Row],[NATUREZA CONTRATO]]</f>
        <v>413596</v>
      </c>
      <c r="F258" s="4" t="str">
        <f>Tab_CAANxSAAL[[#This Row],[MEDIDOR / REQUISITANTE]]</f>
        <v>Stephany Porto</v>
      </c>
      <c r="G258" s="46">
        <f>Tab_CAANxSAAL[[#This Row],[LIBERAÇÃO PEDIDO]]</f>
        <v>44610</v>
      </c>
      <c r="H258" s="10">
        <v>44642</v>
      </c>
      <c r="I258" s="40">
        <f>DAY(Tab_Indicadores[[#This Row],[DATA LIBERAÇÃO]])</f>
        <v>18</v>
      </c>
      <c r="J258" s="40" t="e">
        <f>IF(Tab_Indicadores[[#This Row],[MÊS]]=$AA$3,I258,"")</f>
        <v>#REF!</v>
      </c>
      <c r="K258" s="49" t="str">
        <f>IF(Tab_Indicadores[[#All],[DATA LIBERAÇÃO]]&gt;Tab_Indicadores[[#All],[PRAZO LIBERAÇÃO]],"Fora do prazo","No prazo")</f>
        <v>No prazo</v>
      </c>
      <c r="L258" s="49" t="str">
        <f t="shared" si="57"/>
        <v>-</v>
      </c>
      <c r="M258" s="40" t="str">
        <f>IF(Tab_Indicadores[[#This Row],[STATUS]]=$Q$3,"-","")</f>
        <v>-</v>
      </c>
      <c r="N258" s="55">
        <f>Tab_CAANxSAAL[[#This Row],[DATA PRÉ-NOTA]]</f>
        <v>44613</v>
      </c>
      <c r="O258" s="56">
        <v>44643</v>
      </c>
      <c r="P258" s="4" t="str">
        <f>IF(Tab_Indicadores[[#This Row],[DATA PRÉ-NOTA]]&lt;=Tab_Indicadores[[#This Row],[PRAZO PRÉ-NOTA]],"No prazo","Fora do prazo")</f>
        <v>No prazo</v>
      </c>
    </row>
    <row r="259" spans="1:16" x14ac:dyDescent="0.25">
      <c r="A259" s="40" t="str">
        <f t="shared" si="56"/>
        <v>Fevereiro</v>
      </c>
      <c r="B259" s="40">
        <f>MONTH(Tab_CAANxSAAL[[#This Row],[MÊS LANÇ.]])</f>
        <v>2</v>
      </c>
      <c r="C259" s="40" t="str">
        <f>Tab_CAANxSAAL[[#This Row],[FILIAL]]</f>
        <v>A</v>
      </c>
      <c r="D259" s="48" t="str">
        <f>Tab_CAANxSAAL[[#This Row],[RAZÃO SOCIAL]]</f>
        <v>Davi Lucas Cavalcanti</v>
      </c>
      <c r="E259" s="40">
        <f>Tab_CAANxSAAL[[#This Row],[NATUREZA CONTRATO]]</f>
        <v>604863</v>
      </c>
      <c r="F259" s="4" t="str">
        <f>Tab_CAANxSAAL[[#This Row],[MEDIDOR / REQUISITANTE]]</f>
        <v>Stephany Porto</v>
      </c>
      <c r="G259" s="46">
        <f>Tab_CAANxSAAL[[#This Row],[LIBERAÇÃO PEDIDO]]</f>
        <v>44610</v>
      </c>
      <c r="H259" s="10">
        <v>44642</v>
      </c>
      <c r="I259" s="40">
        <f>DAY(Tab_Indicadores[[#This Row],[DATA LIBERAÇÃO]])</f>
        <v>18</v>
      </c>
      <c r="J259" s="40" t="e">
        <f>IF(Tab_Indicadores[[#This Row],[MÊS]]=$AA$3,I259,"")</f>
        <v>#REF!</v>
      </c>
      <c r="K259" s="49" t="str">
        <f>IF(Tab_Indicadores[[#All],[DATA LIBERAÇÃO]]&gt;Tab_Indicadores[[#All],[PRAZO LIBERAÇÃO]],"Fora do prazo","No prazo")</f>
        <v>No prazo</v>
      </c>
      <c r="L259" s="49" t="str">
        <f t="shared" si="57"/>
        <v>-</v>
      </c>
      <c r="M259" s="40" t="str">
        <f>IF(Tab_Indicadores[[#This Row],[STATUS]]=$Q$3,"-","")</f>
        <v>-</v>
      </c>
      <c r="N259" s="55">
        <f>Tab_CAANxSAAL[[#This Row],[DATA PRÉ-NOTA]]</f>
        <v>44613</v>
      </c>
      <c r="O259" s="56">
        <v>44643</v>
      </c>
      <c r="P259" s="4" t="str">
        <f>IF(Tab_Indicadores[[#This Row],[DATA PRÉ-NOTA]]&lt;=Tab_Indicadores[[#This Row],[PRAZO PRÉ-NOTA]],"No prazo","Fora do prazo")</f>
        <v>No prazo</v>
      </c>
    </row>
    <row r="260" spans="1:16" x14ac:dyDescent="0.25">
      <c r="A260" s="40" t="str">
        <f t="shared" si="56"/>
        <v>Fevereiro</v>
      </c>
      <c r="B260" s="40">
        <f>MONTH(Tab_CAANxSAAL[[#This Row],[MÊS LANÇ.]])</f>
        <v>2</v>
      </c>
      <c r="C260" s="40" t="str">
        <f>Tab_CAANxSAAL[[#This Row],[FILIAL]]</f>
        <v>A</v>
      </c>
      <c r="D260" s="48" t="str">
        <f>Tab_CAANxSAAL[[#This Row],[RAZÃO SOCIAL]]</f>
        <v>Eduardo Ribeiro</v>
      </c>
      <c r="E260" s="40">
        <f>Tab_CAANxSAAL[[#This Row],[NATUREZA CONTRATO]]</f>
        <v>491866</v>
      </c>
      <c r="F260" s="4" t="str">
        <f>Tab_CAANxSAAL[[#This Row],[MEDIDOR / REQUISITANTE]]</f>
        <v>Larissa Pires</v>
      </c>
      <c r="G260" s="46">
        <f>Tab_CAANxSAAL[[#This Row],[LIBERAÇÃO PEDIDO]]</f>
        <v>44606</v>
      </c>
      <c r="H260" s="10">
        <v>44642</v>
      </c>
      <c r="I260" s="40">
        <f>DAY(Tab_Indicadores[[#This Row],[DATA LIBERAÇÃO]])</f>
        <v>14</v>
      </c>
      <c r="J260" s="40" t="e">
        <f>IF(Tab_Indicadores[[#This Row],[MÊS]]=$AA$3,I260,"")</f>
        <v>#REF!</v>
      </c>
      <c r="K260" s="49" t="str">
        <f>IF(Tab_Indicadores[[#All],[DATA LIBERAÇÃO]]&gt;Tab_Indicadores[[#All],[PRAZO LIBERAÇÃO]],"Fora do prazo","No prazo")</f>
        <v>No prazo</v>
      </c>
      <c r="L260" s="49" t="str">
        <f t="shared" si="57"/>
        <v>-</v>
      </c>
      <c r="M260" s="40" t="str">
        <f>IF(Tab_Indicadores[[#This Row],[STATUS]]=$Q$3,"-","")</f>
        <v>-</v>
      </c>
      <c r="N260" s="55">
        <f>Tab_CAANxSAAL[[#This Row],[DATA PRÉ-NOTA]]</f>
        <v>44606</v>
      </c>
      <c r="O260" s="56">
        <v>44643</v>
      </c>
      <c r="P260" s="4" t="str">
        <f>IF(Tab_Indicadores[[#This Row],[DATA PRÉ-NOTA]]&lt;=Tab_Indicadores[[#This Row],[PRAZO PRÉ-NOTA]],"No prazo","Fora do prazo")</f>
        <v>No prazo</v>
      </c>
    </row>
    <row r="261" spans="1:16" x14ac:dyDescent="0.25">
      <c r="A261" s="40" t="str">
        <f t="shared" si="56"/>
        <v>Fevereiro</v>
      </c>
      <c r="B261" s="40">
        <f>MONTH(Tab_CAANxSAAL[[#This Row],[MÊS LANÇ.]])</f>
        <v>2</v>
      </c>
      <c r="C261" s="40" t="str">
        <f>Tab_CAANxSAAL[[#This Row],[FILIAL]]</f>
        <v>A</v>
      </c>
      <c r="D261" s="48" t="str">
        <f>Tab_CAANxSAAL[[#This Row],[RAZÃO SOCIAL]]</f>
        <v>Leonardo Aragão</v>
      </c>
      <c r="E261" s="40">
        <f>Tab_CAANxSAAL[[#This Row],[NATUREZA CONTRATO]]</f>
        <v>356080</v>
      </c>
      <c r="F261" s="4" t="str">
        <f>Tab_CAANxSAAL[[#This Row],[MEDIDOR / REQUISITANTE]]</f>
        <v>Maria Clara Azevedo</v>
      </c>
      <c r="G261" s="46">
        <f>Tab_CAANxSAAL[[#This Row],[LIBERAÇÃO PEDIDO]]</f>
        <v>44601</v>
      </c>
      <c r="H261" s="10">
        <v>44642</v>
      </c>
      <c r="I261" s="40">
        <f>DAY(Tab_Indicadores[[#This Row],[DATA LIBERAÇÃO]])</f>
        <v>9</v>
      </c>
      <c r="J261" s="40" t="e">
        <f>IF(Tab_Indicadores[[#This Row],[MÊS]]=$AA$3,I261,"")</f>
        <v>#REF!</v>
      </c>
      <c r="K261" s="49" t="str">
        <f>IF(Tab_Indicadores[[#All],[DATA LIBERAÇÃO]]&gt;Tab_Indicadores[[#All],[PRAZO LIBERAÇÃO]],"Fora do prazo","No prazo")</f>
        <v>No prazo</v>
      </c>
      <c r="L261" s="49" t="str">
        <f t="shared" si="57"/>
        <v>-</v>
      </c>
      <c r="M261" s="40" t="str">
        <f>IF(Tab_Indicadores[[#This Row],[STATUS]]=$Q$3,"-","")</f>
        <v>-</v>
      </c>
      <c r="N261" s="55">
        <f>Tab_CAANxSAAL[[#This Row],[DATA PRÉ-NOTA]]</f>
        <v>44601</v>
      </c>
      <c r="O261" s="56">
        <v>44643</v>
      </c>
      <c r="P261" s="4" t="str">
        <f>IF(Tab_Indicadores[[#This Row],[DATA PRÉ-NOTA]]&lt;=Tab_Indicadores[[#This Row],[PRAZO PRÉ-NOTA]],"No prazo","Fora do prazo")</f>
        <v>No prazo</v>
      </c>
    </row>
    <row r="262" spans="1:16" x14ac:dyDescent="0.25">
      <c r="A262" s="40" t="str">
        <f t="shared" si="56"/>
        <v>Fevereiro</v>
      </c>
      <c r="B262" s="40">
        <f>MONTH(Tab_CAANxSAAL[[#This Row],[MÊS LANÇ.]])</f>
        <v>2</v>
      </c>
      <c r="C262" s="40" t="str">
        <f>Tab_CAANxSAAL[[#This Row],[FILIAL]]</f>
        <v>A</v>
      </c>
      <c r="D262" s="48" t="str">
        <f>Tab_CAANxSAAL[[#This Row],[RAZÃO SOCIAL]]</f>
        <v>Agatha Castro</v>
      </c>
      <c r="E262" s="40">
        <f>Tab_CAANxSAAL[[#This Row],[NATUREZA CONTRATO]]</f>
        <v>324815</v>
      </c>
      <c r="F262" s="4" t="str">
        <f>Tab_CAANxSAAL[[#This Row],[MEDIDOR / REQUISITANTE]]</f>
        <v>Dr. João Pedro Moreira</v>
      </c>
      <c r="G262" s="46">
        <f>Tab_CAANxSAAL[[#This Row],[LIBERAÇÃO PEDIDO]]</f>
        <v>44595</v>
      </c>
      <c r="H262" s="10">
        <v>44642</v>
      </c>
      <c r="I262" s="40">
        <f>DAY(Tab_Indicadores[[#This Row],[DATA LIBERAÇÃO]])</f>
        <v>3</v>
      </c>
      <c r="J262" s="40" t="e">
        <f>IF(Tab_Indicadores[[#This Row],[MÊS]]=$AA$3,I262,"")</f>
        <v>#REF!</v>
      </c>
      <c r="K262" s="49" t="str">
        <f>IF(Tab_Indicadores[[#All],[DATA LIBERAÇÃO]]&gt;Tab_Indicadores[[#All],[PRAZO LIBERAÇÃO]],"Fora do prazo","No prazo")</f>
        <v>No prazo</v>
      </c>
      <c r="L262" s="49" t="str">
        <f t="shared" si="57"/>
        <v>-</v>
      </c>
      <c r="M262" s="40" t="str">
        <f>IF(Tab_Indicadores[[#This Row],[STATUS]]=$Q$3,"-","")</f>
        <v>-</v>
      </c>
      <c r="N262" s="55">
        <f>Tab_CAANxSAAL[[#This Row],[DATA PRÉ-NOTA]]</f>
        <v>44595</v>
      </c>
      <c r="O262" s="56">
        <v>44643</v>
      </c>
      <c r="P262" s="4" t="str">
        <f>IF(Tab_Indicadores[[#This Row],[DATA PRÉ-NOTA]]&lt;=Tab_Indicadores[[#This Row],[PRAZO PRÉ-NOTA]],"No prazo","Fora do prazo")</f>
        <v>No prazo</v>
      </c>
    </row>
    <row r="263" spans="1:16" x14ac:dyDescent="0.25">
      <c r="A263" s="40" t="str">
        <f t="shared" si="56"/>
        <v>Fevereiro</v>
      </c>
      <c r="B263" s="40">
        <f>MONTH(Tab_CAANxSAAL[[#This Row],[MÊS LANÇ.]])</f>
        <v>2</v>
      </c>
      <c r="C263" s="40" t="str">
        <f>Tab_CAANxSAAL[[#This Row],[FILIAL]]</f>
        <v>A</v>
      </c>
      <c r="D263" s="48" t="str">
        <f>Tab_CAANxSAAL[[#This Row],[RAZÃO SOCIAL]]</f>
        <v>Davi Lucca Sales</v>
      </c>
      <c r="E263" s="40">
        <f>Tab_CAANxSAAL[[#This Row],[NATUREZA CONTRATO]]</f>
        <v>360599</v>
      </c>
      <c r="F263" s="4" t="str">
        <f>Tab_CAANxSAAL[[#This Row],[MEDIDOR / REQUISITANTE]]</f>
        <v>Ana Laura Dias</v>
      </c>
      <c r="G263" s="46">
        <f>Tab_CAANxSAAL[[#This Row],[LIBERAÇÃO PEDIDO]]</f>
        <v>44593</v>
      </c>
      <c r="H263" s="10">
        <v>44642</v>
      </c>
      <c r="I263" s="40">
        <f>DAY(Tab_Indicadores[[#This Row],[DATA LIBERAÇÃO]])</f>
        <v>1</v>
      </c>
      <c r="J263" s="40" t="e">
        <f>IF(Tab_Indicadores[[#This Row],[MÊS]]=$AA$3,I263,"")</f>
        <v>#REF!</v>
      </c>
      <c r="K263" s="49" t="str">
        <f>IF(Tab_Indicadores[[#All],[DATA LIBERAÇÃO]]&gt;Tab_Indicadores[[#All],[PRAZO LIBERAÇÃO]],"Fora do prazo","No prazo")</f>
        <v>No prazo</v>
      </c>
      <c r="L263" s="49" t="str">
        <f t="shared" si="57"/>
        <v>-</v>
      </c>
      <c r="M263" s="40" t="str">
        <f>IF(Tab_Indicadores[[#This Row],[STATUS]]=$Q$3,"-","")</f>
        <v>-</v>
      </c>
      <c r="N263" s="55">
        <f>Tab_CAANxSAAL[[#This Row],[DATA PRÉ-NOTA]]</f>
        <v>44594</v>
      </c>
      <c r="O263" s="56">
        <v>44643</v>
      </c>
      <c r="P263" s="4" t="str">
        <f>IF(Tab_Indicadores[[#This Row],[DATA PRÉ-NOTA]]&lt;=Tab_Indicadores[[#This Row],[PRAZO PRÉ-NOTA]],"No prazo","Fora do prazo")</f>
        <v>No prazo</v>
      </c>
    </row>
    <row r="264" spans="1:16" x14ac:dyDescent="0.25">
      <c r="A264" s="40" t="str">
        <f t="shared" si="56"/>
        <v>Fevereiro</v>
      </c>
      <c r="B264" s="40">
        <f>MONTH(Tab_CAANxSAAL[[#This Row],[MÊS LANÇ.]])</f>
        <v>2</v>
      </c>
      <c r="C264" s="40" t="str">
        <f>Tab_CAANxSAAL[[#This Row],[FILIAL]]</f>
        <v>A</v>
      </c>
      <c r="D264" s="48" t="str">
        <f>Tab_CAANxSAAL[[#This Row],[RAZÃO SOCIAL]]</f>
        <v>Davi Lucca Sales</v>
      </c>
      <c r="E264" s="40">
        <f>Tab_CAANxSAAL[[#This Row],[NATUREZA CONTRATO]]</f>
        <v>783212</v>
      </c>
      <c r="F264" s="4" t="str">
        <f>Tab_CAANxSAAL[[#This Row],[MEDIDOR / REQUISITANTE]]</f>
        <v>Ana Laura Dias</v>
      </c>
      <c r="G264" s="46">
        <f>Tab_CAANxSAAL[[#This Row],[LIBERAÇÃO PEDIDO]]</f>
        <v>44607</v>
      </c>
      <c r="H264" s="10">
        <v>44642</v>
      </c>
      <c r="I264" s="40">
        <f>DAY(Tab_Indicadores[[#This Row],[DATA LIBERAÇÃO]])</f>
        <v>15</v>
      </c>
      <c r="J264" s="40" t="e">
        <f>IF(Tab_Indicadores[[#This Row],[MÊS]]=$AA$3,I264,"")</f>
        <v>#REF!</v>
      </c>
      <c r="K264" s="49" t="str">
        <f>IF(Tab_Indicadores[[#All],[DATA LIBERAÇÃO]]&gt;Tab_Indicadores[[#All],[PRAZO LIBERAÇÃO]],"Fora do prazo","No prazo")</f>
        <v>No prazo</v>
      </c>
      <c r="L264" s="49" t="str">
        <f t="shared" si="57"/>
        <v>-</v>
      </c>
      <c r="M264" s="40" t="str">
        <f>IF(Tab_Indicadores[[#This Row],[STATUS]]=$Q$3,"-","")</f>
        <v>-</v>
      </c>
      <c r="N264" s="55">
        <f>Tab_CAANxSAAL[[#This Row],[DATA PRÉ-NOTA]]</f>
        <v>44607</v>
      </c>
      <c r="O264" s="56">
        <v>44643</v>
      </c>
      <c r="P264" s="4" t="str">
        <f>IF(Tab_Indicadores[[#This Row],[DATA PRÉ-NOTA]]&lt;=Tab_Indicadores[[#This Row],[PRAZO PRÉ-NOTA]],"No prazo","Fora do prazo")</f>
        <v>No prazo</v>
      </c>
    </row>
    <row r="265" spans="1:16" x14ac:dyDescent="0.25">
      <c r="A265" s="40" t="str">
        <f t="shared" si="56"/>
        <v>Fevereiro</v>
      </c>
      <c r="B265" s="40">
        <f>MONTH(Tab_CAANxSAAL[[#This Row],[MÊS LANÇ.]])</f>
        <v>2</v>
      </c>
      <c r="C265" s="40" t="str">
        <f>Tab_CAANxSAAL[[#This Row],[FILIAL]]</f>
        <v>A</v>
      </c>
      <c r="D265" s="48" t="str">
        <f>Tab_CAANxSAAL[[#This Row],[RAZÃO SOCIAL]]</f>
        <v>Davi Lucca Sales</v>
      </c>
      <c r="E265" s="40">
        <f>Tab_CAANxSAAL[[#This Row],[NATUREZA CONTRATO]]</f>
        <v>439718</v>
      </c>
      <c r="F265" s="4" t="str">
        <f>Tab_CAANxSAAL[[#This Row],[MEDIDOR / REQUISITANTE]]</f>
        <v>Ana Laura Dias</v>
      </c>
      <c r="G265" s="46">
        <f>Tab_CAANxSAAL[[#This Row],[LIBERAÇÃO PEDIDO]]</f>
        <v>44613</v>
      </c>
      <c r="H265" s="10">
        <v>44642</v>
      </c>
      <c r="I265" s="40">
        <f>DAY(Tab_Indicadores[[#This Row],[DATA LIBERAÇÃO]])</f>
        <v>21</v>
      </c>
      <c r="J265" s="40" t="e">
        <f>IF(Tab_Indicadores[[#This Row],[MÊS]]=$AA$3,I265,"")</f>
        <v>#REF!</v>
      </c>
      <c r="K265" s="49" t="str">
        <f>IF(Tab_Indicadores[[#All],[DATA LIBERAÇÃO]]&gt;Tab_Indicadores[[#All],[PRAZO LIBERAÇÃO]],"Fora do prazo","No prazo")</f>
        <v>No prazo</v>
      </c>
      <c r="L265" s="49" t="str">
        <f t="shared" si="57"/>
        <v>-</v>
      </c>
      <c r="M265" s="40" t="str">
        <f>IF(Tab_Indicadores[[#This Row],[STATUS]]=$Q$3,"-","")</f>
        <v>-</v>
      </c>
      <c r="N265" s="55">
        <f>Tab_CAANxSAAL[[#This Row],[DATA PRÉ-NOTA]]</f>
        <v>44613</v>
      </c>
      <c r="O265" s="56">
        <v>44643</v>
      </c>
      <c r="P265" s="4" t="str">
        <f>IF(Tab_Indicadores[[#This Row],[DATA PRÉ-NOTA]]&lt;=Tab_Indicadores[[#This Row],[PRAZO PRÉ-NOTA]],"No prazo","Fora do prazo")</f>
        <v>No prazo</v>
      </c>
    </row>
    <row r="266" spans="1:16" x14ac:dyDescent="0.25">
      <c r="A266" s="40" t="str">
        <f t="shared" si="56"/>
        <v>Fevereiro</v>
      </c>
      <c r="B266" s="40">
        <f>MONTH(Tab_CAANxSAAL[[#This Row],[MÊS LANÇ.]])</f>
        <v>2</v>
      </c>
      <c r="C266" s="40" t="str">
        <f>Tab_CAANxSAAL[[#This Row],[FILIAL]]</f>
        <v>A</v>
      </c>
      <c r="D266" s="48" t="str">
        <f>Tab_CAANxSAAL[[#This Row],[RAZÃO SOCIAL]]</f>
        <v>Dra. Larissa Moura</v>
      </c>
      <c r="E266" s="40">
        <f>Tab_CAANxSAAL[[#This Row],[NATUREZA CONTRATO]]</f>
        <v>531697</v>
      </c>
      <c r="F266" s="4" t="str">
        <f>Tab_CAANxSAAL[[#This Row],[MEDIDOR / REQUISITANTE]]</f>
        <v>Isis Fogaça</v>
      </c>
      <c r="G266" s="46">
        <f>Tab_CAANxSAAL[[#This Row],[LIBERAÇÃO PEDIDO]]</f>
        <v>44596</v>
      </c>
      <c r="H266" s="10">
        <v>44642</v>
      </c>
      <c r="I266" s="40">
        <f>DAY(Tab_Indicadores[[#This Row],[DATA LIBERAÇÃO]])</f>
        <v>4</v>
      </c>
      <c r="J266" s="40" t="e">
        <f>IF(Tab_Indicadores[[#This Row],[MÊS]]=$AA$3,I266,"")</f>
        <v>#REF!</v>
      </c>
      <c r="K266" s="49" t="str">
        <f>IF(Tab_Indicadores[[#All],[DATA LIBERAÇÃO]]&gt;Tab_Indicadores[[#All],[PRAZO LIBERAÇÃO]],"Fora do prazo","No prazo")</f>
        <v>No prazo</v>
      </c>
      <c r="L266" s="49" t="str">
        <f t="shared" si="57"/>
        <v>-</v>
      </c>
      <c r="M266" s="40" t="str">
        <f>IF(Tab_Indicadores[[#This Row],[STATUS]]=$Q$3,"-","")</f>
        <v>-</v>
      </c>
      <c r="N266" s="55">
        <f>Tab_CAANxSAAL[[#This Row],[DATA PRÉ-NOTA]]</f>
        <v>44596</v>
      </c>
      <c r="O266" s="56">
        <v>44643</v>
      </c>
      <c r="P266" s="4" t="str">
        <f>IF(Tab_Indicadores[[#This Row],[DATA PRÉ-NOTA]]&lt;=Tab_Indicadores[[#This Row],[PRAZO PRÉ-NOTA]],"No prazo","Fora do prazo")</f>
        <v>No prazo</v>
      </c>
    </row>
    <row r="267" spans="1:16" x14ac:dyDescent="0.25">
      <c r="A267" s="40" t="str">
        <f t="shared" si="56"/>
        <v>Fevereiro</v>
      </c>
      <c r="B267" s="40">
        <f>MONTH(Tab_CAANxSAAL[[#This Row],[MÊS LANÇ.]])</f>
        <v>2</v>
      </c>
      <c r="C267" s="40" t="str">
        <f>Tab_CAANxSAAL[[#This Row],[FILIAL]]</f>
        <v>A</v>
      </c>
      <c r="D267" s="48" t="str">
        <f>Tab_CAANxSAAL[[#This Row],[RAZÃO SOCIAL]]</f>
        <v>Dra. Larissa Moura</v>
      </c>
      <c r="E267" s="40">
        <f>Tab_CAANxSAAL[[#This Row],[NATUREZA CONTRATO]]</f>
        <v>677561</v>
      </c>
      <c r="F267" s="4" t="str">
        <f>Tab_CAANxSAAL[[#This Row],[MEDIDOR / REQUISITANTE]]</f>
        <v>Isis Fogaça</v>
      </c>
      <c r="G267" s="46">
        <f>Tab_CAANxSAAL[[#This Row],[LIBERAÇÃO PEDIDO]]</f>
        <v>44596</v>
      </c>
      <c r="H267" s="10">
        <v>44642</v>
      </c>
      <c r="I267" s="40">
        <f>DAY(Tab_Indicadores[[#This Row],[DATA LIBERAÇÃO]])</f>
        <v>4</v>
      </c>
      <c r="J267" s="40" t="e">
        <f>IF(Tab_Indicadores[[#This Row],[MÊS]]=$AA$3,I267,"")</f>
        <v>#REF!</v>
      </c>
      <c r="K267" s="49" t="str">
        <f>IF(Tab_Indicadores[[#All],[DATA LIBERAÇÃO]]&gt;Tab_Indicadores[[#All],[PRAZO LIBERAÇÃO]],"Fora do prazo","No prazo")</f>
        <v>No prazo</v>
      </c>
      <c r="L267" s="49" t="str">
        <f t="shared" si="57"/>
        <v>-</v>
      </c>
      <c r="M267" s="40" t="str">
        <f>IF(Tab_Indicadores[[#This Row],[STATUS]]=$Q$3,"-","")</f>
        <v>-</v>
      </c>
      <c r="N267" s="55">
        <f>Tab_CAANxSAAL[[#This Row],[DATA PRÉ-NOTA]]</f>
        <v>44596</v>
      </c>
      <c r="O267" s="56">
        <v>44643</v>
      </c>
      <c r="P267" s="4" t="str">
        <f>IF(Tab_Indicadores[[#This Row],[DATA PRÉ-NOTA]]&lt;=Tab_Indicadores[[#This Row],[PRAZO PRÉ-NOTA]],"No prazo","Fora do prazo")</f>
        <v>No prazo</v>
      </c>
    </row>
    <row r="268" spans="1:16" x14ac:dyDescent="0.25">
      <c r="A268" s="40" t="str">
        <f t="shared" si="56"/>
        <v>Fevereiro</v>
      </c>
      <c r="B268" s="40">
        <f>MONTH(Tab_CAANxSAAL[[#This Row],[MÊS LANÇ.]])</f>
        <v>2</v>
      </c>
      <c r="C268" s="40" t="str">
        <f>Tab_CAANxSAAL[[#This Row],[FILIAL]]</f>
        <v>A</v>
      </c>
      <c r="D268" s="48" t="str">
        <f>Tab_CAANxSAAL[[#This Row],[RAZÃO SOCIAL]]</f>
        <v>Vitória Almeida</v>
      </c>
      <c r="E268" s="40">
        <f>Tab_CAANxSAAL[[#This Row],[NATUREZA CONTRATO]]</f>
        <v>936479</v>
      </c>
      <c r="F268" s="4" t="str">
        <f>Tab_CAANxSAAL[[#This Row],[MEDIDOR / REQUISITANTE]]</f>
        <v>Gabrielly Moura</v>
      </c>
      <c r="G268" s="46">
        <f>Tab_CAANxSAAL[[#This Row],[LIBERAÇÃO PEDIDO]]</f>
        <v>44594</v>
      </c>
      <c r="H268" s="10">
        <v>44642</v>
      </c>
      <c r="I268" s="40">
        <f>DAY(Tab_Indicadores[[#This Row],[DATA LIBERAÇÃO]])</f>
        <v>2</v>
      </c>
      <c r="J268" s="40" t="e">
        <f>IF(Tab_Indicadores[[#This Row],[MÊS]]=$AA$3,I268,"")</f>
        <v>#REF!</v>
      </c>
      <c r="K268" s="49" t="str">
        <f>IF(Tab_Indicadores[[#All],[DATA LIBERAÇÃO]]&gt;Tab_Indicadores[[#All],[PRAZO LIBERAÇÃO]],"Fora do prazo","No prazo")</f>
        <v>No prazo</v>
      </c>
      <c r="L268" s="49" t="str">
        <f t="shared" si="57"/>
        <v>-</v>
      </c>
      <c r="M268" s="40" t="str">
        <f>IF(Tab_Indicadores[[#This Row],[STATUS]]=$Q$3,"-","")</f>
        <v>-</v>
      </c>
      <c r="N268" s="55">
        <f>Tab_CAANxSAAL[[#This Row],[DATA PRÉ-NOTA]]</f>
        <v>44595</v>
      </c>
      <c r="O268" s="56">
        <v>44643</v>
      </c>
      <c r="P268" s="4" t="str">
        <f>IF(Tab_Indicadores[[#This Row],[DATA PRÉ-NOTA]]&lt;=Tab_Indicadores[[#This Row],[PRAZO PRÉ-NOTA]],"No prazo","Fora do prazo")</f>
        <v>No prazo</v>
      </c>
    </row>
    <row r="269" spans="1:16" x14ac:dyDescent="0.25">
      <c r="A269" s="40" t="str">
        <f t="shared" si="56"/>
        <v>Fevereiro</v>
      </c>
      <c r="B269" s="40">
        <f>MONTH(Tab_CAANxSAAL[[#This Row],[MÊS LANÇ.]])</f>
        <v>2</v>
      </c>
      <c r="C269" s="40" t="str">
        <f>Tab_CAANxSAAL[[#This Row],[FILIAL]]</f>
        <v>A</v>
      </c>
      <c r="D269" s="48" t="str">
        <f>Tab_CAANxSAAL[[#This Row],[RAZÃO SOCIAL]]</f>
        <v>Vitória Almeida</v>
      </c>
      <c r="E269" s="40">
        <f>Tab_CAANxSAAL[[#This Row],[NATUREZA CONTRATO]]</f>
        <v>667915</v>
      </c>
      <c r="F269" s="4" t="str">
        <f>Tab_CAANxSAAL[[#This Row],[MEDIDOR / REQUISITANTE]]</f>
        <v>Gabrielly Moura</v>
      </c>
      <c r="G269" s="46">
        <f>Tab_CAANxSAAL[[#This Row],[LIBERAÇÃO PEDIDO]]</f>
        <v>44594</v>
      </c>
      <c r="H269" s="10">
        <v>44642</v>
      </c>
      <c r="I269" s="40">
        <f>DAY(Tab_Indicadores[[#This Row],[DATA LIBERAÇÃO]])</f>
        <v>2</v>
      </c>
      <c r="J269" s="40" t="e">
        <f>IF(Tab_Indicadores[[#This Row],[MÊS]]=$AA$3,I269,"")</f>
        <v>#REF!</v>
      </c>
      <c r="K269" s="49" t="str">
        <f>IF(Tab_Indicadores[[#All],[DATA LIBERAÇÃO]]&gt;Tab_Indicadores[[#All],[PRAZO LIBERAÇÃO]],"Fora do prazo","No prazo")</f>
        <v>No prazo</v>
      </c>
      <c r="L269" s="49" t="str">
        <f t="shared" si="57"/>
        <v>-</v>
      </c>
      <c r="M269" s="40" t="str">
        <f>IF(Tab_Indicadores[[#This Row],[STATUS]]=$Q$3,"-","")</f>
        <v>-</v>
      </c>
      <c r="N269" s="55">
        <f>Tab_CAANxSAAL[[#This Row],[DATA PRÉ-NOTA]]</f>
        <v>44595</v>
      </c>
      <c r="O269" s="56">
        <v>44643</v>
      </c>
      <c r="P269" s="4" t="str">
        <f>IF(Tab_Indicadores[[#This Row],[DATA PRÉ-NOTA]]&lt;=Tab_Indicadores[[#This Row],[PRAZO PRÉ-NOTA]],"No prazo","Fora do prazo")</f>
        <v>No prazo</v>
      </c>
    </row>
    <row r="270" spans="1:16" x14ac:dyDescent="0.25">
      <c r="A270" s="40" t="str">
        <f t="shared" si="56"/>
        <v>Fevereiro</v>
      </c>
      <c r="B270" s="40">
        <f>MONTH(Tab_CAANxSAAL[[#This Row],[MÊS LANÇ.]])</f>
        <v>2</v>
      </c>
      <c r="C270" s="40" t="str">
        <f>Tab_CAANxSAAL[[#This Row],[FILIAL]]</f>
        <v>A</v>
      </c>
      <c r="D270" s="48" t="str">
        <f>Tab_CAANxSAAL[[#This Row],[RAZÃO SOCIAL]]</f>
        <v>Vitória Almeida</v>
      </c>
      <c r="E270" s="40">
        <f>Tab_CAANxSAAL[[#This Row],[NATUREZA CONTRATO]]</f>
        <v>173075</v>
      </c>
      <c r="F270" s="4" t="str">
        <f>Tab_CAANxSAAL[[#This Row],[MEDIDOR / REQUISITANTE]]</f>
        <v>Gabrielly Moura</v>
      </c>
      <c r="G270" s="46">
        <f>Tab_CAANxSAAL[[#This Row],[LIBERAÇÃO PEDIDO]]</f>
        <v>44595</v>
      </c>
      <c r="H270" s="10">
        <v>44642</v>
      </c>
      <c r="I270" s="40">
        <f>DAY(Tab_Indicadores[[#This Row],[DATA LIBERAÇÃO]])</f>
        <v>3</v>
      </c>
      <c r="J270" s="40" t="e">
        <f>IF(Tab_Indicadores[[#This Row],[MÊS]]=$AA$3,I270,"")</f>
        <v>#REF!</v>
      </c>
      <c r="K270" s="49" t="str">
        <f>IF(Tab_Indicadores[[#All],[DATA LIBERAÇÃO]]&gt;Tab_Indicadores[[#All],[PRAZO LIBERAÇÃO]],"Fora do prazo","No prazo")</f>
        <v>No prazo</v>
      </c>
      <c r="L270" s="49" t="str">
        <f t="shared" si="57"/>
        <v>-</v>
      </c>
      <c r="M270" s="40" t="str">
        <f>IF(Tab_Indicadores[[#This Row],[STATUS]]=$Q$3,"-","")</f>
        <v>-</v>
      </c>
      <c r="N270" s="55">
        <f>Tab_CAANxSAAL[[#This Row],[DATA PRÉ-NOTA]]</f>
        <v>44595</v>
      </c>
      <c r="O270" s="56">
        <v>44643</v>
      </c>
      <c r="P270" s="4" t="str">
        <f>IF(Tab_Indicadores[[#This Row],[DATA PRÉ-NOTA]]&lt;=Tab_Indicadores[[#This Row],[PRAZO PRÉ-NOTA]],"No prazo","Fora do prazo")</f>
        <v>No prazo</v>
      </c>
    </row>
    <row r="271" spans="1:16" x14ac:dyDescent="0.25">
      <c r="A271" s="40" t="str">
        <f t="shared" si="56"/>
        <v>Fevereiro</v>
      </c>
      <c r="B271" s="40">
        <f>MONTH(Tab_CAANxSAAL[[#This Row],[MÊS LANÇ.]])</f>
        <v>2</v>
      </c>
      <c r="C271" s="40" t="str">
        <f>Tab_CAANxSAAL[[#This Row],[FILIAL]]</f>
        <v>A</v>
      </c>
      <c r="D271" s="48" t="str">
        <f>Tab_CAANxSAAL[[#This Row],[RAZÃO SOCIAL]]</f>
        <v>Vitória Almeida</v>
      </c>
      <c r="E271" s="40">
        <f>Tab_CAANxSAAL[[#This Row],[NATUREZA CONTRATO]]</f>
        <v>576220</v>
      </c>
      <c r="F271" s="4" t="str">
        <f>Tab_CAANxSAAL[[#This Row],[MEDIDOR / REQUISITANTE]]</f>
        <v>Gabrielly Moura</v>
      </c>
      <c r="G271" s="46">
        <f>Tab_CAANxSAAL[[#This Row],[LIBERAÇÃO PEDIDO]]</f>
        <v>44595</v>
      </c>
      <c r="H271" s="10">
        <v>44642</v>
      </c>
      <c r="I271" s="40">
        <f>DAY(Tab_Indicadores[[#This Row],[DATA LIBERAÇÃO]])</f>
        <v>3</v>
      </c>
      <c r="J271" s="40" t="e">
        <f>IF(Tab_Indicadores[[#This Row],[MÊS]]=$AA$3,I271,"")</f>
        <v>#REF!</v>
      </c>
      <c r="K271" s="49" t="str">
        <f>IF(Tab_Indicadores[[#All],[DATA LIBERAÇÃO]]&gt;Tab_Indicadores[[#All],[PRAZO LIBERAÇÃO]],"Fora do prazo","No prazo")</f>
        <v>No prazo</v>
      </c>
      <c r="L271" s="49" t="str">
        <f t="shared" si="57"/>
        <v>-</v>
      </c>
      <c r="M271" s="40" t="str">
        <f>IF(Tab_Indicadores[[#This Row],[STATUS]]=$Q$3,"-","")</f>
        <v>-</v>
      </c>
      <c r="N271" s="55">
        <f>Tab_CAANxSAAL[[#This Row],[DATA PRÉ-NOTA]]</f>
        <v>44595</v>
      </c>
      <c r="O271" s="56">
        <v>44643</v>
      </c>
      <c r="P271" s="4" t="str">
        <f>IF(Tab_Indicadores[[#This Row],[DATA PRÉ-NOTA]]&lt;=Tab_Indicadores[[#This Row],[PRAZO PRÉ-NOTA]],"No prazo","Fora do prazo")</f>
        <v>No prazo</v>
      </c>
    </row>
    <row r="272" spans="1:16" x14ac:dyDescent="0.25">
      <c r="A272" s="40" t="str">
        <f t="shared" si="56"/>
        <v>Fevereiro</v>
      </c>
      <c r="B272" s="40">
        <f>MONTH(Tab_CAANxSAAL[[#This Row],[MÊS LANÇ.]])</f>
        <v>2</v>
      </c>
      <c r="C272" s="40" t="str">
        <f>Tab_CAANxSAAL[[#This Row],[FILIAL]]</f>
        <v>A</v>
      </c>
      <c r="D272" s="48" t="str">
        <f>Tab_CAANxSAAL[[#This Row],[RAZÃO SOCIAL]]</f>
        <v>Vitória Almeida</v>
      </c>
      <c r="E272" s="40">
        <f>Tab_CAANxSAAL[[#This Row],[NATUREZA CONTRATO]]</f>
        <v>475818</v>
      </c>
      <c r="F272" s="4" t="str">
        <f>Tab_CAANxSAAL[[#This Row],[MEDIDOR / REQUISITANTE]]</f>
        <v>Gabrielly Moura</v>
      </c>
      <c r="G272" s="46">
        <f>Tab_CAANxSAAL[[#This Row],[LIBERAÇÃO PEDIDO]]</f>
        <v>44603</v>
      </c>
      <c r="H272" s="10">
        <v>44642</v>
      </c>
      <c r="I272" s="40">
        <f>DAY(Tab_Indicadores[[#This Row],[DATA LIBERAÇÃO]])</f>
        <v>11</v>
      </c>
      <c r="J272" s="40" t="e">
        <f>IF(Tab_Indicadores[[#This Row],[MÊS]]=$AA$3,I272,"")</f>
        <v>#REF!</v>
      </c>
      <c r="K272" s="49" t="str">
        <f>IF(Tab_Indicadores[[#All],[DATA LIBERAÇÃO]]&gt;Tab_Indicadores[[#All],[PRAZO LIBERAÇÃO]],"Fora do prazo","No prazo")</f>
        <v>No prazo</v>
      </c>
      <c r="L272" s="49" t="str">
        <f t="shared" si="57"/>
        <v>-</v>
      </c>
      <c r="M272" s="40" t="str">
        <f>IF(Tab_Indicadores[[#This Row],[STATUS]]=$Q$3,"-","")</f>
        <v>-</v>
      </c>
      <c r="N272" s="55">
        <f>Tab_CAANxSAAL[[#This Row],[DATA PRÉ-NOTA]]</f>
        <v>44601</v>
      </c>
      <c r="O272" s="56">
        <v>44643</v>
      </c>
      <c r="P272" s="4" t="str">
        <f>IF(Tab_Indicadores[[#This Row],[DATA PRÉ-NOTA]]&lt;=Tab_Indicadores[[#This Row],[PRAZO PRÉ-NOTA]],"No prazo","Fora do prazo")</f>
        <v>No prazo</v>
      </c>
    </row>
    <row r="273" spans="1:16" x14ac:dyDescent="0.25">
      <c r="A273" s="40" t="str">
        <f t="shared" si="56"/>
        <v>Fevereiro</v>
      </c>
      <c r="B273" s="40">
        <f>MONTH(Tab_CAANxSAAL[[#This Row],[MÊS LANÇ.]])</f>
        <v>2</v>
      </c>
      <c r="C273" s="40" t="str">
        <f>Tab_CAANxSAAL[[#This Row],[FILIAL]]</f>
        <v>A</v>
      </c>
      <c r="D273" s="48" t="str">
        <f>Tab_CAANxSAAL[[#This Row],[RAZÃO SOCIAL]]</f>
        <v>Vitória Almeida</v>
      </c>
      <c r="E273" s="40">
        <f>Tab_CAANxSAAL[[#This Row],[NATUREZA CONTRATO]]</f>
        <v>423008</v>
      </c>
      <c r="F273" s="4" t="str">
        <f>Tab_CAANxSAAL[[#This Row],[MEDIDOR / REQUISITANTE]]</f>
        <v>Gabrielly Moura</v>
      </c>
      <c r="G273" s="46">
        <f>Tab_CAANxSAAL[[#This Row],[LIBERAÇÃO PEDIDO]]</f>
        <v>44603</v>
      </c>
      <c r="H273" s="10">
        <v>44642</v>
      </c>
      <c r="I273" s="40">
        <f>DAY(Tab_Indicadores[[#This Row],[DATA LIBERAÇÃO]])</f>
        <v>11</v>
      </c>
      <c r="J273" s="40" t="e">
        <f>IF(Tab_Indicadores[[#This Row],[MÊS]]=$AA$3,I273,"")</f>
        <v>#REF!</v>
      </c>
      <c r="K273" s="49" t="str">
        <f>IF(Tab_Indicadores[[#All],[DATA LIBERAÇÃO]]&gt;Tab_Indicadores[[#All],[PRAZO LIBERAÇÃO]],"Fora do prazo","No prazo")</f>
        <v>No prazo</v>
      </c>
      <c r="L273" s="49" t="str">
        <f t="shared" si="57"/>
        <v>-</v>
      </c>
      <c r="M273" s="40" t="str">
        <f>IF(Tab_Indicadores[[#This Row],[STATUS]]=$Q$3,"-","")</f>
        <v>-</v>
      </c>
      <c r="N273" s="55">
        <f>Tab_CAANxSAAL[[#This Row],[DATA PRÉ-NOTA]]</f>
        <v>44606</v>
      </c>
      <c r="O273" s="56">
        <v>44643</v>
      </c>
      <c r="P273" s="4" t="str">
        <f>IF(Tab_Indicadores[[#This Row],[DATA PRÉ-NOTA]]&lt;=Tab_Indicadores[[#This Row],[PRAZO PRÉ-NOTA]],"No prazo","Fora do prazo")</f>
        <v>No prazo</v>
      </c>
    </row>
    <row r="274" spans="1:16" x14ac:dyDescent="0.25">
      <c r="A274" s="40" t="str">
        <f t="shared" si="56"/>
        <v>Março</v>
      </c>
      <c r="B274" s="40">
        <f>MONTH(Tab_CAANxSAAL[[#This Row],[MÊS LANÇ.]])</f>
        <v>3</v>
      </c>
      <c r="C274" s="40" t="str">
        <f>Tab_CAANxSAAL[[#This Row],[FILIAL]]</f>
        <v>A</v>
      </c>
      <c r="D274" s="48" t="str">
        <f>Tab_CAANxSAAL[[#This Row],[RAZÃO SOCIAL]]</f>
        <v>Ciuvea</v>
      </c>
      <c r="E274" s="40">
        <f>Tab_CAANxSAAL[[#This Row],[NATUREZA CONTRATO]]</f>
        <v>246508</v>
      </c>
      <c r="F274" s="4" t="str">
        <f>Tab_CAANxSAAL[[#This Row],[MEDIDOR / REQUISITANTE]]</f>
        <v>Stephany Porto</v>
      </c>
      <c r="G274" s="46">
        <f>Tab_CAANxSAAL[[#This Row],[LIBERAÇÃO PEDIDO]]</f>
        <v>44643</v>
      </c>
      <c r="H274" s="10">
        <v>44642</v>
      </c>
      <c r="I274" s="40">
        <f>DAY(Tab_Indicadores[[#This Row],[DATA LIBERAÇÃO]])</f>
        <v>23</v>
      </c>
      <c r="J274" s="40" t="e">
        <f>IF(Tab_Indicadores[[#This Row],[MÊS]]=$AA$3,I274,"")</f>
        <v>#REF!</v>
      </c>
      <c r="K274" s="49" t="str">
        <f>IF(Tab_Indicadores[[#All],[DATA LIBERAÇÃO]]&gt;Tab_Indicadores[[#All],[PRAZO LIBERAÇÃO]],"Fora do prazo","No prazo")</f>
        <v>Fora do prazo</v>
      </c>
      <c r="L274" s="49" t="str">
        <f t="shared" si="57"/>
        <v>Stephany Porto</v>
      </c>
      <c r="M274" s="40" t="str">
        <f>IF(Tab_Indicadores[[#This Row],[STATUS]]=$Q$3,"-","")</f>
        <v/>
      </c>
      <c r="N274" s="55">
        <f>Tab_CAANxSAAL[[#This Row],[DATA PRÉ-NOTA]]</f>
        <v>44643</v>
      </c>
      <c r="O274" s="56">
        <v>44643</v>
      </c>
      <c r="P274" s="4" t="str">
        <f>IF(Tab_Indicadores[[#This Row],[DATA PRÉ-NOTA]]&lt;=Tab_Indicadores[[#This Row],[PRAZO PRÉ-NOTA]],"No prazo","Fora do prazo")</f>
        <v>No prazo</v>
      </c>
    </row>
    <row r="275" spans="1:16" x14ac:dyDescent="0.25">
      <c r="A275" s="40" t="str">
        <f t="shared" si="56"/>
        <v>Março</v>
      </c>
      <c r="B275" s="40">
        <f>MONTH(Tab_CAANxSAAL[[#This Row],[MÊS LANÇ.]])</f>
        <v>3</v>
      </c>
      <c r="C275" s="40" t="str">
        <f>Tab_CAANxSAAL[[#This Row],[FILIAL]]</f>
        <v>A</v>
      </c>
      <c r="D275" s="48" t="str">
        <f>Tab_CAANxSAAL[[#This Row],[RAZÃO SOCIAL]]</f>
        <v>Dayn</v>
      </c>
      <c r="E275" s="40">
        <f>Tab_CAANxSAAL[[#This Row],[NATUREZA CONTRATO]]</f>
        <v>815145</v>
      </c>
      <c r="F275" s="4" t="str">
        <f>Tab_CAANxSAAL[[#This Row],[MEDIDOR / REQUISITANTE]]</f>
        <v>Júlia Martins</v>
      </c>
      <c r="G275" s="46">
        <f>Tab_CAANxSAAL[[#This Row],[LIBERAÇÃO PEDIDO]]</f>
        <v>44628</v>
      </c>
      <c r="H275" s="10">
        <v>44642</v>
      </c>
      <c r="I275" s="40">
        <f>DAY(Tab_Indicadores[[#This Row],[DATA LIBERAÇÃO]])</f>
        <v>8</v>
      </c>
      <c r="J275" s="40" t="e">
        <f>IF(Tab_Indicadores[[#This Row],[MÊS]]=$AA$3,I275,"")</f>
        <v>#REF!</v>
      </c>
      <c r="K275" s="49" t="str">
        <f>IF(Tab_Indicadores[[#All],[DATA LIBERAÇÃO]]&gt;Tab_Indicadores[[#All],[PRAZO LIBERAÇÃO]],"Fora do prazo","No prazo")</f>
        <v>No prazo</v>
      </c>
      <c r="L275" s="49" t="str">
        <f t="shared" si="57"/>
        <v>-</v>
      </c>
      <c r="M275" s="40" t="str">
        <f>IF(Tab_Indicadores[[#This Row],[STATUS]]=$Q$3,"-","")</f>
        <v>-</v>
      </c>
      <c r="N275" s="55">
        <f>Tab_CAANxSAAL[[#This Row],[DATA PRÉ-NOTA]]</f>
        <v>44628</v>
      </c>
      <c r="O275" s="56">
        <v>44643</v>
      </c>
      <c r="P275" s="4" t="str">
        <f>IF(Tab_Indicadores[[#This Row],[DATA PRÉ-NOTA]]&lt;=Tab_Indicadores[[#This Row],[PRAZO PRÉ-NOTA]],"No prazo","Fora do prazo")</f>
        <v>No prazo</v>
      </c>
    </row>
    <row r="276" spans="1:16" x14ac:dyDescent="0.25">
      <c r="A276" s="40" t="str">
        <f t="shared" si="56"/>
        <v>Março</v>
      </c>
      <c r="B276" s="40">
        <f>MONTH(Tab_CAANxSAAL[[#This Row],[MÊS LANÇ.]])</f>
        <v>3</v>
      </c>
      <c r="C276" s="40" t="str">
        <f>Tab_CAANxSAAL[[#This Row],[FILIAL]]</f>
        <v>A</v>
      </c>
      <c r="D276" s="48" t="str">
        <f>Tab_CAANxSAAL[[#This Row],[RAZÃO SOCIAL]]</f>
        <v>Luway</v>
      </c>
      <c r="E276" s="40">
        <f>Tab_CAANxSAAL[[#This Row],[NATUREZA CONTRATO]]</f>
        <v>984454</v>
      </c>
      <c r="F276" s="4" t="str">
        <f>Tab_CAANxSAAL[[#This Row],[MEDIDOR / REQUISITANTE]]</f>
        <v>Ana Laura Dias</v>
      </c>
      <c r="G276" s="46">
        <f>Tab_CAANxSAAL[[#This Row],[LIBERAÇÃO PEDIDO]]</f>
        <v>44623</v>
      </c>
      <c r="H276" s="10">
        <v>44642</v>
      </c>
      <c r="I276" s="40">
        <f>DAY(Tab_Indicadores[[#This Row],[DATA LIBERAÇÃO]])</f>
        <v>3</v>
      </c>
      <c r="J276" s="40" t="e">
        <f>IF(Tab_Indicadores[[#This Row],[MÊS]]=$AA$3,I276,"")</f>
        <v>#REF!</v>
      </c>
      <c r="K276" s="49" t="str">
        <f>IF(Tab_Indicadores[[#All],[DATA LIBERAÇÃO]]&gt;Tab_Indicadores[[#All],[PRAZO LIBERAÇÃO]],"Fora do prazo","No prazo")</f>
        <v>No prazo</v>
      </c>
      <c r="L276" s="49" t="str">
        <f t="shared" si="57"/>
        <v>-</v>
      </c>
      <c r="M276" s="40" t="str">
        <f>IF(Tab_Indicadores[[#This Row],[STATUS]]=$Q$3,"-","")</f>
        <v>-</v>
      </c>
      <c r="N276" s="55">
        <f>Tab_CAANxSAAL[[#This Row],[DATA PRÉ-NOTA]]</f>
        <v>44627</v>
      </c>
      <c r="O276" s="56">
        <v>44643</v>
      </c>
      <c r="P276" s="4" t="str">
        <f>IF(Tab_Indicadores[[#This Row],[DATA PRÉ-NOTA]]&lt;=Tab_Indicadores[[#This Row],[PRAZO PRÉ-NOTA]],"No prazo","Fora do prazo")</f>
        <v>No prazo</v>
      </c>
    </row>
    <row r="277" spans="1:16" x14ac:dyDescent="0.25">
      <c r="A277" s="40" t="str">
        <f t="shared" si="56"/>
        <v>Março</v>
      </c>
      <c r="B277" s="40">
        <f>MONTH(Tab_CAANxSAAL[[#This Row],[MÊS LANÇ.]])</f>
        <v>3</v>
      </c>
      <c r="C277" s="40" t="str">
        <f>Tab_CAANxSAAL[[#This Row],[FILIAL]]</f>
        <v>A</v>
      </c>
      <c r="D277" s="48" t="str">
        <f>Tab_CAANxSAAL[[#This Row],[RAZÃO SOCIAL]]</f>
        <v>Luway</v>
      </c>
      <c r="E277" s="40">
        <f>Tab_CAANxSAAL[[#This Row],[NATUREZA CONTRATO]]</f>
        <v>957795</v>
      </c>
      <c r="F277" s="4" t="str">
        <f>Tab_CAANxSAAL[[#This Row],[MEDIDOR / REQUISITANTE]]</f>
        <v>Ana Laura Dias</v>
      </c>
      <c r="G277" s="46">
        <f>Tab_CAANxSAAL[[#This Row],[LIBERAÇÃO PEDIDO]]</f>
        <v>44635</v>
      </c>
      <c r="H277" s="10">
        <v>44642</v>
      </c>
      <c r="I277" s="40">
        <f>DAY(Tab_Indicadores[[#This Row],[DATA LIBERAÇÃO]])</f>
        <v>15</v>
      </c>
      <c r="J277" s="40" t="e">
        <f>IF(Tab_Indicadores[[#This Row],[MÊS]]=$AA$3,I277,"")</f>
        <v>#REF!</v>
      </c>
      <c r="K277" s="49" t="str">
        <f>IF(Tab_Indicadores[[#All],[DATA LIBERAÇÃO]]&gt;Tab_Indicadores[[#All],[PRAZO LIBERAÇÃO]],"Fora do prazo","No prazo")</f>
        <v>No prazo</v>
      </c>
      <c r="L277" s="49" t="str">
        <f t="shared" si="57"/>
        <v>-</v>
      </c>
      <c r="M277" s="40" t="str">
        <f>IF(Tab_Indicadores[[#This Row],[STATUS]]=$Q$3,"-","")</f>
        <v>-</v>
      </c>
      <c r="N277" s="55">
        <f>Tab_CAANxSAAL[[#This Row],[DATA PRÉ-NOTA]]</f>
        <v>44635</v>
      </c>
      <c r="O277" s="56">
        <v>44643</v>
      </c>
      <c r="P277" s="4" t="str">
        <f>IF(Tab_Indicadores[[#This Row],[DATA PRÉ-NOTA]]&lt;=Tab_Indicadores[[#This Row],[PRAZO PRÉ-NOTA]],"No prazo","Fora do prazo")</f>
        <v>No prazo</v>
      </c>
    </row>
    <row r="278" spans="1:16" x14ac:dyDescent="0.25">
      <c r="A278" s="40" t="str">
        <f t="shared" si="56"/>
        <v>Março</v>
      </c>
      <c r="B278" s="40">
        <f>MONTH(Tab_CAANxSAAL[[#This Row],[MÊS LANÇ.]])</f>
        <v>3</v>
      </c>
      <c r="C278" s="40" t="str">
        <f>Tab_CAANxSAAL[[#This Row],[FILIAL]]</f>
        <v>A</v>
      </c>
      <c r="D278" s="48" t="str">
        <f>Tab_CAANxSAAL[[#This Row],[RAZÃO SOCIAL]]</f>
        <v>Luway</v>
      </c>
      <c r="E278" s="40">
        <f>Tab_CAANxSAAL[[#This Row],[NATUREZA CONTRATO]]</f>
        <v>603175</v>
      </c>
      <c r="F278" s="4" t="str">
        <f>Tab_CAANxSAAL[[#This Row],[MEDIDOR / REQUISITANTE]]</f>
        <v>Ana Laura Dias</v>
      </c>
      <c r="G278" s="46">
        <f>Tab_CAANxSAAL[[#This Row],[LIBERAÇÃO PEDIDO]]</f>
        <v>44637</v>
      </c>
      <c r="H278" s="10">
        <v>44642</v>
      </c>
      <c r="I278" s="40">
        <f>DAY(Tab_Indicadores[[#This Row],[DATA LIBERAÇÃO]])</f>
        <v>17</v>
      </c>
      <c r="J278" s="40" t="e">
        <f>IF(Tab_Indicadores[[#This Row],[MÊS]]=$AA$3,I278,"")</f>
        <v>#REF!</v>
      </c>
      <c r="K278" s="49" t="str">
        <f>IF(Tab_Indicadores[[#All],[DATA LIBERAÇÃO]]&gt;Tab_Indicadores[[#All],[PRAZO LIBERAÇÃO]],"Fora do prazo","No prazo")</f>
        <v>No prazo</v>
      </c>
      <c r="L278" s="49" t="str">
        <f t="shared" si="57"/>
        <v>-</v>
      </c>
      <c r="M278" s="40" t="str">
        <f>IF(Tab_Indicadores[[#This Row],[STATUS]]=$Q$3,"-","")</f>
        <v>-</v>
      </c>
      <c r="N278" s="55">
        <f>Tab_CAANxSAAL[[#This Row],[DATA PRÉ-NOTA]]</f>
        <v>44637</v>
      </c>
      <c r="O278" s="56">
        <v>44643</v>
      </c>
      <c r="P278" s="4" t="str">
        <f>IF(Tab_Indicadores[[#This Row],[DATA PRÉ-NOTA]]&lt;=Tab_Indicadores[[#This Row],[PRAZO PRÉ-NOTA]],"No prazo","Fora do prazo")</f>
        <v>No prazo</v>
      </c>
    </row>
    <row r="279" spans="1:16" x14ac:dyDescent="0.25">
      <c r="A279" s="40" t="str">
        <f t="shared" si="56"/>
        <v>Março</v>
      </c>
      <c r="B279" s="40">
        <f>MONTH(Tab_CAANxSAAL[[#This Row],[MÊS LANÇ.]])</f>
        <v>3</v>
      </c>
      <c r="C279" s="40" t="str">
        <f>Tab_CAANxSAAL[[#This Row],[FILIAL]]</f>
        <v>A</v>
      </c>
      <c r="D279" s="48" t="str">
        <f>Tab_CAANxSAAL[[#This Row],[RAZÃO SOCIAL]]</f>
        <v>Luway</v>
      </c>
      <c r="E279" s="40">
        <f>Tab_CAANxSAAL[[#This Row],[NATUREZA CONTRATO]]</f>
        <v>736399</v>
      </c>
      <c r="F279" s="4" t="str">
        <f>Tab_CAANxSAAL[[#This Row],[MEDIDOR / REQUISITANTE]]</f>
        <v>Ana Laura Dias</v>
      </c>
      <c r="G279" s="46">
        <f>Tab_CAANxSAAL[[#This Row],[LIBERAÇÃO PEDIDO]]</f>
        <v>44641</v>
      </c>
      <c r="H279" s="10">
        <v>44642</v>
      </c>
      <c r="I279" s="40">
        <f>DAY(Tab_Indicadores[[#This Row],[DATA LIBERAÇÃO]])</f>
        <v>21</v>
      </c>
      <c r="J279" s="40" t="e">
        <f>IF(Tab_Indicadores[[#This Row],[MÊS]]=$AA$3,I279,"")</f>
        <v>#REF!</v>
      </c>
      <c r="K279" s="49" t="str">
        <f>IF(Tab_Indicadores[[#All],[DATA LIBERAÇÃO]]&gt;Tab_Indicadores[[#All],[PRAZO LIBERAÇÃO]],"Fora do prazo","No prazo")</f>
        <v>No prazo</v>
      </c>
      <c r="L279" s="49" t="str">
        <f t="shared" si="57"/>
        <v>-</v>
      </c>
      <c r="M279" s="40" t="str">
        <f>IF(Tab_Indicadores[[#This Row],[STATUS]]=$Q$3,"-","")</f>
        <v>-</v>
      </c>
      <c r="N279" s="55">
        <f>Tab_CAANxSAAL[[#This Row],[DATA PRÉ-NOTA]]</f>
        <v>44641</v>
      </c>
      <c r="O279" s="56">
        <v>44643</v>
      </c>
      <c r="P279" s="4" t="str">
        <f>IF(Tab_Indicadores[[#This Row],[DATA PRÉ-NOTA]]&lt;=Tab_Indicadores[[#This Row],[PRAZO PRÉ-NOTA]],"No prazo","Fora do prazo")</f>
        <v>No prazo</v>
      </c>
    </row>
    <row r="280" spans="1:16" x14ac:dyDescent="0.25">
      <c r="A280" s="40" t="str">
        <f t="shared" si="56"/>
        <v>Março</v>
      </c>
      <c r="B280" s="40">
        <f>MONTH(Tab_CAANxSAAL[[#This Row],[MÊS LANÇ.]])</f>
        <v>3</v>
      </c>
      <c r="C280" s="40" t="str">
        <f>Tab_CAANxSAAL[[#This Row],[FILIAL]]</f>
        <v>A</v>
      </c>
      <c r="D280" s="48" t="str">
        <f>Tab_CAANxSAAL[[#This Row],[RAZÃO SOCIAL]]</f>
        <v>Luway</v>
      </c>
      <c r="E280" s="40">
        <f>Tab_CAANxSAAL[[#This Row],[NATUREZA CONTRATO]]</f>
        <v>892200</v>
      </c>
      <c r="F280" s="4" t="str">
        <f>Tab_CAANxSAAL[[#This Row],[MEDIDOR / REQUISITANTE]]</f>
        <v>Ana Laura Dias</v>
      </c>
      <c r="G280" s="46">
        <f>Tab_CAANxSAAL[[#This Row],[LIBERAÇÃO PEDIDO]]</f>
        <v>44643</v>
      </c>
      <c r="H280" s="10">
        <v>44642</v>
      </c>
      <c r="I280" s="40">
        <f>DAY(Tab_Indicadores[[#This Row],[DATA LIBERAÇÃO]])</f>
        <v>23</v>
      </c>
      <c r="J280" s="40" t="e">
        <f>IF(Tab_Indicadores[[#This Row],[MÊS]]=$AA$3,I280,"")</f>
        <v>#REF!</v>
      </c>
      <c r="K280" s="49" t="str">
        <f>IF(Tab_Indicadores[[#All],[DATA LIBERAÇÃO]]&gt;Tab_Indicadores[[#All],[PRAZO LIBERAÇÃO]],"Fora do prazo","No prazo")</f>
        <v>Fora do prazo</v>
      </c>
      <c r="L280" s="49" t="str">
        <f t="shared" si="57"/>
        <v>Ana Laura Dias</v>
      </c>
      <c r="M280" s="40" t="str">
        <f>IF(Tab_Indicadores[[#This Row],[STATUS]]=$Q$3,"-","")</f>
        <v/>
      </c>
      <c r="N280" s="55">
        <f>Tab_CAANxSAAL[[#This Row],[DATA PRÉ-NOTA]]</f>
        <v>44644</v>
      </c>
      <c r="O280" s="56">
        <v>44643</v>
      </c>
      <c r="P280" s="4" t="str">
        <f>IF(Tab_Indicadores[[#This Row],[DATA PRÉ-NOTA]]&lt;=Tab_Indicadores[[#This Row],[PRAZO PRÉ-NOTA]],"No prazo","Fora do prazo")</f>
        <v>Fora do prazo</v>
      </c>
    </row>
    <row r="281" spans="1:16" x14ac:dyDescent="0.25">
      <c r="A281" s="40" t="str">
        <f t="shared" si="56"/>
        <v>Março</v>
      </c>
      <c r="B281" s="40">
        <f>MONTH(Tab_CAANxSAAL[[#This Row],[MÊS LANÇ.]])</f>
        <v>3</v>
      </c>
      <c r="C281" s="40" t="str">
        <f>Tab_CAANxSAAL[[#This Row],[FILIAL]]</f>
        <v>A</v>
      </c>
      <c r="D281" s="48" t="str">
        <f>Tab_CAANxSAAL[[#This Row],[RAZÃO SOCIAL]]</f>
        <v>Neima</v>
      </c>
      <c r="E281" s="40">
        <f>Tab_CAANxSAAL[[#This Row],[NATUREZA CONTRATO]]</f>
        <v>550278</v>
      </c>
      <c r="F281" s="4" t="str">
        <f>Tab_CAANxSAAL[[#This Row],[MEDIDOR / REQUISITANTE]]</f>
        <v>Sarah Azevedo</v>
      </c>
      <c r="G281" s="46">
        <f>Tab_CAANxSAAL[[#This Row],[LIBERAÇÃO PEDIDO]]</f>
        <v>44636</v>
      </c>
      <c r="H281" s="10">
        <v>44642</v>
      </c>
      <c r="I281" s="40">
        <f>DAY(Tab_Indicadores[[#This Row],[DATA LIBERAÇÃO]])</f>
        <v>16</v>
      </c>
      <c r="J281" s="40" t="e">
        <f>IF(Tab_Indicadores[[#This Row],[MÊS]]=$AA$3,I281,"")</f>
        <v>#REF!</v>
      </c>
      <c r="K281" s="49" t="str">
        <f>IF(Tab_Indicadores[[#All],[DATA LIBERAÇÃO]]&gt;Tab_Indicadores[[#All],[PRAZO LIBERAÇÃO]],"Fora do prazo","No prazo")</f>
        <v>No prazo</v>
      </c>
      <c r="L281" s="49" t="str">
        <f t="shared" si="57"/>
        <v>-</v>
      </c>
      <c r="M281" s="40" t="str">
        <f>IF(Tab_Indicadores[[#This Row],[STATUS]]=$Q$3,"-","")</f>
        <v>-</v>
      </c>
      <c r="N281" s="55">
        <f>Tab_CAANxSAAL[[#This Row],[DATA PRÉ-NOTA]]</f>
        <v>44637</v>
      </c>
      <c r="O281" s="56">
        <v>44643</v>
      </c>
      <c r="P281" s="4" t="str">
        <f>IF(Tab_Indicadores[[#This Row],[DATA PRÉ-NOTA]]&lt;=Tab_Indicadores[[#This Row],[PRAZO PRÉ-NOTA]],"No prazo","Fora do prazo")</f>
        <v>No prazo</v>
      </c>
    </row>
    <row r="282" spans="1:16" x14ac:dyDescent="0.25">
      <c r="A282" s="40" t="str">
        <f t="shared" ref="A282:A313" si="58">IF(B282=1,"Janeiro",IF(B282=2,"Fevereiro",IF(B282=3,"Março",IF(B282=4,"Abril",IF(B282=5,"Maio",IF(B282=6,"Junho",IF(B282=7,"Julho",IF(B282=8,"Agosto",IF(B282=9,"Setembro",IF(B282=10,"Outubro",IF(B282=11,"Novembro","Dezembro")))))))))))</f>
        <v>Março</v>
      </c>
      <c r="B282" s="40">
        <f>MONTH(Tab_CAANxSAAL[[#This Row],[MÊS LANÇ.]])</f>
        <v>3</v>
      </c>
      <c r="C282" s="40" t="str">
        <f>Tab_CAANxSAAL[[#This Row],[FILIAL]]</f>
        <v>A</v>
      </c>
      <c r="D282" s="48" t="str">
        <f>Tab_CAANxSAAL[[#This Row],[RAZÃO SOCIAL]]</f>
        <v>Tiwia</v>
      </c>
      <c r="E282" s="40">
        <f>Tab_CAANxSAAL[[#This Row],[NATUREZA CONTRATO]]</f>
        <v>662160</v>
      </c>
      <c r="F282" s="4" t="str">
        <f>Tab_CAANxSAAL[[#This Row],[MEDIDOR / REQUISITANTE]]</f>
        <v>Sarah Azevedo</v>
      </c>
      <c r="G282" s="46">
        <f>Tab_CAANxSAAL[[#This Row],[LIBERAÇÃO PEDIDO]]</f>
        <v>44631</v>
      </c>
      <c r="H282" s="10">
        <v>44642</v>
      </c>
      <c r="I282" s="40">
        <f>DAY(Tab_Indicadores[[#This Row],[DATA LIBERAÇÃO]])</f>
        <v>11</v>
      </c>
      <c r="J282" s="40" t="e">
        <f>IF(Tab_Indicadores[[#This Row],[MÊS]]=$AA$3,I282,"")</f>
        <v>#REF!</v>
      </c>
      <c r="K282" s="49" t="str">
        <f>IF(Tab_Indicadores[[#All],[DATA LIBERAÇÃO]]&gt;Tab_Indicadores[[#All],[PRAZO LIBERAÇÃO]],"Fora do prazo","No prazo")</f>
        <v>No prazo</v>
      </c>
      <c r="L282" s="49" t="str">
        <f t="shared" ref="L282:L313" si="59">IF(K282="Fora do prazo",F282,"-")</f>
        <v>-</v>
      </c>
      <c r="M282" s="40" t="str">
        <f>IF(Tab_Indicadores[[#This Row],[STATUS]]=$Q$3,"-","")</f>
        <v>-</v>
      </c>
      <c r="N282" s="55">
        <f>Tab_CAANxSAAL[[#This Row],[DATA PRÉ-NOTA]]</f>
        <v>44631</v>
      </c>
      <c r="O282" s="56">
        <v>44643</v>
      </c>
      <c r="P282" s="4" t="str">
        <f>IF(Tab_Indicadores[[#This Row],[DATA PRÉ-NOTA]]&lt;=Tab_Indicadores[[#This Row],[PRAZO PRÉ-NOTA]],"No prazo","Fora do prazo")</f>
        <v>No prazo</v>
      </c>
    </row>
    <row r="283" spans="1:16" x14ac:dyDescent="0.25">
      <c r="A283" s="40" t="str">
        <f t="shared" si="58"/>
        <v>Março</v>
      </c>
      <c r="B283" s="40">
        <f>MONTH(Tab_CAANxSAAL[[#This Row],[MÊS LANÇ.]])</f>
        <v>3</v>
      </c>
      <c r="C283" s="40" t="str">
        <f>Tab_CAANxSAAL[[#This Row],[FILIAL]]</f>
        <v>A</v>
      </c>
      <c r="D283" s="48" t="str">
        <f>Tab_CAANxSAAL[[#This Row],[RAZÃO SOCIAL]]</f>
        <v>Nitua</v>
      </c>
      <c r="E283" s="40">
        <f>Tab_CAANxSAAL[[#This Row],[NATUREZA CONTRATO]]</f>
        <v>295352</v>
      </c>
      <c r="F283" s="4" t="str">
        <f>Tab_CAANxSAAL[[#This Row],[MEDIDOR / REQUISITANTE]]</f>
        <v>Sarah Azevedo</v>
      </c>
      <c r="G283" s="46">
        <f>Tab_CAANxSAAL[[#This Row],[LIBERAÇÃO PEDIDO]]</f>
        <v>44627</v>
      </c>
      <c r="H283" s="10">
        <v>44642</v>
      </c>
      <c r="I283" s="40">
        <f>DAY(Tab_Indicadores[[#This Row],[DATA LIBERAÇÃO]])</f>
        <v>7</v>
      </c>
      <c r="J283" s="40" t="e">
        <f>IF(Tab_Indicadores[[#This Row],[MÊS]]=$AA$3,I283,"")</f>
        <v>#REF!</v>
      </c>
      <c r="K283" s="49" t="str">
        <f>IF(Tab_Indicadores[[#All],[DATA LIBERAÇÃO]]&gt;Tab_Indicadores[[#All],[PRAZO LIBERAÇÃO]],"Fora do prazo","No prazo")</f>
        <v>No prazo</v>
      </c>
      <c r="L283" s="49" t="str">
        <f t="shared" si="59"/>
        <v>-</v>
      </c>
      <c r="M283" s="40" t="str">
        <f>IF(Tab_Indicadores[[#This Row],[STATUS]]=$Q$3,"-","")</f>
        <v>-</v>
      </c>
      <c r="N283" s="55">
        <f>Tab_CAANxSAAL[[#This Row],[DATA PRÉ-NOTA]]</f>
        <v>44627</v>
      </c>
      <c r="O283" s="56">
        <v>44643</v>
      </c>
      <c r="P283" s="4" t="str">
        <f>IF(Tab_Indicadores[[#This Row],[DATA PRÉ-NOTA]]&lt;=Tab_Indicadores[[#This Row],[PRAZO PRÉ-NOTA]],"No prazo","Fora do prazo")</f>
        <v>No prazo</v>
      </c>
    </row>
    <row r="284" spans="1:16" x14ac:dyDescent="0.25">
      <c r="A284" s="40" t="str">
        <f t="shared" si="58"/>
        <v>Março</v>
      </c>
      <c r="B284" s="40">
        <f>MONTH(Tab_CAANxSAAL[[#This Row],[MÊS LANÇ.]])</f>
        <v>3</v>
      </c>
      <c r="C284" s="40" t="str">
        <f>Tab_CAANxSAAL[[#This Row],[FILIAL]]</f>
        <v>C</v>
      </c>
      <c r="D284" s="48" t="str">
        <f>Tab_CAANxSAAL[[#This Row],[RAZÃO SOCIAL]]</f>
        <v>Sesue</v>
      </c>
      <c r="E284" s="40">
        <f>Tab_CAANxSAAL[[#This Row],[NATUREZA CONTRATO]]</f>
        <v>789375</v>
      </c>
      <c r="F284" s="4" t="str">
        <f>Tab_CAANxSAAL[[#This Row],[MEDIDOR / REQUISITANTE]]</f>
        <v>Dr. Gustavo Henrique da Rocha</v>
      </c>
      <c r="G284" s="46">
        <f>Tab_CAANxSAAL[[#This Row],[LIBERAÇÃO PEDIDO]]</f>
        <v>44636</v>
      </c>
      <c r="H284" s="10">
        <v>44642</v>
      </c>
      <c r="I284" s="40">
        <f>DAY(Tab_Indicadores[[#This Row],[DATA LIBERAÇÃO]])</f>
        <v>16</v>
      </c>
      <c r="J284" s="40" t="e">
        <f>IF(Tab_Indicadores[[#This Row],[MÊS]]=$AA$3,I284,"")</f>
        <v>#REF!</v>
      </c>
      <c r="K284" s="49" t="str">
        <f>IF(Tab_Indicadores[[#All],[DATA LIBERAÇÃO]]&gt;Tab_Indicadores[[#All],[PRAZO LIBERAÇÃO]],"Fora do prazo","No prazo")</f>
        <v>No prazo</v>
      </c>
      <c r="L284" s="49" t="str">
        <f t="shared" si="59"/>
        <v>-</v>
      </c>
      <c r="M284" s="40" t="str">
        <f>IF(Tab_Indicadores[[#This Row],[STATUS]]=$Q$3,"-","")</f>
        <v>-</v>
      </c>
      <c r="N284" s="55">
        <f>Tab_CAANxSAAL[[#This Row],[DATA PRÉ-NOTA]]</f>
        <v>44636</v>
      </c>
      <c r="O284" s="56">
        <v>44643</v>
      </c>
      <c r="P284" s="4" t="str">
        <f>IF(Tab_Indicadores[[#This Row],[DATA PRÉ-NOTA]]&lt;=Tab_Indicadores[[#This Row],[PRAZO PRÉ-NOTA]],"No prazo","Fora do prazo")</f>
        <v>No prazo</v>
      </c>
    </row>
    <row r="285" spans="1:16" x14ac:dyDescent="0.25">
      <c r="A285" s="40" t="str">
        <f t="shared" si="58"/>
        <v>Março</v>
      </c>
      <c r="B285" s="40">
        <f>MONTH(Tab_CAANxSAAL[[#This Row],[MÊS LANÇ.]])</f>
        <v>3</v>
      </c>
      <c r="C285" s="40" t="str">
        <f>Tab_CAANxSAAL[[#This Row],[FILIAL]]</f>
        <v>B</v>
      </c>
      <c r="D285" s="48" t="str">
        <f>Tab_CAANxSAAL[[#This Row],[RAZÃO SOCIAL]]</f>
        <v>Sesue</v>
      </c>
      <c r="E285" s="40">
        <f>Tab_CAANxSAAL[[#This Row],[NATUREZA CONTRATO]]</f>
        <v>623107</v>
      </c>
      <c r="F285" s="4" t="str">
        <f>Tab_CAANxSAAL[[#This Row],[MEDIDOR / REQUISITANTE]]</f>
        <v>Dr. Gustavo Henrique da Rocha</v>
      </c>
      <c r="G285" s="46">
        <f>Tab_CAANxSAAL[[#This Row],[LIBERAÇÃO PEDIDO]]</f>
        <v>44636</v>
      </c>
      <c r="H285" s="10">
        <v>44642</v>
      </c>
      <c r="I285" s="40">
        <f>DAY(Tab_Indicadores[[#This Row],[DATA LIBERAÇÃO]])</f>
        <v>16</v>
      </c>
      <c r="J285" s="40" t="e">
        <f>IF(Tab_Indicadores[[#This Row],[MÊS]]=$AA$3,I285,"")</f>
        <v>#REF!</v>
      </c>
      <c r="K285" s="49" t="str">
        <f>IF(Tab_Indicadores[[#All],[DATA LIBERAÇÃO]]&gt;Tab_Indicadores[[#All],[PRAZO LIBERAÇÃO]],"Fora do prazo","No prazo")</f>
        <v>No prazo</v>
      </c>
      <c r="L285" s="49" t="str">
        <f t="shared" si="59"/>
        <v>-</v>
      </c>
      <c r="M285" s="40" t="str">
        <f>IF(Tab_Indicadores[[#This Row],[STATUS]]=$Q$3,"-","")</f>
        <v>-</v>
      </c>
      <c r="N285" s="55">
        <f>Tab_CAANxSAAL[[#This Row],[DATA PRÉ-NOTA]]</f>
        <v>44636</v>
      </c>
      <c r="O285" s="56">
        <v>44643</v>
      </c>
      <c r="P285" s="4" t="str">
        <f>IF(Tab_Indicadores[[#This Row],[DATA PRÉ-NOTA]]&lt;=Tab_Indicadores[[#This Row],[PRAZO PRÉ-NOTA]],"No prazo","Fora do prazo")</f>
        <v>No prazo</v>
      </c>
    </row>
    <row r="286" spans="1:16" x14ac:dyDescent="0.25">
      <c r="A286" s="40" t="str">
        <f t="shared" si="58"/>
        <v>Março</v>
      </c>
      <c r="B286" s="40">
        <f>MONTH(Tab_CAANxSAAL[[#This Row],[MÊS LANÇ.]])</f>
        <v>3</v>
      </c>
      <c r="C286" s="40" t="str">
        <f>Tab_CAANxSAAL[[#This Row],[FILIAL]]</f>
        <v>A</v>
      </c>
      <c r="D286" s="48" t="str">
        <f>Tab_CAANxSAAL[[#This Row],[RAZÃO SOCIAL]]</f>
        <v>Sesue</v>
      </c>
      <c r="E286" s="40">
        <f>Tab_CAANxSAAL[[#This Row],[NATUREZA CONTRATO]]</f>
        <v>607175</v>
      </c>
      <c r="F286" s="4" t="str">
        <f>Tab_CAANxSAAL[[#This Row],[MEDIDOR / REQUISITANTE]]</f>
        <v>Dr. Gustavo Henrique da Rocha</v>
      </c>
      <c r="G286" s="46">
        <f>Tab_CAANxSAAL[[#This Row],[LIBERAÇÃO PEDIDO]]</f>
        <v>44636</v>
      </c>
      <c r="H286" s="10">
        <v>44642</v>
      </c>
      <c r="I286" s="40">
        <f>DAY(Tab_Indicadores[[#This Row],[DATA LIBERAÇÃO]])</f>
        <v>16</v>
      </c>
      <c r="J286" s="40" t="e">
        <f>IF(Tab_Indicadores[[#This Row],[MÊS]]=$AA$3,I286,"")</f>
        <v>#REF!</v>
      </c>
      <c r="K286" s="49" t="str">
        <f>IF(Tab_Indicadores[[#All],[DATA LIBERAÇÃO]]&gt;Tab_Indicadores[[#All],[PRAZO LIBERAÇÃO]],"Fora do prazo","No prazo")</f>
        <v>No prazo</v>
      </c>
      <c r="L286" s="49" t="str">
        <f t="shared" si="59"/>
        <v>-</v>
      </c>
      <c r="M286" s="40" t="str">
        <f>IF(Tab_Indicadores[[#This Row],[STATUS]]=$Q$3,"-","")</f>
        <v>-</v>
      </c>
      <c r="N286" s="55">
        <f>Tab_CAANxSAAL[[#This Row],[DATA PRÉ-NOTA]]</f>
        <v>44636</v>
      </c>
      <c r="O286" s="56">
        <v>44643</v>
      </c>
      <c r="P286" s="4" t="str">
        <f>IF(Tab_Indicadores[[#This Row],[DATA PRÉ-NOTA]]&lt;=Tab_Indicadores[[#This Row],[PRAZO PRÉ-NOTA]],"No prazo","Fora do prazo")</f>
        <v>No prazo</v>
      </c>
    </row>
    <row r="287" spans="1:16" x14ac:dyDescent="0.25">
      <c r="A287" s="40" t="str">
        <f t="shared" si="58"/>
        <v>Março</v>
      </c>
      <c r="B287" s="40">
        <f>MONTH(Tab_CAANxSAAL[[#This Row],[MÊS LANÇ.]])</f>
        <v>3</v>
      </c>
      <c r="C287" s="40" t="str">
        <f>Tab_CAANxSAAL[[#This Row],[FILIAL]]</f>
        <v>A</v>
      </c>
      <c r="D287" s="48" t="str">
        <f>Tab_CAANxSAAL[[#This Row],[RAZÃO SOCIAL]]</f>
        <v>Niliu</v>
      </c>
      <c r="E287" s="40">
        <f>Tab_CAANxSAAL[[#This Row],[NATUREZA CONTRATO]]</f>
        <v>902944</v>
      </c>
      <c r="F287" s="4" t="str">
        <f>Tab_CAANxSAAL[[#This Row],[MEDIDOR / REQUISITANTE]]</f>
        <v>Gabrielly Moura</v>
      </c>
      <c r="G287" s="46">
        <f>Tab_CAANxSAAL[[#This Row],[LIBERAÇÃO PEDIDO]]</f>
        <v>44643</v>
      </c>
      <c r="H287" s="10">
        <v>44642</v>
      </c>
      <c r="I287" s="40">
        <f>DAY(Tab_Indicadores[[#This Row],[DATA LIBERAÇÃO]])</f>
        <v>23</v>
      </c>
      <c r="J287" s="40" t="e">
        <f>IF(Tab_Indicadores[[#This Row],[MÊS]]=$AA$3,I287,"")</f>
        <v>#REF!</v>
      </c>
      <c r="K287" s="49" t="str">
        <f>IF(Tab_Indicadores[[#All],[DATA LIBERAÇÃO]]&gt;Tab_Indicadores[[#All],[PRAZO LIBERAÇÃO]],"Fora do prazo","No prazo")</f>
        <v>Fora do prazo</v>
      </c>
      <c r="L287" s="49" t="str">
        <f t="shared" si="59"/>
        <v>Gabrielly Moura</v>
      </c>
      <c r="M287" s="40" t="str">
        <f>IF(Tab_Indicadores[[#This Row],[STATUS]]=$Q$3,"-","")</f>
        <v/>
      </c>
      <c r="N287" s="55">
        <f>Tab_CAANxSAAL[[#This Row],[DATA PRÉ-NOTA]]</f>
        <v>44644</v>
      </c>
      <c r="O287" s="56">
        <v>44643</v>
      </c>
      <c r="P287" s="4" t="str">
        <f>IF(Tab_Indicadores[[#This Row],[DATA PRÉ-NOTA]]&lt;=Tab_Indicadores[[#This Row],[PRAZO PRÉ-NOTA]],"No prazo","Fora do prazo")</f>
        <v>Fora do prazo</v>
      </c>
    </row>
    <row r="288" spans="1:16" x14ac:dyDescent="0.25">
      <c r="A288" s="40" t="str">
        <f t="shared" si="58"/>
        <v>Março</v>
      </c>
      <c r="B288" s="40">
        <f>MONTH(Tab_CAANxSAAL[[#This Row],[MÊS LANÇ.]])</f>
        <v>3</v>
      </c>
      <c r="C288" s="40" t="str">
        <f>Tab_CAANxSAAL[[#This Row],[FILIAL]]</f>
        <v>A</v>
      </c>
      <c r="D288" s="48" t="str">
        <f>Tab_CAANxSAAL[[#This Row],[RAZÃO SOCIAL]]</f>
        <v>Niliu</v>
      </c>
      <c r="E288" s="40">
        <f>Tab_CAANxSAAL[[#This Row],[NATUREZA CONTRATO]]</f>
        <v>173069</v>
      </c>
      <c r="F288" s="4" t="str">
        <f>Tab_CAANxSAAL[[#This Row],[MEDIDOR / REQUISITANTE]]</f>
        <v>Gabrielly Moura</v>
      </c>
      <c r="G288" s="46">
        <f>Tab_CAANxSAAL[[#This Row],[LIBERAÇÃO PEDIDO]]</f>
        <v>44643</v>
      </c>
      <c r="H288" s="10">
        <v>44642</v>
      </c>
      <c r="I288" s="40">
        <f>DAY(Tab_Indicadores[[#This Row],[DATA LIBERAÇÃO]])</f>
        <v>23</v>
      </c>
      <c r="J288" s="40" t="e">
        <f>IF(Tab_Indicadores[[#This Row],[MÊS]]=$AA$3,I288,"")</f>
        <v>#REF!</v>
      </c>
      <c r="K288" s="49" t="str">
        <f>IF(Tab_Indicadores[[#All],[DATA LIBERAÇÃO]]&gt;Tab_Indicadores[[#All],[PRAZO LIBERAÇÃO]],"Fora do prazo","No prazo")</f>
        <v>Fora do prazo</v>
      </c>
      <c r="L288" s="49" t="str">
        <f t="shared" si="59"/>
        <v>Gabrielly Moura</v>
      </c>
      <c r="M288" s="40" t="str">
        <f>IF(Tab_Indicadores[[#This Row],[STATUS]]=$Q$3,"-","")</f>
        <v/>
      </c>
      <c r="N288" s="55">
        <f>Tab_CAANxSAAL[[#This Row],[DATA PRÉ-NOTA]]</f>
        <v>44644</v>
      </c>
      <c r="O288" s="56">
        <v>44643</v>
      </c>
      <c r="P288" s="4" t="str">
        <f>IF(Tab_Indicadores[[#This Row],[DATA PRÉ-NOTA]]&lt;=Tab_Indicadores[[#This Row],[PRAZO PRÉ-NOTA]],"No prazo","Fora do prazo")</f>
        <v>Fora do prazo</v>
      </c>
    </row>
    <row r="289" spans="1:16" x14ac:dyDescent="0.25">
      <c r="A289" s="40" t="str">
        <f t="shared" si="58"/>
        <v>Março</v>
      </c>
      <c r="B289" s="40">
        <f>MONTH(Tab_CAANxSAAL[[#This Row],[MÊS LANÇ.]])</f>
        <v>3</v>
      </c>
      <c r="C289" s="40" t="str">
        <f>Tab_CAANxSAAL[[#This Row],[FILIAL]]</f>
        <v>A</v>
      </c>
      <c r="D289" s="48" t="str">
        <f>Tab_CAANxSAAL[[#This Row],[RAZÃO SOCIAL]]</f>
        <v>Sageol</v>
      </c>
      <c r="E289" s="40">
        <f>Tab_CAANxSAAL[[#This Row],[NATUREZA CONTRATO]]</f>
        <v>909661</v>
      </c>
      <c r="F289" s="4" t="str">
        <f>Tab_CAANxSAAL[[#This Row],[MEDIDOR / REQUISITANTE]]</f>
        <v>Júlia Martins</v>
      </c>
      <c r="G289" s="46">
        <f>Tab_CAANxSAAL[[#This Row],[LIBERAÇÃO PEDIDO]]</f>
        <v>44629</v>
      </c>
      <c r="H289" s="10">
        <v>44642</v>
      </c>
      <c r="I289" s="40">
        <f>DAY(Tab_Indicadores[[#This Row],[DATA LIBERAÇÃO]])</f>
        <v>9</v>
      </c>
      <c r="J289" s="40" t="e">
        <f>IF(Tab_Indicadores[[#This Row],[MÊS]]=$AA$3,I289,"")</f>
        <v>#REF!</v>
      </c>
      <c r="K289" s="49" t="str">
        <f>IF(Tab_Indicadores[[#All],[DATA LIBERAÇÃO]]&gt;Tab_Indicadores[[#All],[PRAZO LIBERAÇÃO]],"Fora do prazo","No prazo")</f>
        <v>No prazo</v>
      </c>
      <c r="L289" s="49" t="str">
        <f t="shared" si="59"/>
        <v>-</v>
      </c>
      <c r="M289" s="40" t="str">
        <f>IF(Tab_Indicadores[[#This Row],[STATUS]]=$Q$3,"-","")</f>
        <v>-</v>
      </c>
      <c r="N289" s="55">
        <f>Tab_CAANxSAAL[[#This Row],[DATA PRÉ-NOTA]]</f>
        <v>44634</v>
      </c>
      <c r="O289" s="56">
        <v>44643</v>
      </c>
      <c r="P289" s="4" t="str">
        <f>IF(Tab_Indicadores[[#This Row],[DATA PRÉ-NOTA]]&lt;=Tab_Indicadores[[#This Row],[PRAZO PRÉ-NOTA]],"No prazo","Fora do prazo")</f>
        <v>No prazo</v>
      </c>
    </row>
    <row r="290" spans="1:16" x14ac:dyDescent="0.25">
      <c r="A290" s="40" t="str">
        <f t="shared" si="58"/>
        <v>Março</v>
      </c>
      <c r="B290" s="40">
        <f>MONTH(Tab_CAANxSAAL[[#This Row],[MÊS LANÇ.]])</f>
        <v>3</v>
      </c>
      <c r="C290" s="40" t="str">
        <f>Tab_CAANxSAAL[[#This Row],[FILIAL]]</f>
        <v>B</v>
      </c>
      <c r="D290" s="48" t="str">
        <f>Tab_CAANxSAAL[[#This Row],[RAZÃO SOCIAL]]</f>
        <v>Bibar</v>
      </c>
      <c r="E290" s="40">
        <f>Tab_CAANxSAAL[[#This Row],[NATUREZA CONTRATO]]</f>
        <v>507808</v>
      </c>
      <c r="F290" s="4" t="str">
        <f>Tab_CAANxSAAL[[#This Row],[MEDIDOR / REQUISITANTE]]</f>
        <v>Maria Eduarda Ribeiro</v>
      </c>
      <c r="G290" s="46">
        <f>Tab_CAANxSAAL[[#This Row],[LIBERAÇÃO PEDIDO]]</f>
        <v>44630</v>
      </c>
      <c r="H290" s="10">
        <v>44642</v>
      </c>
      <c r="I290" s="40">
        <f>DAY(Tab_Indicadores[[#This Row],[DATA LIBERAÇÃO]])</f>
        <v>10</v>
      </c>
      <c r="J290" s="40" t="e">
        <f>IF(Tab_Indicadores[[#This Row],[MÊS]]=$AA$3,I290,"")</f>
        <v>#REF!</v>
      </c>
      <c r="K290" s="49" t="str">
        <f>IF(Tab_Indicadores[[#All],[DATA LIBERAÇÃO]]&gt;Tab_Indicadores[[#All],[PRAZO LIBERAÇÃO]],"Fora do prazo","No prazo")</f>
        <v>No prazo</v>
      </c>
      <c r="L290" s="49" t="str">
        <f t="shared" si="59"/>
        <v>-</v>
      </c>
      <c r="M290" s="40" t="str">
        <f>IF(Tab_Indicadores[[#This Row],[STATUS]]=$Q$3,"-","")</f>
        <v>-</v>
      </c>
      <c r="N290" s="55">
        <f>Tab_CAANxSAAL[[#This Row],[DATA PRÉ-NOTA]]</f>
        <v>44634</v>
      </c>
      <c r="O290" s="56">
        <v>44643</v>
      </c>
      <c r="P290" s="4" t="str">
        <f>IF(Tab_Indicadores[[#This Row],[DATA PRÉ-NOTA]]&lt;=Tab_Indicadores[[#This Row],[PRAZO PRÉ-NOTA]],"No prazo","Fora do prazo")</f>
        <v>No prazo</v>
      </c>
    </row>
    <row r="291" spans="1:16" x14ac:dyDescent="0.25">
      <c r="A291" s="40" t="str">
        <f t="shared" si="58"/>
        <v>Março</v>
      </c>
      <c r="B291" s="40">
        <f>MONTH(Tab_CAANxSAAL[[#This Row],[MÊS LANÇ.]])</f>
        <v>3</v>
      </c>
      <c r="C291" s="40" t="str">
        <f>Tab_CAANxSAAL[[#This Row],[FILIAL]]</f>
        <v>C</v>
      </c>
      <c r="D291" s="48" t="str">
        <f>Tab_CAANxSAAL[[#This Row],[RAZÃO SOCIAL]]</f>
        <v>Bibar</v>
      </c>
      <c r="E291" s="40">
        <f>Tab_CAANxSAAL[[#This Row],[NATUREZA CONTRATO]]</f>
        <v>553825</v>
      </c>
      <c r="F291" s="4" t="str">
        <f>Tab_CAANxSAAL[[#This Row],[MEDIDOR / REQUISITANTE]]</f>
        <v>Maria Eduarda Ribeiro</v>
      </c>
      <c r="G291" s="46">
        <f>Tab_CAANxSAAL[[#This Row],[LIBERAÇÃO PEDIDO]]</f>
        <v>44630</v>
      </c>
      <c r="H291" s="10">
        <v>44642</v>
      </c>
      <c r="I291" s="40">
        <f>DAY(Tab_Indicadores[[#This Row],[DATA LIBERAÇÃO]])</f>
        <v>10</v>
      </c>
      <c r="J291" s="40" t="e">
        <f>IF(Tab_Indicadores[[#This Row],[MÊS]]=$AA$3,I291,"")</f>
        <v>#REF!</v>
      </c>
      <c r="K291" s="49" t="str">
        <f>IF(Tab_Indicadores[[#All],[DATA LIBERAÇÃO]]&gt;Tab_Indicadores[[#All],[PRAZO LIBERAÇÃO]],"Fora do prazo","No prazo")</f>
        <v>No prazo</v>
      </c>
      <c r="L291" s="49" t="str">
        <f t="shared" si="59"/>
        <v>-</v>
      </c>
      <c r="M291" s="40" t="str">
        <f>IF(Tab_Indicadores[[#This Row],[STATUS]]=$Q$3,"-","")</f>
        <v>-</v>
      </c>
      <c r="N291" s="55">
        <f>Tab_CAANxSAAL[[#This Row],[DATA PRÉ-NOTA]]</f>
        <v>44634</v>
      </c>
      <c r="O291" s="56">
        <v>44643</v>
      </c>
      <c r="P291" s="4" t="str">
        <f>IF(Tab_Indicadores[[#This Row],[DATA PRÉ-NOTA]]&lt;=Tab_Indicadores[[#This Row],[PRAZO PRÉ-NOTA]],"No prazo","Fora do prazo")</f>
        <v>No prazo</v>
      </c>
    </row>
    <row r="292" spans="1:16" x14ac:dyDescent="0.25">
      <c r="A292" s="40" t="str">
        <f t="shared" si="58"/>
        <v>Março</v>
      </c>
      <c r="B292" s="40">
        <f>MONTH(Tab_CAANxSAAL[[#This Row],[MÊS LANÇ.]])</f>
        <v>3</v>
      </c>
      <c r="C292" s="40" t="str">
        <f>Tab_CAANxSAAL[[#This Row],[FILIAL]]</f>
        <v>A</v>
      </c>
      <c r="D292" s="48" t="str">
        <f>Tab_CAANxSAAL[[#This Row],[RAZÃO SOCIAL]]</f>
        <v>Bibar</v>
      </c>
      <c r="E292" s="40">
        <f>Tab_CAANxSAAL[[#This Row],[NATUREZA CONTRATO]]</f>
        <v>265742</v>
      </c>
      <c r="F292" s="4" t="str">
        <f>Tab_CAANxSAAL[[#This Row],[MEDIDOR / REQUISITANTE]]</f>
        <v>Emilly Cavalcanti</v>
      </c>
      <c r="G292" s="46">
        <f>Tab_CAANxSAAL[[#This Row],[LIBERAÇÃO PEDIDO]]</f>
        <v>44630</v>
      </c>
      <c r="H292" s="10">
        <v>44642</v>
      </c>
      <c r="I292" s="40">
        <f>DAY(Tab_Indicadores[[#This Row],[DATA LIBERAÇÃO]])</f>
        <v>10</v>
      </c>
      <c r="J292" s="40" t="e">
        <f>IF(Tab_Indicadores[[#This Row],[MÊS]]=$AA$3,I292,"")</f>
        <v>#REF!</v>
      </c>
      <c r="K292" s="49" t="str">
        <f>IF(Tab_Indicadores[[#All],[DATA LIBERAÇÃO]]&gt;Tab_Indicadores[[#All],[PRAZO LIBERAÇÃO]],"Fora do prazo","No prazo")</f>
        <v>No prazo</v>
      </c>
      <c r="L292" s="49" t="str">
        <f t="shared" si="59"/>
        <v>-</v>
      </c>
      <c r="M292" s="40" t="str">
        <f>IF(Tab_Indicadores[[#This Row],[STATUS]]=$Q$3,"-","")</f>
        <v>-</v>
      </c>
      <c r="N292" s="55">
        <f>Tab_CAANxSAAL[[#This Row],[DATA PRÉ-NOTA]]</f>
        <v>44634</v>
      </c>
      <c r="O292" s="56">
        <v>44643</v>
      </c>
      <c r="P292" s="4" t="str">
        <f>IF(Tab_Indicadores[[#This Row],[DATA PRÉ-NOTA]]&lt;=Tab_Indicadores[[#This Row],[PRAZO PRÉ-NOTA]],"No prazo","Fora do prazo")</f>
        <v>No prazo</v>
      </c>
    </row>
    <row r="293" spans="1:16" x14ac:dyDescent="0.25">
      <c r="A293" s="40" t="str">
        <f t="shared" si="58"/>
        <v>Março</v>
      </c>
      <c r="B293" s="40">
        <f>MONTH(Tab_CAANxSAAL[[#This Row],[MÊS LANÇ.]])</f>
        <v>3</v>
      </c>
      <c r="C293" s="40" t="str">
        <f>Tab_CAANxSAAL[[#This Row],[FILIAL]]</f>
        <v>A</v>
      </c>
      <c r="D293" s="48" t="str">
        <f>Tab_CAANxSAAL[[#This Row],[RAZÃO SOCIAL]]</f>
        <v>Cikul</v>
      </c>
      <c r="E293" s="40">
        <f>Tab_CAANxSAAL[[#This Row],[NATUREZA CONTRATO]]</f>
        <v>721512</v>
      </c>
      <c r="F293" s="4" t="str">
        <f>Tab_CAANxSAAL[[#This Row],[MEDIDOR / REQUISITANTE]]</f>
        <v>Noah da Cunha</v>
      </c>
      <c r="G293" s="46">
        <f>Tab_CAANxSAAL[[#This Row],[LIBERAÇÃO PEDIDO]]</f>
        <v>44624</v>
      </c>
      <c r="H293" s="10">
        <v>44642</v>
      </c>
      <c r="I293" s="40">
        <f>DAY(Tab_Indicadores[[#This Row],[DATA LIBERAÇÃO]])</f>
        <v>4</v>
      </c>
      <c r="J293" s="40" t="e">
        <f>IF(Tab_Indicadores[[#This Row],[MÊS]]=$AA$3,I293,"")</f>
        <v>#REF!</v>
      </c>
      <c r="K293" s="49" t="str">
        <f>IF(Tab_Indicadores[[#All],[DATA LIBERAÇÃO]]&gt;Tab_Indicadores[[#All],[PRAZO LIBERAÇÃO]],"Fora do prazo","No prazo")</f>
        <v>No prazo</v>
      </c>
      <c r="L293" s="49" t="str">
        <f t="shared" si="59"/>
        <v>-</v>
      </c>
      <c r="M293" s="40" t="str">
        <f>IF(Tab_Indicadores[[#This Row],[STATUS]]=$Q$3,"-","")</f>
        <v>-</v>
      </c>
      <c r="N293" s="55">
        <f>Tab_CAANxSAAL[[#This Row],[DATA PRÉ-NOTA]]</f>
        <v>44624</v>
      </c>
      <c r="O293" s="56">
        <v>44643</v>
      </c>
      <c r="P293" s="4" t="str">
        <f>IF(Tab_Indicadores[[#This Row],[DATA PRÉ-NOTA]]&lt;=Tab_Indicadores[[#This Row],[PRAZO PRÉ-NOTA]],"No prazo","Fora do prazo")</f>
        <v>No prazo</v>
      </c>
    </row>
    <row r="294" spans="1:16" x14ac:dyDescent="0.25">
      <c r="A294" s="40" t="str">
        <f t="shared" si="58"/>
        <v>Março</v>
      </c>
      <c r="B294" s="40">
        <f>MONTH(Tab_CAANxSAAL[[#This Row],[MÊS LANÇ.]])</f>
        <v>3</v>
      </c>
      <c r="C294" s="40" t="str">
        <f>Tab_CAANxSAAL[[#This Row],[FILIAL]]</f>
        <v>C</v>
      </c>
      <c r="D294" s="48" t="str">
        <f>Tab_CAANxSAAL[[#This Row],[RAZÃO SOCIAL]]</f>
        <v>Suyci</v>
      </c>
      <c r="E294" s="40">
        <f>Tab_CAANxSAAL[[#This Row],[NATUREZA CONTRATO]]</f>
        <v>803313</v>
      </c>
      <c r="F294" s="4" t="str">
        <f>Tab_CAANxSAAL[[#This Row],[MEDIDOR / REQUISITANTE]]</f>
        <v>Davi Lucca Rocha</v>
      </c>
      <c r="G294" s="46">
        <f>Tab_CAANxSAAL[[#This Row],[LIBERAÇÃO PEDIDO]]</f>
        <v>44631</v>
      </c>
      <c r="H294" s="10">
        <v>44642</v>
      </c>
      <c r="I294" s="40">
        <f>DAY(Tab_Indicadores[[#This Row],[DATA LIBERAÇÃO]])</f>
        <v>11</v>
      </c>
      <c r="J294" s="40" t="e">
        <f>IF(Tab_Indicadores[[#This Row],[MÊS]]=$AA$3,I294,"")</f>
        <v>#REF!</v>
      </c>
      <c r="K294" s="49" t="str">
        <f>IF(Tab_Indicadores[[#All],[DATA LIBERAÇÃO]]&gt;Tab_Indicadores[[#All],[PRAZO LIBERAÇÃO]],"Fora do prazo","No prazo")</f>
        <v>No prazo</v>
      </c>
      <c r="L294" s="49" t="str">
        <f t="shared" si="59"/>
        <v>-</v>
      </c>
      <c r="M294" s="40" t="str">
        <f>IF(Tab_Indicadores[[#This Row],[STATUS]]=$Q$3,"-","")</f>
        <v>-</v>
      </c>
      <c r="N294" s="55">
        <f>Tab_CAANxSAAL[[#This Row],[DATA PRÉ-NOTA]]</f>
        <v>44635</v>
      </c>
      <c r="O294" s="56">
        <v>44643</v>
      </c>
      <c r="P294" s="4" t="str">
        <f>IF(Tab_Indicadores[[#This Row],[DATA PRÉ-NOTA]]&lt;=Tab_Indicadores[[#This Row],[PRAZO PRÉ-NOTA]],"No prazo","Fora do prazo")</f>
        <v>No prazo</v>
      </c>
    </row>
    <row r="295" spans="1:16" x14ac:dyDescent="0.25">
      <c r="A295" s="40" t="str">
        <f t="shared" si="58"/>
        <v>Março</v>
      </c>
      <c r="B295" s="40">
        <f>MONTH(Tab_CAANxSAAL[[#This Row],[MÊS LANÇ.]])</f>
        <v>3</v>
      </c>
      <c r="C295" s="40" t="str">
        <f>Tab_CAANxSAAL[[#This Row],[FILIAL]]</f>
        <v>B</v>
      </c>
      <c r="D295" s="48" t="str">
        <f>Tab_CAANxSAAL[[#This Row],[RAZÃO SOCIAL]]</f>
        <v>Suyci</v>
      </c>
      <c r="E295" s="40">
        <f>Tab_CAANxSAAL[[#This Row],[NATUREZA CONTRATO]]</f>
        <v>937843</v>
      </c>
      <c r="F295" s="4" t="str">
        <f>Tab_CAANxSAAL[[#This Row],[MEDIDOR / REQUISITANTE]]</f>
        <v>Davi Lucca Rocha</v>
      </c>
      <c r="G295" s="46">
        <f>Tab_CAANxSAAL[[#This Row],[LIBERAÇÃO PEDIDO]]</f>
        <v>44631</v>
      </c>
      <c r="H295" s="10">
        <v>44642</v>
      </c>
      <c r="I295" s="40">
        <f>DAY(Tab_Indicadores[[#This Row],[DATA LIBERAÇÃO]])</f>
        <v>11</v>
      </c>
      <c r="J295" s="40" t="e">
        <f>IF(Tab_Indicadores[[#This Row],[MÊS]]=$AA$3,I295,"")</f>
        <v>#REF!</v>
      </c>
      <c r="K295" s="49" t="str">
        <f>IF(Tab_Indicadores[[#All],[DATA LIBERAÇÃO]]&gt;Tab_Indicadores[[#All],[PRAZO LIBERAÇÃO]],"Fora do prazo","No prazo")</f>
        <v>No prazo</v>
      </c>
      <c r="L295" s="49" t="str">
        <f t="shared" si="59"/>
        <v>-</v>
      </c>
      <c r="M295" s="40" t="str">
        <f>IF(Tab_Indicadores[[#This Row],[STATUS]]=$Q$3,"-","")</f>
        <v>-</v>
      </c>
      <c r="N295" s="55">
        <f>Tab_CAANxSAAL[[#This Row],[DATA PRÉ-NOTA]]</f>
        <v>44635</v>
      </c>
      <c r="O295" s="56">
        <v>44643</v>
      </c>
      <c r="P295" s="4" t="str">
        <f>IF(Tab_Indicadores[[#This Row],[DATA PRÉ-NOTA]]&lt;=Tab_Indicadores[[#This Row],[PRAZO PRÉ-NOTA]],"No prazo","Fora do prazo")</f>
        <v>No prazo</v>
      </c>
    </row>
    <row r="296" spans="1:16" x14ac:dyDescent="0.25">
      <c r="A296" s="40" t="str">
        <f t="shared" si="58"/>
        <v>Março</v>
      </c>
      <c r="B296" s="40">
        <f>MONTH(Tab_CAANxSAAL[[#This Row],[MÊS LANÇ.]])</f>
        <v>3</v>
      </c>
      <c r="C296" s="40" t="str">
        <f>Tab_CAANxSAAL[[#This Row],[FILIAL]]</f>
        <v>A</v>
      </c>
      <c r="D296" s="48" t="str">
        <f>Tab_CAANxSAAL[[#This Row],[RAZÃO SOCIAL]]</f>
        <v>Suyci</v>
      </c>
      <c r="E296" s="40">
        <f>Tab_CAANxSAAL[[#This Row],[NATUREZA CONTRATO]]</f>
        <v>161230</v>
      </c>
      <c r="F296" s="4" t="str">
        <f>Tab_CAANxSAAL[[#This Row],[MEDIDOR / REQUISITANTE]]</f>
        <v>Davi Lucca Rocha</v>
      </c>
      <c r="G296" s="46">
        <f>Tab_CAANxSAAL[[#This Row],[LIBERAÇÃO PEDIDO]]</f>
        <v>44641</v>
      </c>
      <c r="H296" s="10">
        <v>44642</v>
      </c>
      <c r="I296" s="40">
        <f>DAY(Tab_Indicadores[[#This Row],[DATA LIBERAÇÃO]])</f>
        <v>21</v>
      </c>
      <c r="J296" s="40" t="e">
        <f>IF(Tab_Indicadores[[#This Row],[MÊS]]=$AA$3,I296,"")</f>
        <v>#REF!</v>
      </c>
      <c r="K296" s="49" t="str">
        <f>IF(Tab_Indicadores[[#All],[DATA LIBERAÇÃO]]&gt;Tab_Indicadores[[#All],[PRAZO LIBERAÇÃO]],"Fora do prazo","No prazo")</f>
        <v>No prazo</v>
      </c>
      <c r="L296" s="49" t="str">
        <f t="shared" si="59"/>
        <v>-</v>
      </c>
      <c r="M296" s="40" t="str">
        <f>IF(Tab_Indicadores[[#This Row],[STATUS]]=$Q$3,"-","")</f>
        <v>-</v>
      </c>
      <c r="N296" s="55">
        <f>Tab_CAANxSAAL[[#This Row],[DATA PRÉ-NOTA]]</f>
        <v>44643</v>
      </c>
      <c r="O296" s="56">
        <v>44643</v>
      </c>
      <c r="P296" s="4" t="str">
        <f>IF(Tab_Indicadores[[#This Row],[DATA PRÉ-NOTA]]&lt;=Tab_Indicadores[[#This Row],[PRAZO PRÉ-NOTA]],"No prazo","Fora do prazo")</f>
        <v>No prazo</v>
      </c>
    </row>
    <row r="297" spans="1:16" x14ac:dyDescent="0.25">
      <c r="A297" s="40" t="str">
        <f t="shared" si="58"/>
        <v>Março</v>
      </c>
      <c r="B297" s="40">
        <f>MONTH(Tab_CAANxSAAL[[#This Row],[MÊS LANÇ.]])</f>
        <v>3</v>
      </c>
      <c r="C297" s="40" t="str">
        <f>Tab_CAANxSAAL[[#This Row],[FILIAL]]</f>
        <v>A</v>
      </c>
      <c r="D297" s="48" t="str">
        <f>Tab_CAANxSAAL[[#This Row],[RAZÃO SOCIAL]]</f>
        <v>Geflu</v>
      </c>
      <c r="E297" s="40">
        <f>Tab_CAANxSAAL[[#This Row],[NATUREZA CONTRATO]]</f>
        <v>335010</v>
      </c>
      <c r="F297" s="4" t="str">
        <f>Tab_CAANxSAAL[[#This Row],[MEDIDOR / REQUISITANTE]]</f>
        <v>Ana Laura Gomes</v>
      </c>
      <c r="G297" s="46">
        <f>Tab_CAANxSAAL[[#This Row],[LIBERAÇÃO PEDIDO]]</f>
        <v>44634</v>
      </c>
      <c r="H297" s="10">
        <v>44642</v>
      </c>
      <c r="I297" s="40">
        <f>DAY(Tab_Indicadores[[#This Row],[DATA LIBERAÇÃO]])</f>
        <v>14</v>
      </c>
      <c r="J297" s="40" t="e">
        <f>IF(Tab_Indicadores[[#This Row],[MÊS]]=$AA$3,I297,"")</f>
        <v>#REF!</v>
      </c>
      <c r="K297" s="49" t="str">
        <f>IF(Tab_Indicadores[[#All],[DATA LIBERAÇÃO]]&gt;Tab_Indicadores[[#All],[PRAZO LIBERAÇÃO]],"Fora do prazo","No prazo")</f>
        <v>No prazo</v>
      </c>
      <c r="L297" s="49" t="str">
        <f t="shared" si="59"/>
        <v>-</v>
      </c>
      <c r="M297" s="40" t="str">
        <f>IF(Tab_Indicadores[[#This Row],[STATUS]]=$Q$3,"-","")</f>
        <v>-</v>
      </c>
      <c r="N297" s="55">
        <f>Tab_CAANxSAAL[[#This Row],[DATA PRÉ-NOTA]]</f>
        <v>44635</v>
      </c>
      <c r="O297" s="56">
        <v>44643</v>
      </c>
      <c r="P297" s="4" t="str">
        <f>IF(Tab_Indicadores[[#This Row],[DATA PRÉ-NOTA]]&lt;=Tab_Indicadores[[#This Row],[PRAZO PRÉ-NOTA]],"No prazo","Fora do prazo")</f>
        <v>No prazo</v>
      </c>
    </row>
    <row r="298" spans="1:16" x14ac:dyDescent="0.25">
      <c r="A298" s="40" t="str">
        <f t="shared" si="58"/>
        <v>Março</v>
      </c>
      <c r="B298" s="40">
        <f>MONTH(Tab_CAANxSAAL[[#This Row],[MÊS LANÇ.]])</f>
        <v>3</v>
      </c>
      <c r="C298" s="40" t="str">
        <f>Tab_CAANxSAAL[[#This Row],[FILIAL]]</f>
        <v>A</v>
      </c>
      <c r="D298" s="48" t="str">
        <f>Tab_CAANxSAAL[[#This Row],[RAZÃO SOCIAL]]</f>
        <v>Geflu</v>
      </c>
      <c r="E298" s="40">
        <f>Tab_CAANxSAAL[[#This Row],[NATUREZA CONTRATO]]</f>
        <v>615405</v>
      </c>
      <c r="F298" s="4" t="str">
        <f>Tab_CAANxSAAL[[#This Row],[MEDIDOR / REQUISITANTE]]</f>
        <v>Ana Laura Gomes</v>
      </c>
      <c r="G298" s="46">
        <f>Tab_CAANxSAAL[[#This Row],[LIBERAÇÃO PEDIDO]]</f>
        <v>44634</v>
      </c>
      <c r="H298" s="10">
        <v>44642</v>
      </c>
      <c r="I298" s="40">
        <f>DAY(Tab_Indicadores[[#This Row],[DATA LIBERAÇÃO]])</f>
        <v>14</v>
      </c>
      <c r="J298" s="40" t="e">
        <f>IF(Tab_Indicadores[[#This Row],[MÊS]]=$AA$3,I298,"")</f>
        <v>#REF!</v>
      </c>
      <c r="K298" s="49" t="str">
        <f>IF(Tab_Indicadores[[#All],[DATA LIBERAÇÃO]]&gt;Tab_Indicadores[[#All],[PRAZO LIBERAÇÃO]],"Fora do prazo","No prazo")</f>
        <v>No prazo</v>
      </c>
      <c r="L298" s="49" t="str">
        <f t="shared" si="59"/>
        <v>-</v>
      </c>
      <c r="M298" s="40" t="str">
        <f>IF(Tab_Indicadores[[#This Row],[STATUS]]=$Q$3,"-","")</f>
        <v>-</v>
      </c>
      <c r="N298" s="55">
        <f>Tab_CAANxSAAL[[#This Row],[DATA PRÉ-NOTA]]</f>
        <v>44635</v>
      </c>
      <c r="O298" s="56">
        <v>44643</v>
      </c>
      <c r="P298" s="4" t="str">
        <f>IF(Tab_Indicadores[[#This Row],[DATA PRÉ-NOTA]]&lt;=Tab_Indicadores[[#This Row],[PRAZO PRÉ-NOTA]],"No prazo","Fora do prazo")</f>
        <v>No prazo</v>
      </c>
    </row>
    <row r="299" spans="1:16" x14ac:dyDescent="0.25">
      <c r="A299" s="40" t="str">
        <f t="shared" si="58"/>
        <v>Março</v>
      </c>
      <c r="B299" s="40">
        <f>MONTH(Tab_CAANxSAAL[[#This Row],[MÊS LANÇ.]])</f>
        <v>3</v>
      </c>
      <c r="C299" s="40" t="str">
        <f>Tab_CAANxSAAL[[#This Row],[FILIAL]]</f>
        <v>B</v>
      </c>
      <c r="D299" s="48" t="str">
        <f>Tab_CAANxSAAL[[#This Row],[RAZÃO SOCIAL]]</f>
        <v>Geflu</v>
      </c>
      <c r="E299" s="40">
        <f>Tab_CAANxSAAL[[#This Row],[NATUREZA CONTRATO]]</f>
        <v>986598</v>
      </c>
      <c r="F299" s="4" t="str">
        <f>Tab_CAANxSAAL[[#This Row],[MEDIDOR / REQUISITANTE]]</f>
        <v>Ana Laura Gomes</v>
      </c>
      <c r="G299" s="46">
        <f>Tab_CAANxSAAL[[#This Row],[LIBERAÇÃO PEDIDO]]</f>
        <v>44642</v>
      </c>
      <c r="H299" s="10">
        <v>44642</v>
      </c>
      <c r="I299" s="40">
        <f>DAY(Tab_Indicadores[[#This Row],[DATA LIBERAÇÃO]])</f>
        <v>22</v>
      </c>
      <c r="J299" s="40" t="e">
        <f>IF(Tab_Indicadores[[#This Row],[MÊS]]=$AA$3,I299,"")</f>
        <v>#REF!</v>
      </c>
      <c r="K299" s="49" t="str">
        <f>IF(Tab_Indicadores[[#All],[DATA LIBERAÇÃO]]&gt;Tab_Indicadores[[#All],[PRAZO LIBERAÇÃO]],"Fora do prazo","No prazo")</f>
        <v>No prazo</v>
      </c>
      <c r="L299" s="49" t="str">
        <f t="shared" si="59"/>
        <v>-</v>
      </c>
      <c r="M299" s="40" t="str">
        <f>IF(Tab_Indicadores[[#This Row],[STATUS]]=$Q$3,"-","")</f>
        <v>-</v>
      </c>
      <c r="N299" s="55">
        <f>Tab_CAANxSAAL[[#This Row],[DATA PRÉ-NOTA]]</f>
        <v>44642</v>
      </c>
      <c r="O299" s="56">
        <v>44643</v>
      </c>
      <c r="P299" s="4" t="str">
        <f>IF(Tab_Indicadores[[#This Row],[DATA PRÉ-NOTA]]&lt;=Tab_Indicadores[[#This Row],[PRAZO PRÉ-NOTA]],"No prazo","Fora do prazo")</f>
        <v>No prazo</v>
      </c>
    </row>
    <row r="300" spans="1:16" x14ac:dyDescent="0.25">
      <c r="A300" s="40" t="str">
        <f t="shared" si="58"/>
        <v>Março</v>
      </c>
      <c r="B300" s="40">
        <f>MONTH(Tab_CAANxSAAL[[#This Row],[MÊS LANÇ.]])</f>
        <v>3</v>
      </c>
      <c r="C300" s="40" t="str">
        <f>Tab_CAANxSAAL[[#This Row],[FILIAL]]</f>
        <v>A</v>
      </c>
      <c r="D300" s="48" t="str">
        <f>Tab_CAANxSAAL[[#This Row],[RAZÃO SOCIAL]]</f>
        <v>Geflu</v>
      </c>
      <c r="E300" s="40">
        <f>Tab_CAANxSAAL[[#This Row],[NATUREZA CONTRATO]]</f>
        <v>891815</v>
      </c>
      <c r="F300" s="4" t="str">
        <f>Tab_CAANxSAAL[[#This Row],[MEDIDOR / REQUISITANTE]]</f>
        <v>Ana Laura Gomes</v>
      </c>
      <c r="G300" s="46">
        <f>Tab_CAANxSAAL[[#This Row],[LIBERAÇÃO PEDIDO]]</f>
        <v>44642</v>
      </c>
      <c r="H300" s="10">
        <v>44642</v>
      </c>
      <c r="I300" s="40">
        <f>DAY(Tab_Indicadores[[#This Row],[DATA LIBERAÇÃO]])</f>
        <v>22</v>
      </c>
      <c r="J300" s="40" t="e">
        <f>IF(Tab_Indicadores[[#This Row],[MÊS]]=$AA$3,I300,"")</f>
        <v>#REF!</v>
      </c>
      <c r="K300" s="49" t="str">
        <f>IF(Tab_Indicadores[[#All],[DATA LIBERAÇÃO]]&gt;Tab_Indicadores[[#All],[PRAZO LIBERAÇÃO]],"Fora do prazo","No prazo")</f>
        <v>No prazo</v>
      </c>
      <c r="L300" s="49" t="str">
        <f t="shared" si="59"/>
        <v>-</v>
      </c>
      <c r="M300" s="40" t="str">
        <f>IF(Tab_Indicadores[[#This Row],[STATUS]]=$Q$3,"-","")</f>
        <v>-</v>
      </c>
      <c r="N300" s="55">
        <f>Tab_CAANxSAAL[[#This Row],[DATA PRÉ-NOTA]]</f>
        <v>44642</v>
      </c>
      <c r="O300" s="56">
        <v>44643</v>
      </c>
      <c r="P300" s="4" t="str">
        <f>IF(Tab_Indicadores[[#This Row],[DATA PRÉ-NOTA]]&lt;=Tab_Indicadores[[#This Row],[PRAZO PRÉ-NOTA]],"No prazo","Fora do prazo")</f>
        <v>No prazo</v>
      </c>
    </row>
    <row r="301" spans="1:16" x14ac:dyDescent="0.25">
      <c r="A301" s="40" t="str">
        <f t="shared" si="58"/>
        <v>Março</v>
      </c>
      <c r="B301" s="40">
        <f>MONTH(Tab_CAANxSAAL[[#This Row],[MÊS LANÇ.]])</f>
        <v>3</v>
      </c>
      <c r="C301" s="40" t="str">
        <f>Tab_CAANxSAAL[[#This Row],[FILIAL]]</f>
        <v>A</v>
      </c>
      <c r="D301" s="48" t="str">
        <f>Tab_CAANxSAAL[[#This Row],[RAZÃO SOCIAL]]</f>
        <v>Zaviu</v>
      </c>
      <c r="E301" s="40">
        <f>Tab_CAANxSAAL[[#This Row],[NATUREZA CONTRATO]]</f>
        <v>677369</v>
      </c>
      <c r="F301" s="4" t="str">
        <f>Tab_CAANxSAAL[[#This Row],[MEDIDOR / REQUISITANTE]]</f>
        <v>Sarah Azevedo</v>
      </c>
      <c r="G301" s="46">
        <f>Tab_CAANxSAAL[[#This Row],[LIBERAÇÃO PEDIDO]]</f>
        <v>44636</v>
      </c>
      <c r="H301" s="10">
        <v>44642</v>
      </c>
      <c r="I301" s="40">
        <f>DAY(Tab_Indicadores[[#This Row],[DATA LIBERAÇÃO]])</f>
        <v>16</v>
      </c>
      <c r="J301" s="40" t="e">
        <f>IF(Tab_Indicadores[[#This Row],[MÊS]]=$AA$3,I301,"")</f>
        <v>#REF!</v>
      </c>
      <c r="K301" s="49" t="str">
        <f>IF(Tab_Indicadores[[#All],[DATA LIBERAÇÃO]]&gt;Tab_Indicadores[[#All],[PRAZO LIBERAÇÃO]],"Fora do prazo","No prazo")</f>
        <v>No prazo</v>
      </c>
      <c r="L301" s="49" t="str">
        <f t="shared" si="59"/>
        <v>-</v>
      </c>
      <c r="M301" s="40" t="str">
        <f>IF(Tab_Indicadores[[#This Row],[STATUS]]=$Q$3,"-","")</f>
        <v>-</v>
      </c>
      <c r="N301" s="55">
        <f>Tab_CAANxSAAL[[#This Row],[DATA PRÉ-NOTA]]</f>
        <v>44638</v>
      </c>
      <c r="O301" s="56">
        <v>44643</v>
      </c>
      <c r="P301" s="4" t="str">
        <f>IF(Tab_Indicadores[[#This Row],[DATA PRÉ-NOTA]]&lt;=Tab_Indicadores[[#This Row],[PRAZO PRÉ-NOTA]],"No prazo","Fora do prazo")</f>
        <v>No prazo</v>
      </c>
    </row>
    <row r="302" spans="1:16" x14ac:dyDescent="0.25">
      <c r="A302" s="40" t="str">
        <f t="shared" si="58"/>
        <v>Março</v>
      </c>
      <c r="B302" s="40">
        <f>MONTH(Tab_CAANxSAAL[[#This Row],[MÊS LANÇ.]])</f>
        <v>3</v>
      </c>
      <c r="C302" s="40" t="str">
        <f>Tab_CAANxSAAL[[#This Row],[FILIAL]]</f>
        <v>A</v>
      </c>
      <c r="D302" s="48" t="str">
        <f>Tab_CAANxSAAL[[#This Row],[RAZÃO SOCIAL]]</f>
        <v>Zaviu</v>
      </c>
      <c r="E302" s="40">
        <f>Tab_CAANxSAAL[[#This Row],[NATUREZA CONTRATO]]</f>
        <v>562818</v>
      </c>
      <c r="F302" s="4" t="str">
        <f>Tab_CAANxSAAL[[#This Row],[MEDIDOR / REQUISITANTE]]</f>
        <v>Sarah Azevedo</v>
      </c>
      <c r="G302" s="46">
        <f>Tab_CAANxSAAL[[#This Row],[LIBERAÇÃO PEDIDO]]</f>
        <v>44637</v>
      </c>
      <c r="H302" s="10">
        <v>44642</v>
      </c>
      <c r="I302" s="40">
        <f>DAY(Tab_Indicadores[[#This Row],[DATA LIBERAÇÃO]])</f>
        <v>17</v>
      </c>
      <c r="J302" s="40" t="e">
        <f>IF(Tab_Indicadores[[#This Row],[MÊS]]=$AA$3,I302,"")</f>
        <v>#REF!</v>
      </c>
      <c r="K302" s="49" t="str">
        <f>IF(Tab_Indicadores[[#All],[DATA LIBERAÇÃO]]&gt;Tab_Indicadores[[#All],[PRAZO LIBERAÇÃO]],"Fora do prazo","No prazo")</f>
        <v>No prazo</v>
      </c>
      <c r="L302" s="49" t="str">
        <f t="shared" si="59"/>
        <v>-</v>
      </c>
      <c r="M302" s="40" t="str">
        <f>IF(Tab_Indicadores[[#This Row],[STATUS]]=$Q$3,"-","")</f>
        <v>-</v>
      </c>
      <c r="N302" s="55">
        <f>Tab_CAANxSAAL[[#This Row],[DATA PRÉ-NOTA]]</f>
        <v>44638</v>
      </c>
      <c r="O302" s="56">
        <v>44643</v>
      </c>
      <c r="P302" s="4" t="str">
        <f>IF(Tab_Indicadores[[#This Row],[DATA PRÉ-NOTA]]&lt;=Tab_Indicadores[[#This Row],[PRAZO PRÉ-NOTA]],"No prazo","Fora do prazo")</f>
        <v>No prazo</v>
      </c>
    </row>
    <row r="303" spans="1:16" x14ac:dyDescent="0.25">
      <c r="A303" s="40" t="str">
        <f t="shared" si="58"/>
        <v>Março</v>
      </c>
      <c r="B303" s="40">
        <f>MONTH(Tab_CAANxSAAL[[#This Row],[MÊS LANÇ.]])</f>
        <v>3</v>
      </c>
      <c r="C303" s="40" t="str">
        <f>Tab_CAANxSAAL[[#This Row],[FILIAL]]</f>
        <v>A</v>
      </c>
      <c r="D303" s="48" t="str">
        <f>Tab_CAANxSAAL[[#This Row],[RAZÃO SOCIAL]]</f>
        <v>Urmoy</v>
      </c>
      <c r="E303" s="40">
        <f>Tab_CAANxSAAL[[#This Row],[NATUREZA CONTRATO]]</f>
        <v>367633</v>
      </c>
      <c r="F303" s="4" t="str">
        <f>Tab_CAANxSAAL[[#This Row],[MEDIDOR / REQUISITANTE]]</f>
        <v>Maria Eduarda Ribeiro</v>
      </c>
      <c r="G303" s="46">
        <f>Tab_CAANxSAAL[[#This Row],[LIBERAÇÃO PEDIDO]]</f>
        <v>44634</v>
      </c>
      <c r="H303" s="10">
        <v>44642</v>
      </c>
      <c r="I303" s="40">
        <f>DAY(Tab_Indicadores[[#This Row],[DATA LIBERAÇÃO]])</f>
        <v>14</v>
      </c>
      <c r="J303" s="40" t="e">
        <f>IF(Tab_Indicadores[[#This Row],[MÊS]]=$AA$3,I303,"")</f>
        <v>#REF!</v>
      </c>
      <c r="K303" s="49" t="str">
        <f>IF(Tab_Indicadores[[#All],[DATA LIBERAÇÃO]]&gt;Tab_Indicadores[[#All],[PRAZO LIBERAÇÃO]],"Fora do prazo","No prazo")</f>
        <v>No prazo</v>
      </c>
      <c r="L303" s="49" t="str">
        <f t="shared" si="59"/>
        <v>-</v>
      </c>
      <c r="M303" s="40" t="str">
        <f>IF(Tab_Indicadores[[#This Row],[STATUS]]=$Q$3,"-","")</f>
        <v>-</v>
      </c>
      <c r="N303" s="55">
        <f>Tab_CAANxSAAL[[#This Row],[DATA PRÉ-NOTA]]</f>
        <v>44635</v>
      </c>
      <c r="O303" s="56">
        <v>44643</v>
      </c>
      <c r="P303" s="4" t="str">
        <f>IF(Tab_Indicadores[[#This Row],[DATA PRÉ-NOTA]]&lt;=Tab_Indicadores[[#This Row],[PRAZO PRÉ-NOTA]],"No prazo","Fora do prazo")</f>
        <v>No prazo</v>
      </c>
    </row>
    <row r="304" spans="1:16" x14ac:dyDescent="0.25">
      <c r="A304" s="40" t="str">
        <f t="shared" si="58"/>
        <v>Março</v>
      </c>
      <c r="B304" s="40">
        <f>MONTH(Tab_CAANxSAAL[[#This Row],[MÊS LANÇ.]])</f>
        <v>3</v>
      </c>
      <c r="C304" s="40" t="str">
        <f>Tab_CAANxSAAL[[#This Row],[FILIAL]]</f>
        <v>A</v>
      </c>
      <c r="D304" s="48" t="str">
        <f>Tab_CAANxSAAL[[#This Row],[RAZÃO SOCIAL]]</f>
        <v>Mero</v>
      </c>
      <c r="E304" s="40">
        <f>Tab_CAANxSAAL[[#This Row],[NATUREZA CONTRATO]]</f>
        <v>989267</v>
      </c>
      <c r="F304" s="4" t="str">
        <f>Tab_CAANxSAAL[[#This Row],[MEDIDOR / REQUISITANTE]]</f>
        <v>Emilly Cavalcanti</v>
      </c>
      <c r="G304" s="46">
        <f>Tab_CAANxSAAL[[#This Row],[LIBERAÇÃO PEDIDO]]</f>
        <v>44636</v>
      </c>
      <c r="H304" s="10">
        <v>44642</v>
      </c>
      <c r="I304" s="40">
        <f>DAY(Tab_Indicadores[[#This Row],[DATA LIBERAÇÃO]])</f>
        <v>16</v>
      </c>
      <c r="J304" s="40" t="e">
        <f>IF(Tab_Indicadores[[#This Row],[MÊS]]=$AA$3,I304,"")</f>
        <v>#REF!</v>
      </c>
      <c r="K304" s="49" t="str">
        <f>IF(Tab_Indicadores[[#All],[DATA LIBERAÇÃO]]&gt;Tab_Indicadores[[#All],[PRAZO LIBERAÇÃO]],"Fora do prazo","No prazo")</f>
        <v>No prazo</v>
      </c>
      <c r="L304" s="49" t="str">
        <f t="shared" si="59"/>
        <v>-</v>
      </c>
      <c r="M304" s="40" t="str">
        <f>IF(Tab_Indicadores[[#This Row],[STATUS]]=$Q$3,"-","")</f>
        <v>-</v>
      </c>
      <c r="N304" s="55">
        <f>Tab_CAANxSAAL[[#This Row],[DATA PRÉ-NOTA]]</f>
        <v>44638</v>
      </c>
      <c r="O304" s="56">
        <v>44643</v>
      </c>
      <c r="P304" s="4" t="str">
        <f>IF(Tab_Indicadores[[#This Row],[DATA PRÉ-NOTA]]&lt;=Tab_Indicadores[[#This Row],[PRAZO PRÉ-NOTA]],"No prazo","Fora do prazo")</f>
        <v>No prazo</v>
      </c>
    </row>
    <row r="305" spans="1:16" x14ac:dyDescent="0.25">
      <c r="A305" s="40" t="str">
        <f t="shared" si="58"/>
        <v>Março</v>
      </c>
      <c r="B305" s="40">
        <f>MONTH(Tab_CAANxSAAL[[#This Row],[MÊS LANÇ.]])</f>
        <v>3</v>
      </c>
      <c r="C305" s="40" t="str">
        <f>Tab_CAANxSAAL[[#This Row],[FILIAL]]</f>
        <v>A</v>
      </c>
      <c r="D305" s="48" t="str">
        <f>Tab_CAANxSAAL[[#This Row],[RAZÃO SOCIAL]]</f>
        <v>Kalul</v>
      </c>
      <c r="E305" s="40">
        <f>Tab_CAANxSAAL[[#This Row],[NATUREZA CONTRATO]]</f>
        <v>698215</v>
      </c>
      <c r="F305" s="4" t="str">
        <f>Tab_CAANxSAAL[[#This Row],[MEDIDOR / REQUISITANTE]]</f>
        <v>Laura Cunha</v>
      </c>
      <c r="G305" s="46">
        <f>Tab_CAANxSAAL[[#This Row],[LIBERAÇÃO PEDIDO]]</f>
        <v>44629</v>
      </c>
      <c r="H305" s="10">
        <v>44642</v>
      </c>
      <c r="I305" s="40">
        <f>DAY(Tab_Indicadores[[#This Row],[DATA LIBERAÇÃO]])</f>
        <v>9</v>
      </c>
      <c r="J305" s="40" t="e">
        <f>IF(Tab_Indicadores[[#This Row],[MÊS]]=$AA$3,I305,"")</f>
        <v>#REF!</v>
      </c>
      <c r="K305" s="49" t="str">
        <f>IF(Tab_Indicadores[[#All],[DATA LIBERAÇÃO]]&gt;Tab_Indicadores[[#All],[PRAZO LIBERAÇÃO]],"Fora do prazo","No prazo")</f>
        <v>No prazo</v>
      </c>
      <c r="L305" s="49" t="str">
        <f t="shared" si="59"/>
        <v>-</v>
      </c>
      <c r="M305" s="40" t="str">
        <f>IF(Tab_Indicadores[[#This Row],[STATUS]]=$Q$3,"-","")</f>
        <v>-</v>
      </c>
      <c r="N305" s="55">
        <f>Tab_CAANxSAAL[[#This Row],[DATA PRÉ-NOTA]]</f>
        <v>44629</v>
      </c>
      <c r="O305" s="56">
        <v>44643</v>
      </c>
      <c r="P305" s="4" t="str">
        <f>IF(Tab_Indicadores[[#This Row],[DATA PRÉ-NOTA]]&lt;=Tab_Indicadores[[#This Row],[PRAZO PRÉ-NOTA]],"No prazo","Fora do prazo")</f>
        <v>No prazo</v>
      </c>
    </row>
    <row r="306" spans="1:16" x14ac:dyDescent="0.25">
      <c r="A306" s="40" t="str">
        <f t="shared" si="58"/>
        <v>Março</v>
      </c>
      <c r="B306" s="40">
        <f>MONTH(Tab_CAANxSAAL[[#This Row],[MÊS LANÇ.]])</f>
        <v>3</v>
      </c>
      <c r="C306" s="40" t="str">
        <f>Tab_CAANxSAAL[[#This Row],[FILIAL]]</f>
        <v>A</v>
      </c>
      <c r="D306" s="48" t="str">
        <f>Tab_CAANxSAAL[[#This Row],[RAZÃO SOCIAL]]</f>
        <v>Hoyro</v>
      </c>
      <c r="E306" s="40">
        <f>Tab_CAANxSAAL[[#This Row],[NATUREZA CONTRATO]]</f>
        <v>182779</v>
      </c>
      <c r="F306" s="4" t="str">
        <f>Tab_CAANxSAAL[[#This Row],[MEDIDOR / REQUISITANTE]]</f>
        <v>Laura Cunha</v>
      </c>
      <c r="G306" s="46">
        <f>Tab_CAANxSAAL[[#This Row],[LIBERAÇÃO PEDIDO]]</f>
        <v>44637</v>
      </c>
      <c r="H306" s="10">
        <v>44642</v>
      </c>
      <c r="I306" s="40">
        <f>DAY(Tab_Indicadores[[#This Row],[DATA LIBERAÇÃO]])</f>
        <v>17</v>
      </c>
      <c r="J306" s="40" t="e">
        <f>IF(Tab_Indicadores[[#This Row],[MÊS]]=$AA$3,I306,"")</f>
        <v>#REF!</v>
      </c>
      <c r="K306" s="49" t="str">
        <f>IF(Tab_Indicadores[[#All],[DATA LIBERAÇÃO]]&gt;Tab_Indicadores[[#All],[PRAZO LIBERAÇÃO]],"Fora do prazo","No prazo")</f>
        <v>No prazo</v>
      </c>
      <c r="L306" s="49" t="str">
        <f t="shared" si="59"/>
        <v>-</v>
      </c>
      <c r="M306" s="40" t="str">
        <f>IF(Tab_Indicadores[[#This Row],[STATUS]]=$Q$3,"-","")</f>
        <v>-</v>
      </c>
      <c r="N306" s="55">
        <f>Tab_CAANxSAAL[[#This Row],[DATA PRÉ-NOTA]]</f>
        <v>44637</v>
      </c>
      <c r="O306" s="56">
        <v>44643</v>
      </c>
      <c r="P306" s="4" t="str">
        <f>IF(Tab_Indicadores[[#This Row],[DATA PRÉ-NOTA]]&lt;=Tab_Indicadores[[#This Row],[PRAZO PRÉ-NOTA]],"No prazo","Fora do prazo")</f>
        <v>No prazo</v>
      </c>
    </row>
    <row r="307" spans="1:16" x14ac:dyDescent="0.25">
      <c r="A307" s="40" t="str">
        <f t="shared" si="58"/>
        <v>Março</v>
      </c>
      <c r="B307" s="40">
        <f>MONTH(Tab_CAANxSAAL[[#This Row],[MÊS LANÇ.]])</f>
        <v>3</v>
      </c>
      <c r="C307" s="40" t="str">
        <f>Tab_CAANxSAAL[[#This Row],[FILIAL]]</f>
        <v>A</v>
      </c>
      <c r="D307" s="48" t="str">
        <f>Tab_CAANxSAAL[[#This Row],[RAZÃO SOCIAL]]</f>
        <v>Arkol</v>
      </c>
      <c r="E307" s="40">
        <f>Tab_CAANxSAAL[[#This Row],[NATUREZA CONTRATO]]</f>
        <v>973721</v>
      </c>
      <c r="F307" s="4" t="str">
        <f>Tab_CAANxSAAL[[#This Row],[MEDIDOR / REQUISITANTE]]</f>
        <v>Esther Aragão</v>
      </c>
      <c r="G307" s="46">
        <f>Tab_CAANxSAAL[[#This Row],[LIBERAÇÃO PEDIDO]]</f>
        <v>44623</v>
      </c>
      <c r="H307" s="10">
        <v>44642</v>
      </c>
      <c r="I307" s="40">
        <f>DAY(Tab_Indicadores[[#This Row],[DATA LIBERAÇÃO]])</f>
        <v>3</v>
      </c>
      <c r="J307" s="40" t="e">
        <f>IF(Tab_Indicadores[[#This Row],[MÊS]]=$AA$3,I307,"")</f>
        <v>#REF!</v>
      </c>
      <c r="K307" s="49" t="str">
        <f>IF(Tab_Indicadores[[#All],[DATA LIBERAÇÃO]]&gt;Tab_Indicadores[[#All],[PRAZO LIBERAÇÃO]],"Fora do prazo","No prazo")</f>
        <v>No prazo</v>
      </c>
      <c r="L307" s="49" t="str">
        <f t="shared" si="59"/>
        <v>-</v>
      </c>
      <c r="M307" s="40" t="str">
        <f>IF(Tab_Indicadores[[#This Row],[STATUS]]=$Q$3,"-","")</f>
        <v>-</v>
      </c>
      <c r="N307" s="55">
        <f>Tab_CAANxSAAL[[#This Row],[DATA PRÉ-NOTA]]</f>
        <v>44629</v>
      </c>
      <c r="O307" s="56">
        <v>44643</v>
      </c>
      <c r="P307" s="4" t="str">
        <f>IF(Tab_Indicadores[[#This Row],[DATA PRÉ-NOTA]]&lt;=Tab_Indicadores[[#This Row],[PRAZO PRÉ-NOTA]],"No prazo","Fora do prazo")</f>
        <v>No prazo</v>
      </c>
    </row>
    <row r="308" spans="1:16" x14ac:dyDescent="0.25">
      <c r="A308" s="40" t="str">
        <f t="shared" si="58"/>
        <v>Março</v>
      </c>
      <c r="B308" s="40">
        <f>MONTH(Tab_CAANxSAAL[[#This Row],[MÊS LANÇ.]])</f>
        <v>3</v>
      </c>
      <c r="C308" s="40" t="str">
        <f>Tab_CAANxSAAL[[#This Row],[FILIAL]]</f>
        <v>B</v>
      </c>
      <c r="D308" s="48" t="str">
        <f>Tab_CAANxSAAL[[#This Row],[RAZÃO SOCIAL]]</f>
        <v>Arkol</v>
      </c>
      <c r="E308" s="40">
        <f>Tab_CAANxSAAL[[#This Row],[NATUREZA CONTRATO]]</f>
        <v>656011</v>
      </c>
      <c r="F308" s="4" t="str">
        <f>Tab_CAANxSAAL[[#This Row],[MEDIDOR / REQUISITANTE]]</f>
        <v>Maria Eduarda Ribeiro</v>
      </c>
      <c r="G308" s="46">
        <f>Tab_CAANxSAAL[[#This Row],[LIBERAÇÃO PEDIDO]]</f>
        <v>44637</v>
      </c>
      <c r="H308" s="10">
        <v>44642</v>
      </c>
      <c r="I308" s="40">
        <f>DAY(Tab_Indicadores[[#This Row],[DATA LIBERAÇÃO]])</f>
        <v>17</v>
      </c>
      <c r="J308" s="40" t="e">
        <f>IF(Tab_Indicadores[[#This Row],[MÊS]]=$AA$3,I308,"")</f>
        <v>#REF!</v>
      </c>
      <c r="K308" s="49" t="str">
        <f>IF(Tab_Indicadores[[#All],[DATA LIBERAÇÃO]]&gt;Tab_Indicadores[[#All],[PRAZO LIBERAÇÃO]],"Fora do prazo","No prazo")</f>
        <v>No prazo</v>
      </c>
      <c r="L308" s="49" t="str">
        <f t="shared" si="59"/>
        <v>-</v>
      </c>
      <c r="M308" s="40" t="str">
        <f>IF(Tab_Indicadores[[#This Row],[STATUS]]=$Q$3,"-","")</f>
        <v>-</v>
      </c>
      <c r="N308" s="55">
        <f>Tab_CAANxSAAL[[#This Row],[DATA PRÉ-NOTA]]</f>
        <v>44637</v>
      </c>
      <c r="O308" s="56">
        <v>44643</v>
      </c>
      <c r="P308" s="4" t="str">
        <f>IF(Tab_Indicadores[[#This Row],[DATA PRÉ-NOTA]]&lt;=Tab_Indicadores[[#This Row],[PRAZO PRÉ-NOTA]],"No prazo","Fora do prazo")</f>
        <v>No prazo</v>
      </c>
    </row>
    <row r="309" spans="1:16" x14ac:dyDescent="0.25">
      <c r="A309" s="40" t="str">
        <f t="shared" si="58"/>
        <v>Março</v>
      </c>
      <c r="B309" s="40">
        <f>MONTH(Tab_CAANxSAAL[[#This Row],[MÊS LANÇ.]])</f>
        <v>3</v>
      </c>
      <c r="C309" s="40" t="str">
        <f>Tab_CAANxSAAL[[#This Row],[FILIAL]]</f>
        <v>B</v>
      </c>
      <c r="D309" s="48" t="str">
        <f>Tab_CAANxSAAL[[#This Row],[RAZÃO SOCIAL]]</f>
        <v>Arkol</v>
      </c>
      <c r="E309" s="40">
        <f>Tab_CAANxSAAL[[#This Row],[NATUREZA CONTRATO]]</f>
        <v>674843</v>
      </c>
      <c r="F309" s="4" t="str">
        <f>Tab_CAANxSAAL[[#This Row],[MEDIDOR / REQUISITANTE]]</f>
        <v>Maria Eduarda Ribeiro</v>
      </c>
      <c r="G309" s="46">
        <f>Tab_CAANxSAAL[[#This Row],[LIBERAÇÃO PEDIDO]]</f>
        <v>44637</v>
      </c>
      <c r="H309" s="10">
        <v>44642</v>
      </c>
      <c r="I309" s="40">
        <f>DAY(Tab_Indicadores[[#This Row],[DATA LIBERAÇÃO]])</f>
        <v>17</v>
      </c>
      <c r="J309" s="40" t="e">
        <f>IF(Tab_Indicadores[[#This Row],[MÊS]]=$AA$3,I309,"")</f>
        <v>#REF!</v>
      </c>
      <c r="K309" s="49" t="str">
        <f>IF(Tab_Indicadores[[#All],[DATA LIBERAÇÃO]]&gt;Tab_Indicadores[[#All],[PRAZO LIBERAÇÃO]],"Fora do prazo","No prazo")</f>
        <v>No prazo</v>
      </c>
      <c r="L309" s="49" t="str">
        <f t="shared" si="59"/>
        <v>-</v>
      </c>
      <c r="M309" s="40" t="str">
        <f>IF(Tab_Indicadores[[#This Row],[STATUS]]=$Q$3,"-","")</f>
        <v>-</v>
      </c>
      <c r="N309" s="55">
        <f>Tab_CAANxSAAL[[#This Row],[DATA PRÉ-NOTA]]</f>
        <v>44637</v>
      </c>
      <c r="O309" s="56">
        <v>44643</v>
      </c>
      <c r="P309" s="4" t="str">
        <f>IF(Tab_Indicadores[[#This Row],[DATA PRÉ-NOTA]]&lt;=Tab_Indicadores[[#This Row],[PRAZO PRÉ-NOTA]],"No prazo","Fora do prazo")</f>
        <v>No prazo</v>
      </c>
    </row>
    <row r="310" spans="1:16" x14ac:dyDescent="0.25">
      <c r="A310" s="40" t="str">
        <f t="shared" si="58"/>
        <v>Março</v>
      </c>
      <c r="B310" s="40">
        <f>MONTH(Tab_CAANxSAAL[[#This Row],[MÊS LANÇ.]])</f>
        <v>3</v>
      </c>
      <c r="C310" s="40" t="str">
        <f>Tab_CAANxSAAL[[#This Row],[FILIAL]]</f>
        <v>B</v>
      </c>
      <c r="D310" s="48" t="str">
        <f>Tab_CAANxSAAL[[#This Row],[RAZÃO SOCIAL]]</f>
        <v>Arkol</v>
      </c>
      <c r="E310" s="40">
        <f>Tab_CAANxSAAL[[#This Row],[NATUREZA CONTRATO]]</f>
        <v>710121</v>
      </c>
      <c r="F310" s="4" t="str">
        <f>Tab_CAANxSAAL[[#This Row],[MEDIDOR / REQUISITANTE]]</f>
        <v>Maria Eduarda Ribeiro</v>
      </c>
      <c r="G310" s="46">
        <f>Tab_CAANxSAAL[[#This Row],[LIBERAÇÃO PEDIDO]]</f>
        <v>44637</v>
      </c>
      <c r="H310" s="10">
        <v>44642</v>
      </c>
      <c r="I310" s="40">
        <f>DAY(Tab_Indicadores[[#This Row],[DATA LIBERAÇÃO]])</f>
        <v>17</v>
      </c>
      <c r="J310" s="40" t="e">
        <f>IF(Tab_Indicadores[[#This Row],[MÊS]]=$AA$3,I310,"")</f>
        <v>#REF!</v>
      </c>
      <c r="K310" s="49" t="str">
        <f>IF(Tab_Indicadores[[#All],[DATA LIBERAÇÃO]]&gt;Tab_Indicadores[[#All],[PRAZO LIBERAÇÃO]],"Fora do prazo","No prazo")</f>
        <v>No prazo</v>
      </c>
      <c r="L310" s="49" t="str">
        <f t="shared" si="59"/>
        <v>-</v>
      </c>
      <c r="M310" s="40" t="str">
        <f>IF(Tab_Indicadores[[#This Row],[STATUS]]=$Q$3,"-","")</f>
        <v>-</v>
      </c>
      <c r="N310" s="55">
        <f>Tab_CAANxSAAL[[#This Row],[DATA PRÉ-NOTA]]</f>
        <v>44637</v>
      </c>
      <c r="O310" s="56">
        <v>44643</v>
      </c>
      <c r="P310" s="4" t="str">
        <f>IF(Tab_Indicadores[[#This Row],[DATA PRÉ-NOTA]]&lt;=Tab_Indicadores[[#This Row],[PRAZO PRÉ-NOTA]],"No prazo","Fora do prazo")</f>
        <v>No prazo</v>
      </c>
    </row>
    <row r="311" spans="1:16" x14ac:dyDescent="0.25">
      <c r="A311" s="40" t="str">
        <f t="shared" si="58"/>
        <v>Março</v>
      </c>
      <c r="B311" s="40">
        <f>MONTH(Tab_CAANxSAAL[[#This Row],[MÊS LANÇ.]])</f>
        <v>3</v>
      </c>
      <c r="C311" s="40" t="str">
        <f>Tab_CAANxSAAL[[#This Row],[FILIAL]]</f>
        <v>A</v>
      </c>
      <c r="D311" s="48" t="str">
        <f>Tab_CAANxSAAL[[#This Row],[RAZÃO SOCIAL]]</f>
        <v>Weas</v>
      </c>
      <c r="E311" s="40">
        <f>Tab_CAANxSAAL[[#This Row],[NATUREZA CONTRATO]]</f>
        <v>548211</v>
      </c>
      <c r="F311" s="4" t="str">
        <f>Tab_CAANxSAAL[[#This Row],[MEDIDOR / REQUISITANTE]]</f>
        <v>Maria Clara Azevedo</v>
      </c>
      <c r="G311" s="46">
        <f>Tab_CAANxSAAL[[#This Row],[LIBERAÇÃO PEDIDO]]</f>
        <v>44627</v>
      </c>
      <c r="H311" s="10">
        <v>44642</v>
      </c>
      <c r="I311" s="40">
        <f>DAY(Tab_Indicadores[[#This Row],[DATA LIBERAÇÃO]])</f>
        <v>7</v>
      </c>
      <c r="J311" s="40" t="e">
        <f>IF(Tab_Indicadores[[#This Row],[MÊS]]=$AA$3,I311,"")</f>
        <v>#REF!</v>
      </c>
      <c r="K311" s="49" t="str">
        <f>IF(Tab_Indicadores[[#All],[DATA LIBERAÇÃO]]&gt;Tab_Indicadores[[#All],[PRAZO LIBERAÇÃO]],"Fora do prazo","No prazo")</f>
        <v>No prazo</v>
      </c>
      <c r="L311" s="49" t="str">
        <f t="shared" si="59"/>
        <v>-</v>
      </c>
      <c r="M311" s="40" t="str">
        <f>IF(Tab_Indicadores[[#This Row],[STATUS]]=$Q$3,"-","")</f>
        <v>-</v>
      </c>
      <c r="N311" s="55">
        <f>Tab_CAANxSAAL[[#This Row],[DATA PRÉ-NOTA]]</f>
        <v>44627</v>
      </c>
      <c r="O311" s="56">
        <v>44643</v>
      </c>
      <c r="P311" s="4" t="str">
        <f>IF(Tab_Indicadores[[#This Row],[DATA PRÉ-NOTA]]&lt;=Tab_Indicadores[[#This Row],[PRAZO PRÉ-NOTA]],"No prazo","Fora do prazo")</f>
        <v>No prazo</v>
      </c>
    </row>
    <row r="312" spans="1:16" x14ac:dyDescent="0.25">
      <c r="A312" s="40" t="str">
        <f t="shared" si="58"/>
        <v>Março</v>
      </c>
      <c r="B312" s="40">
        <f>MONTH(Tab_CAANxSAAL[[#This Row],[MÊS LANÇ.]])</f>
        <v>3</v>
      </c>
      <c r="C312" s="40" t="str">
        <f>Tab_CAANxSAAL[[#This Row],[FILIAL]]</f>
        <v>A</v>
      </c>
      <c r="D312" s="48" t="str">
        <f>Tab_CAANxSAAL[[#This Row],[RAZÃO SOCIAL]]</f>
        <v>Haopul</v>
      </c>
      <c r="E312" s="40">
        <f>Tab_CAANxSAAL[[#This Row],[NATUREZA CONTRATO]]</f>
        <v>225122</v>
      </c>
      <c r="F312" s="4" t="str">
        <f>Tab_CAANxSAAL[[#This Row],[MEDIDOR / REQUISITANTE]]</f>
        <v>Ana Laura Gomes</v>
      </c>
      <c r="G312" s="46">
        <f>Tab_CAANxSAAL[[#This Row],[LIBERAÇÃO PEDIDO]]</f>
        <v>44624</v>
      </c>
      <c r="H312" s="10">
        <v>44642</v>
      </c>
      <c r="I312" s="40">
        <f>DAY(Tab_Indicadores[[#This Row],[DATA LIBERAÇÃO]])</f>
        <v>4</v>
      </c>
      <c r="J312" s="40" t="e">
        <f>IF(Tab_Indicadores[[#This Row],[MÊS]]=$AA$3,I312,"")</f>
        <v>#REF!</v>
      </c>
      <c r="K312" s="49" t="str">
        <f>IF(Tab_Indicadores[[#All],[DATA LIBERAÇÃO]]&gt;Tab_Indicadores[[#All],[PRAZO LIBERAÇÃO]],"Fora do prazo","No prazo")</f>
        <v>No prazo</v>
      </c>
      <c r="L312" s="49" t="str">
        <f t="shared" si="59"/>
        <v>-</v>
      </c>
      <c r="M312" s="40" t="str">
        <f>IF(Tab_Indicadores[[#This Row],[STATUS]]=$Q$3,"-","")</f>
        <v>-</v>
      </c>
      <c r="N312" s="55">
        <f>Tab_CAANxSAAL[[#This Row],[DATA PRÉ-NOTA]]</f>
        <v>44630</v>
      </c>
      <c r="O312" s="56">
        <v>44643</v>
      </c>
      <c r="P312" s="4" t="str">
        <f>IF(Tab_Indicadores[[#This Row],[DATA PRÉ-NOTA]]&lt;=Tab_Indicadores[[#This Row],[PRAZO PRÉ-NOTA]],"No prazo","Fora do prazo")</f>
        <v>No prazo</v>
      </c>
    </row>
    <row r="313" spans="1:16" x14ac:dyDescent="0.25">
      <c r="A313" s="40" t="str">
        <f t="shared" si="58"/>
        <v>Março</v>
      </c>
      <c r="B313" s="40">
        <f>MONTH(Tab_CAANxSAAL[[#This Row],[MÊS LANÇ.]])</f>
        <v>3</v>
      </c>
      <c r="C313" s="40" t="str">
        <f>Tab_CAANxSAAL[[#This Row],[FILIAL]]</f>
        <v>A</v>
      </c>
      <c r="D313" s="48" t="str">
        <f>Tab_CAANxSAAL[[#This Row],[RAZÃO SOCIAL]]</f>
        <v>Tetay</v>
      </c>
      <c r="E313" s="40">
        <f>Tab_CAANxSAAL[[#This Row],[NATUREZA CONTRATO]]</f>
        <v>372281</v>
      </c>
      <c r="F313" s="4" t="str">
        <f>Tab_CAANxSAAL[[#This Row],[MEDIDOR / REQUISITANTE]]</f>
        <v>Gabrielly Moura</v>
      </c>
      <c r="G313" s="46">
        <f>Tab_CAANxSAAL[[#This Row],[LIBERAÇÃO PEDIDO]]</f>
        <v>44630</v>
      </c>
      <c r="H313" s="10">
        <v>44642</v>
      </c>
      <c r="I313" s="40">
        <f>DAY(Tab_Indicadores[[#This Row],[DATA LIBERAÇÃO]])</f>
        <v>10</v>
      </c>
      <c r="J313" s="40" t="e">
        <f>IF(Tab_Indicadores[[#This Row],[MÊS]]=$AA$3,I313,"")</f>
        <v>#REF!</v>
      </c>
      <c r="K313" s="49" t="str">
        <f>IF(Tab_Indicadores[[#All],[DATA LIBERAÇÃO]]&gt;Tab_Indicadores[[#All],[PRAZO LIBERAÇÃO]],"Fora do prazo","No prazo")</f>
        <v>No prazo</v>
      </c>
      <c r="L313" s="49" t="str">
        <f t="shared" si="59"/>
        <v>-</v>
      </c>
      <c r="M313" s="40" t="str">
        <f>IF(Tab_Indicadores[[#This Row],[STATUS]]=$Q$3,"-","")</f>
        <v>-</v>
      </c>
      <c r="N313" s="55">
        <f>Tab_CAANxSAAL[[#This Row],[DATA PRÉ-NOTA]]</f>
        <v>44634</v>
      </c>
      <c r="O313" s="56">
        <v>44643</v>
      </c>
      <c r="P313" s="4" t="str">
        <f>IF(Tab_Indicadores[[#This Row],[DATA PRÉ-NOTA]]&lt;=Tab_Indicadores[[#This Row],[PRAZO PRÉ-NOTA]],"No prazo","Fora do prazo")</f>
        <v>No prazo</v>
      </c>
    </row>
    <row r="314" spans="1:16" x14ac:dyDescent="0.25">
      <c r="A314" s="40" t="str">
        <f t="shared" ref="A314:A334" si="60">IF(B314=1,"Janeiro",IF(B314=2,"Fevereiro",IF(B314=3,"Março",IF(B314=4,"Abril",IF(B314=5,"Maio",IF(B314=6,"Junho",IF(B314=7,"Julho",IF(B314=8,"Agosto",IF(B314=9,"Setembro",IF(B314=10,"Outubro",IF(B314=11,"Novembro","Dezembro")))))))))))</f>
        <v>Março</v>
      </c>
      <c r="B314" s="40">
        <f>MONTH(Tab_CAANxSAAL[[#This Row],[MÊS LANÇ.]])</f>
        <v>3</v>
      </c>
      <c r="C314" s="40" t="str">
        <f>Tab_CAANxSAAL[[#This Row],[FILIAL]]</f>
        <v>A</v>
      </c>
      <c r="D314" s="48" t="str">
        <f>Tab_CAANxSAAL[[#This Row],[RAZÃO SOCIAL]]</f>
        <v>Tetay</v>
      </c>
      <c r="E314" s="40">
        <f>Tab_CAANxSAAL[[#This Row],[NATUREZA CONTRATO]]</f>
        <v>732453</v>
      </c>
      <c r="F314" s="4" t="str">
        <f>Tab_CAANxSAAL[[#This Row],[MEDIDOR / REQUISITANTE]]</f>
        <v>Gabrielly Moura</v>
      </c>
      <c r="G314" s="46">
        <f>Tab_CAANxSAAL[[#This Row],[LIBERAÇÃO PEDIDO]]</f>
        <v>44628</v>
      </c>
      <c r="H314" s="10">
        <v>44642</v>
      </c>
      <c r="I314" s="40">
        <f>DAY(Tab_Indicadores[[#This Row],[DATA LIBERAÇÃO]])</f>
        <v>8</v>
      </c>
      <c r="J314" s="40" t="e">
        <f>IF(Tab_Indicadores[[#This Row],[MÊS]]=$AA$3,I314,"")</f>
        <v>#REF!</v>
      </c>
      <c r="K314" s="49" t="str">
        <f>IF(Tab_Indicadores[[#All],[DATA LIBERAÇÃO]]&gt;Tab_Indicadores[[#All],[PRAZO LIBERAÇÃO]],"Fora do prazo","No prazo")</f>
        <v>No prazo</v>
      </c>
      <c r="L314" s="49" t="str">
        <f t="shared" ref="L314:L334" si="61">IF(K314="Fora do prazo",F314,"-")</f>
        <v>-</v>
      </c>
      <c r="M314" s="40" t="str">
        <f>IF(Tab_Indicadores[[#This Row],[STATUS]]=$Q$3,"-","")</f>
        <v>-</v>
      </c>
      <c r="N314" s="55">
        <f>Tab_CAANxSAAL[[#This Row],[DATA PRÉ-NOTA]]</f>
        <v>44630</v>
      </c>
      <c r="O314" s="56">
        <v>44643</v>
      </c>
      <c r="P314" s="4" t="str">
        <f>IF(Tab_Indicadores[[#This Row],[DATA PRÉ-NOTA]]&lt;=Tab_Indicadores[[#This Row],[PRAZO PRÉ-NOTA]],"No prazo","Fora do prazo")</f>
        <v>No prazo</v>
      </c>
    </row>
    <row r="315" spans="1:16" x14ac:dyDescent="0.25">
      <c r="A315" s="40" t="str">
        <f t="shared" si="60"/>
        <v>Março</v>
      </c>
      <c r="B315" s="40">
        <f>MONTH(Tab_CAANxSAAL[[#This Row],[MÊS LANÇ.]])</f>
        <v>3</v>
      </c>
      <c r="C315" s="40" t="str">
        <f>Tab_CAANxSAAL[[#This Row],[FILIAL]]</f>
        <v>C</v>
      </c>
      <c r="D315" s="48" t="str">
        <f>Tab_CAANxSAAL[[#This Row],[RAZÃO SOCIAL]]</f>
        <v>Tetay</v>
      </c>
      <c r="E315" s="40">
        <f>Tab_CAANxSAAL[[#This Row],[NATUREZA CONTRATO]]</f>
        <v>903386</v>
      </c>
      <c r="F315" s="4" t="str">
        <f>Tab_CAANxSAAL[[#This Row],[MEDIDOR / REQUISITANTE]]</f>
        <v>Gabrielly Moura</v>
      </c>
      <c r="G315" s="46">
        <f>Tab_CAANxSAAL[[#This Row],[LIBERAÇÃO PEDIDO]]</f>
        <v>44628</v>
      </c>
      <c r="H315" s="10">
        <v>44642</v>
      </c>
      <c r="I315" s="40">
        <f>DAY(Tab_Indicadores[[#This Row],[DATA LIBERAÇÃO]])</f>
        <v>8</v>
      </c>
      <c r="J315" s="40" t="e">
        <f>IF(Tab_Indicadores[[#This Row],[MÊS]]=$AA$3,I315,"")</f>
        <v>#REF!</v>
      </c>
      <c r="K315" s="49" t="str">
        <f>IF(Tab_Indicadores[[#All],[DATA LIBERAÇÃO]]&gt;Tab_Indicadores[[#All],[PRAZO LIBERAÇÃO]],"Fora do prazo","No prazo")</f>
        <v>No prazo</v>
      </c>
      <c r="L315" s="49" t="str">
        <f t="shared" si="61"/>
        <v>-</v>
      </c>
      <c r="M315" s="40" t="str">
        <f>IF(Tab_Indicadores[[#This Row],[STATUS]]=$Q$3,"-","")</f>
        <v>-</v>
      </c>
      <c r="N315" s="55">
        <f>Tab_CAANxSAAL[[#This Row],[DATA PRÉ-NOTA]]</f>
        <v>44630</v>
      </c>
      <c r="O315" s="56">
        <v>44643</v>
      </c>
      <c r="P315" s="4" t="str">
        <f>IF(Tab_Indicadores[[#This Row],[DATA PRÉ-NOTA]]&lt;=Tab_Indicadores[[#This Row],[PRAZO PRÉ-NOTA]],"No prazo","Fora do prazo")</f>
        <v>No prazo</v>
      </c>
    </row>
    <row r="316" spans="1:16" x14ac:dyDescent="0.25">
      <c r="A316" s="40" t="str">
        <f t="shared" si="60"/>
        <v>Março</v>
      </c>
      <c r="B316" s="40">
        <f>MONTH(Tab_CAANxSAAL[[#This Row],[MÊS LANÇ.]])</f>
        <v>3</v>
      </c>
      <c r="C316" s="40" t="str">
        <f>Tab_CAANxSAAL[[#This Row],[FILIAL]]</f>
        <v>B</v>
      </c>
      <c r="D316" s="48" t="str">
        <f>Tab_CAANxSAAL[[#This Row],[RAZÃO SOCIAL]]</f>
        <v>Tetay</v>
      </c>
      <c r="E316" s="40">
        <f>Tab_CAANxSAAL[[#This Row],[NATUREZA CONTRATO]]</f>
        <v>884277</v>
      </c>
      <c r="F316" s="4" t="str">
        <f>Tab_CAANxSAAL[[#This Row],[MEDIDOR / REQUISITANTE]]</f>
        <v>Gabrielly Moura</v>
      </c>
      <c r="G316" s="46">
        <f>Tab_CAANxSAAL[[#This Row],[LIBERAÇÃO PEDIDO]]</f>
        <v>44628</v>
      </c>
      <c r="H316" s="10">
        <v>44642</v>
      </c>
      <c r="I316" s="40">
        <f>DAY(Tab_Indicadores[[#This Row],[DATA LIBERAÇÃO]])</f>
        <v>8</v>
      </c>
      <c r="J316" s="40" t="e">
        <f>IF(Tab_Indicadores[[#This Row],[MÊS]]=$AA$3,I316,"")</f>
        <v>#REF!</v>
      </c>
      <c r="K316" s="49" t="str">
        <f>IF(Tab_Indicadores[[#All],[DATA LIBERAÇÃO]]&gt;Tab_Indicadores[[#All],[PRAZO LIBERAÇÃO]],"Fora do prazo","No prazo")</f>
        <v>No prazo</v>
      </c>
      <c r="L316" s="49" t="str">
        <f t="shared" si="61"/>
        <v>-</v>
      </c>
      <c r="M316" s="40" t="str">
        <f>IF(Tab_Indicadores[[#This Row],[STATUS]]=$Q$3,"-","")</f>
        <v>-</v>
      </c>
      <c r="N316" s="55">
        <f>Tab_CAANxSAAL[[#This Row],[DATA PRÉ-NOTA]]</f>
        <v>44630</v>
      </c>
      <c r="O316" s="56">
        <v>44643</v>
      </c>
      <c r="P316" s="4" t="str">
        <f>IF(Tab_Indicadores[[#This Row],[DATA PRÉ-NOTA]]&lt;=Tab_Indicadores[[#This Row],[PRAZO PRÉ-NOTA]],"No prazo","Fora do prazo")</f>
        <v>No prazo</v>
      </c>
    </row>
    <row r="317" spans="1:16" x14ac:dyDescent="0.25">
      <c r="A317" s="40" t="str">
        <f t="shared" si="60"/>
        <v>Março</v>
      </c>
      <c r="B317" s="40">
        <f>MONTH(Tab_CAANxSAAL[[#This Row],[MÊS LANÇ.]])</f>
        <v>3</v>
      </c>
      <c r="C317" s="40" t="str">
        <f>Tab_CAANxSAAL[[#This Row],[FILIAL]]</f>
        <v>A</v>
      </c>
      <c r="D317" s="48" t="str">
        <f>Tab_CAANxSAAL[[#This Row],[RAZÃO SOCIAL]]</f>
        <v>Raudi</v>
      </c>
      <c r="E317" s="40">
        <f>Tab_CAANxSAAL[[#This Row],[NATUREZA CONTRATO]]</f>
        <v>339629</v>
      </c>
      <c r="F317" s="4" t="str">
        <f>Tab_CAANxSAAL[[#This Row],[MEDIDOR / REQUISITANTE]]</f>
        <v>Maria Clara Azevedo</v>
      </c>
      <c r="G317" s="46">
        <f>Tab_CAANxSAAL[[#This Row],[LIBERAÇÃO PEDIDO]]</f>
        <v>44627</v>
      </c>
      <c r="H317" s="10">
        <v>44642</v>
      </c>
      <c r="I317" s="40">
        <f>DAY(Tab_Indicadores[[#This Row],[DATA LIBERAÇÃO]])</f>
        <v>7</v>
      </c>
      <c r="J317" s="40" t="e">
        <f>IF(Tab_Indicadores[[#This Row],[MÊS]]=$AA$3,I317,"")</f>
        <v>#REF!</v>
      </c>
      <c r="K317" s="49" t="str">
        <f>IF(Tab_Indicadores[[#All],[DATA LIBERAÇÃO]]&gt;Tab_Indicadores[[#All],[PRAZO LIBERAÇÃO]],"Fora do prazo","No prazo")</f>
        <v>No prazo</v>
      </c>
      <c r="L317" s="49" t="str">
        <f t="shared" si="61"/>
        <v>-</v>
      </c>
      <c r="M317" s="40" t="str">
        <f>IF(Tab_Indicadores[[#This Row],[STATUS]]=$Q$3,"-","")</f>
        <v>-</v>
      </c>
      <c r="N317" s="55">
        <f>Tab_CAANxSAAL[[#This Row],[DATA PRÉ-NOTA]]</f>
        <v>44628</v>
      </c>
      <c r="O317" s="56">
        <v>44643</v>
      </c>
      <c r="P317" s="4" t="str">
        <f>IF(Tab_Indicadores[[#This Row],[DATA PRÉ-NOTA]]&lt;=Tab_Indicadores[[#This Row],[PRAZO PRÉ-NOTA]],"No prazo","Fora do prazo")</f>
        <v>No prazo</v>
      </c>
    </row>
    <row r="318" spans="1:16" x14ac:dyDescent="0.25">
      <c r="A318" s="40" t="str">
        <f t="shared" si="60"/>
        <v>Março</v>
      </c>
      <c r="B318" s="40">
        <f>MONTH(Tab_CAANxSAAL[[#This Row],[MÊS LANÇ.]])</f>
        <v>3</v>
      </c>
      <c r="C318" s="40" t="str">
        <f>Tab_CAANxSAAL[[#This Row],[FILIAL]]</f>
        <v>A</v>
      </c>
      <c r="D318" s="48" t="str">
        <f>Tab_CAANxSAAL[[#This Row],[RAZÃO SOCIAL]]</f>
        <v>Irmal</v>
      </c>
      <c r="E318" s="40">
        <f>Tab_CAANxSAAL[[#This Row],[NATUREZA CONTRATO]]</f>
        <v>806331</v>
      </c>
      <c r="F318" s="4" t="str">
        <f>Tab_CAANxSAAL[[#This Row],[MEDIDOR / REQUISITANTE]]</f>
        <v>Stephany Porto</v>
      </c>
      <c r="G318" s="46">
        <f>Tab_CAANxSAAL[[#This Row],[LIBERAÇÃO PEDIDO]]</f>
        <v>44634</v>
      </c>
      <c r="H318" s="10">
        <v>44642</v>
      </c>
      <c r="I318" s="40">
        <f>DAY(Tab_Indicadores[[#This Row],[DATA LIBERAÇÃO]])</f>
        <v>14</v>
      </c>
      <c r="J318" s="40" t="e">
        <f>IF(Tab_Indicadores[[#This Row],[MÊS]]=$AA$3,I318,"")</f>
        <v>#REF!</v>
      </c>
      <c r="K318" s="49" t="str">
        <f>IF(Tab_Indicadores[[#All],[DATA LIBERAÇÃO]]&gt;Tab_Indicadores[[#All],[PRAZO LIBERAÇÃO]],"Fora do prazo","No prazo")</f>
        <v>No prazo</v>
      </c>
      <c r="L318" s="49" t="str">
        <f t="shared" si="61"/>
        <v>-</v>
      </c>
      <c r="M318" s="40" t="str">
        <f>IF(Tab_Indicadores[[#This Row],[STATUS]]=$Q$3,"-","")</f>
        <v>-</v>
      </c>
      <c r="N318" s="55">
        <f>Tab_CAANxSAAL[[#This Row],[DATA PRÉ-NOTA]]</f>
        <v>44635</v>
      </c>
      <c r="O318" s="56">
        <v>44643</v>
      </c>
      <c r="P318" s="4" t="str">
        <f>IF(Tab_Indicadores[[#This Row],[DATA PRÉ-NOTA]]&lt;=Tab_Indicadores[[#This Row],[PRAZO PRÉ-NOTA]],"No prazo","Fora do prazo")</f>
        <v>No prazo</v>
      </c>
    </row>
    <row r="319" spans="1:16" x14ac:dyDescent="0.25">
      <c r="A319" s="40" t="str">
        <f t="shared" si="60"/>
        <v>Março</v>
      </c>
      <c r="B319" s="40">
        <f>MONTH(Tab_CAANxSAAL[[#This Row],[MÊS LANÇ.]])</f>
        <v>3</v>
      </c>
      <c r="C319" s="40" t="str">
        <f>Tab_CAANxSAAL[[#This Row],[FILIAL]]</f>
        <v>B</v>
      </c>
      <c r="D319" s="48" t="str">
        <f>Tab_CAANxSAAL[[#This Row],[RAZÃO SOCIAL]]</f>
        <v>Irmal</v>
      </c>
      <c r="E319" s="40">
        <f>Tab_CAANxSAAL[[#This Row],[NATUREZA CONTRATO]]</f>
        <v>946236</v>
      </c>
      <c r="F319" s="4" t="str">
        <f>Tab_CAANxSAAL[[#This Row],[MEDIDOR / REQUISITANTE]]</f>
        <v>Stephany Porto</v>
      </c>
      <c r="G319" s="46">
        <f>Tab_CAANxSAAL[[#This Row],[LIBERAÇÃO PEDIDO]]</f>
        <v>44634</v>
      </c>
      <c r="H319" s="10">
        <v>44642</v>
      </c>
      <c r="I319" s="40">
        <f>DAY(Tab_Indicadores[[#This Row],[DATA LIBERAÇÃO]])</f>
        <v>14</v>
      </c>
      <c r="J319" s="40" t="e">
        <f>IF(Tab_Indicadores[[#This Row],[MÊS]]=$AA$3,I319,"")</f>
        <v>#REF!</v>
      </c>
      <c r="K319" s="49" t="str">
        <f>IF(Tab_Indicadores[[#All],[DATA LIBERAÇÃO]]&gt;Tab_Indicadores[[#All],[PRAZO LIBERAÇÃO]],"Fora do prazo","No prazo")</f>
        <v>No prazo</v>
      </c>
      <c r="L319" s="49" t="str">
        <f t="shared" si="61"/>
        <v>-</v>
      </c>
      <c r="M319" s="40" t="str">
        <f>IF(Tab_Indicadores[[#This Row],[STATUS]]=$Q$3,"-","")</f>
        <v>-</v>
      </c>
      <c r="N319" s="55">
        <f>Tab_CAANxSAAL[[#This Row],[DATA PRÉ-NOTA]]</f>
        <v>44635</v>
      </c>
      <c r="O319" s="56">
        <v>44643</v>
      </c>
      <c r="P319" s="4" t="str">
        <f>IF(Tab_Indicadores[[#This Row],[DATA PRÉ-NOTA]]&lt;=Tab_Indicadores[[#This Row],[PRAZO PRÉ-NOTA]],"No prazo","Fora do prazo")</f>
        <v>No prazo</v>
      </c>
    </row>
    <row r="320" spans="1:16" x14ac:dyDescent="0.25">
      <c r="A320" s="40" t="str">
        <f t="shared" si="60"/>
        <v>Março</v>
      </c>
      <c r="B320" s="40">
        <f>MONTH(Tab_CAANxSAAL[[#This Row],[MÊS LANÇ.]])</f>
        <v>3</v>
      </c>
      <c r="C320" s="40" t="str">
        <f>Tab_CAANxSAAL[[#This Row],[FILIAL]]</f>
        <v>A</v>
      </c>
      <c r="D320" s="48" t="str">
        <f>Tab_CAANxSAAL[[#This Row],[RAZÃO SOCIAL]]</f>
        <v>Xoyso</v>
      </c>
      <c r="E320" s="40">
        <f>Tab_CAANxSAAL[[#This Row],[NATUREZA CONTRATO]]</f>
        <v>249290</v>
      </c>
      <c r="F320" s="4" t="str">
        <f>Tab_CAANxSAAL[[#This Row],[MEDIDOR / REQUISITANTE]]</f>
        <v>Gabrielly Moura</v>
      </c>
      <c r="G320" s="46">
        <f>Tab_CAANxSAAL[[#This Row],[LIBERAÇÃO PEDIDO]]</f>
        <v>44637</v>
      </c>
      <c r="H320" s="10">
        <v>44642</v>
      </c>
      <c r="I320" s="40">
        <f>DAY(Tab_Indicadores[[#This Row],[DATA LIBERAÇÃO]])</f>
        <v>17</v>
      </c>
      <c r="J320" s="40" t="e">
        <f>IF(Tab_Indicadores[[#This Row],[MÊS]]=$AA$3,I320,"")</f>
        <v>#REF!</v>
      </c>
      <c r="K320" s="49" t="str">
        <f>IF(Tab_Indicadores[[#All],[DATA LIBERAÇÃO]]&gt;Tab_Indicadores[[#All],[PRAZO LIBERAÇÃO]],"Fora do prazo","No prazo")</f>
        <v>No prazo</v>
      </c>
      <c r="L320" s="49" t="str">
        <f t="shared" si="61"/>
        <v>-</v>
      </c>
      <c r="M320" s="40" t="str">
        <f>IF(Tab_Indicadores[[#This Row],[STATUS]]=$Q$3,"-","")</f>
        <v>-</v>
      </c>
      <c r="N320" s="55">
        <f>Tab_CAANxSAAL[[#This Row],[DATA PRÉ-NOTA]]</f>
        <v>44641</v>
      </c>
      <c r="O320" s="56">
        <v>44643</v>
      </c>
      <c r="P320" s="4" t="str">
        <f>IF(Tab_Indicadores[[#This Row],[DATA PRÉ-NOTA]]&lt;=Tab_Indicadores[[#This Row],[PRAZO PRÉ-NOTA]],"No prazo","Fora do prazo")</f>
        <v>No prazo</v>
      </c>
    </row>
    <row r="321" spans="1:16" x14ac:dyDescent="0.25">
      <c r="A321" s="40" t="str">
        <f t="shared" si="60"/>
        <v>Março</v>
      </c>
      <c r="B321" s="40">
        <f>MONTH(Tab_CAANxSAAL[[#This Row],[MÊS LANÇ.]])</f>
        <v>3</v>
      </c>
      <c r="C321" s="40" t="str">
        <f>Tab_CAANxSAAL[[#This Row],[FILIAL]]</f>
        <v>B</v>
      </c>
      <c r="D321" s="48" t="str">
        <f>Tab_CAANxSAAL[[#This Row],[RAZÃO SOCIAL]]</f>
        <v>Xoyso</v>
      </c>
      <c r="E321" s="40">
        <f>Tab_CAANxSAAL[[#This Row],[NATUREZA CONTRATO]]</f>
        <v>314139</v>
      </c>
      <c r="F321" s="4" t="str">
        <f>Tab_CAANxSAAL[[#This Row],[MEDIDOR / REQUISITANTE]]</f>
        <v>Gabrielly Moura</v>
      </c>
      <c r="G321" s="46">
        <f>Tab_CAANxSAAL[[#This Row],[LIBERAÇÃO PEDIDO]]</f>
        <v>44637</v>
      </c>
      <c r="H321" s="10">
        <v>44642</v>
      </c>
      <c r="I321" s="40">
        <f>DAY(Tab_Indicadores[[#This Row],[DATA LIBERAÇÃO]])</f>
        <v>17</v>
      </c>
      <c r="J321" s="40" t="e">
        <f>IF(Tab_Indicadores[[#This Row],[MÊS]]=$AA$3,I321,"")</f>
        <v>#REF!</v>
      </c>
      <c r="K321" s="49" t="str">
        <f>IF(Tab_Indicadores[[#All],[DATA LIBERAÇÃO]]&gt;Tab_Indicadores[[#All],[PRAZO LIBERAÇÃO]],"Fora do prazo","No prazo")</f>
        <v>No prazo</v>
      </c>
      <c r="L321" s="49" t="str">
        <f t="shared" si="61"/>
        <v>-</v>
      </c>
      <c r="M321" s="40" t="str">
        <f>IF(Tab_Indicadores[[#This Row],[STATUS]]=$Q$3,"-","")</f>
        <v>-</v>
      </c>
      <c r="N321" s="55">
        <f>Tab_CAANxSAAL[[#This Row],[DATA PRÉ-NOTA]]</f>
        <v>44641</v>
      </c>
      <c r="O321" s="56">
        <v>44643</v>
      </c>
      <c r="P321" s="4" t="str">
        <f>IF(Tab_Indicadores[[#This Row],[DATA PRÉ-NOTA]]&lt;=Tab_Indicadores[[#This Row],[PRAZO PRÉ-NOTA]],"No prazo","Fora do prazo")</f>
        <v>No prazo</v>
      </c>
    </row>
    <row r="322" spans="1:16" x14ac:dyDescent="0.25">
      <c r="A322" s="40" t="str">
        <f t="shared" si="60"/>
        <v>Março</v>
      </c>
      <c r="B322" s="40">
        <f>MONTH(Tab_CAANxSAAL[[#This Row],[MÊS LANÇ.]])</f>
        <v>3</v>
      </c>
      <c r="C322" s="40" t="str">
        <f>Tab_CAANxSAAL[[#This Row],[FILIAL]]</f>
        <v>A</v>
      </c>
      <c r="D322" s="48" t="str">
        <f>Tab_CAANxSAAL[[#This Row],[RAZÃO SOCIAL]]</f>
        <v>Luroces</v>
      </c>
      <c r="E322" s="40">
        <f>Tab_CAANxSAAL[[#This Row],[NATUREZA CONTRATO]]</f>
        <v>500061</v>
      </c>
      <c r="F322" s="4" t="str">
        <f>Tab_CAANxSAAL[[#This Row],[MEDIDOR / REQUISITANTE]]</f>
        <v>Evelyn Souza</v>
      </c>
      <c r="G322" s="46">
        <f>Tab_CAANxSAAL[[#This Row],[LIBERAÇÃO PEDIDO]]</f>
        <v>44641</v>
      </c>
      <c r="H322" s="10">
        <v>44642</v>
      </c>
      <c r="I322" s="40">
        <f>DAY(Tab_Indicadores[[#This Row],[DATA LIBERAÇÃO]])</f>
        <v>21</v>
      </c>
      <c r="J322" s="40" t="e">
        <f>IF(Tab_Indicadores[[#This Row],[MÊS]]=$AA$3,I322,"")</f>
        <v>#REF!</v>
      </c>
      <c r="K322" s="49" t="str">
        <f>IF(Tab_Indicadores[[#All],[DATA LIBERAÇÃO]]&gt;Tab_Indicadores[[#All],[PRAZO LIBERAÇÃO]],"Fora do prazo","No prazo")</f>
        <v>No prazo</v>
      </c>
      <c r="L322" s="49" t="str">
        <f t="shared" si="61"/>
        <v>-</v>
      </c>
      <c r="M322" s="40" t="str">
        <f>IF(Tab_Indicadores[[#This Row],[STATUS]]=$Q$3,"-","")</f>
        <v>-</v>
      </c>
      <c r="N322" s="55">
        <f>Tab_CAANxSAAL[[#This Row],[DATA PRÉ-NOTA]]</f>
        <v>44641</v>
      </c>
      <c r="O322" s="56">
        <v>44643</v>
      </c>
      <c r="P322" s="4" t="str">
        <f>IF(Tab_Indicadores[[#This Row],[DATA PRÉ-NOTA]]&lt;=Tab_Indicadores[[#This Row],[PRAZO PRÉ-NOTA]],"No prazo","Fora do prazo")</f>
        <v>No prazo</v>
      </c>
    </row>
    <row r="323" spans="1:16" x14ac:dyDescent="0.25">
      <c r="A323" s="40" t="str">
        <f t="shared" si="60"/>
        <v>Março</v>
      </c>
      <c r="B323" s="40">
        <f>MONTH(Tab_CAANxSAAL[[#This Row],[MÊS LANÇ.]])</f>
        <v>3</v>
      </c>
      <c r="C323" s="40" t="str">
        <f>Tab_CAANxSAAL[[#This Row],[FILIAL]]</f>
        <v>A</v>
      </c>
      <c r="D323" s="48" t="str">
        <f>Tab_CAANxSAAL[[#This Row],[RAZÃO SOCIAL]]</f>
        <v>Luroces</v>
      </c>
      <c r="E323" s="40">
        <f>Tab_CAANxSAAL[[#This Row],[NATUREZA CONTRATO]]</f>
        <v>403922</v>
      </c>
      <c r="F323" s="4" t="str">
        <f>Tab_CAANxSAAL[[#This Row],[MEDIDOR / REQUISITANTE]]</f>
        <v>Evelyn Souza</v>
      </c>
      <c r="G323" s="46">
        <f>Tab_CAANxSAAL[[#This Row],[LIBERAÇÃO PEDIDO]]</f>
        <v>44641</v>
      </c>
      <c r="H323" s="10">
        <v>44642</v>
      </c>
      <c r="I323" s="40">
        <f>DAY(Tab_Indicadores[[#This Row],[DATA LIBERAÇÃO]])</f>
        <v>21</v>
      </c>
      <c r="J323" s="40" t="e">
        <f>IF(Tab_Indicadores[[#This Row],[MÊS]]=$AA$3,I323,"")</f>
        <v>#REF!</v>
      </c>
      <c r="K323" s="49" t="str">
        <f>IF(Tab_Indicadores[[#All],[DATA LIBERAÇÃO]]&gt;Tab_Indicadores[[#All],[PRAZO LIBERAÇÃO]],"Fora do prazo","No prazo")</f>
        <v>No prazo</v>
      </c>
      <c r="L323" s="49" t="str">
        <f t="shared" si="61"/>
        <v>-</v>
      </c>
      <c r="M323" s="40" t="str">
        <f>IF(Tab_Indicadores[[#This Row],[STATUS]]=$Q$3,"-","")</f>
        <v>-</v>
      </c>
      <c r="N323" s="55">
        <f>Tab_CAANxSAAL[[#This Row],[DATA PRÉ-NOTA]]</f>
        <v>44641</v>
      </c>
      <c r="O323" s="56">
        <v>44643</v>
      </c>
      <c r="P323" s="4" t="str">
        <f>IF(Tab_Indicadores[[#This Row],[DATA PRÉ-NOTA]]&lt;=Tab_Indicadores[[#This Row],[PRAZO PRÉ-NOTA]],"No prazo","Fora do prazo")</f>
        <v>No prazo</v>
      </c>
    </row>
    <row r="324" spans="1:16" x14ac:dyDescent="0.25">
      <c r="A324" s="40" t="str">
        <f t="shared" si="60"/>
        <v>Março</v>
      </c>
      <c r="B324" s="40">
        <f>MONTH(Tab_CAANxSAAL[[#This Row],[MÊS LANÇ.]])</f>
        <v>3</v>
      </c>
      <c r="C324" s="40" t="str">
        <f>Tab_CAANxSAAL[[#This Row],[FILIAL]]</f>
        <v>A</v>
      </c>
      <c r="D324" s="48" t="str">
        <f>Tab_CAANxSAAL[[#This Row],[RAZÃO SOCIAL]]</f>
        <v>Feybon</v>
      </c>
      <c r="E324" s="40">
        <f>Tab_CAANxSAAL[[#This Row],[NATUREZA CONTRATO]]</f>
        <v>924540</v>
      </c>
      <c r="F324" s="4" t="str">
        <f>Tab_CAANxSAAL[[#This Row],[MEDIDOR / REQUISITANTE]]</f>
        <v>Isis Fogaça</v>
      </c>
      <c r="G324" s="46">
        <f>Tab_CAANxSAAL[[#This Row],[LIBERAÇÃO PEDIDO]]</f>
        <v>44628</v>
      </c>
      <c r="H324" s="10">
        <v>44642</v>
      </c>
      <c r="I324" s="40">
        <f>DAY(Tab_Indicadores[[#This Row],[DATA LIBERAÇÃO]])</f>
        <v>8</v>
      </c>
      <c r="J324" s="40" t="e">
        <f>IF(Tab_Indicadores[[#This Row],[MÊS]]=$AA$3,I324,"")</f>
        <v>#REF!</v>
      </c>
      <c r="K324" s="49" t="str">
        <f>IF(Tab_Indicadores[[#All],[DATA LIBERAÇÃO]]&gt;Tab_Indicadores[[#All],[PRAZO LIBERAÇÃO]],"Fora do prazo","No prazo")</f>
        <v>No prazo</v>
      </c>
      <c r="L324" s="49" t="str">
        <f t="shared" si="61"/>
        <v>-</v>
      </c>
      <c r="M324" s="40" t="str">
        <f>IF(Tab_Indicadores[[#This Row],[STATUS]]=$Q$3,"-","")</f>
        <v>-</v>
      </c>
      <c r="N324" s="55">
        <f>Tab_CAANxSAAL[[#This Row],[DATA PRÉ-NOTA]]</f>
        <v>44628</v>
      </c>
      <c r="O324" s="56">
        <v>44643</v>
      </c>
      <c r="P324" s="4" t="str">
        <f>IF(Tab_Indicadores[[#This Row],[DATA PRÉ-NOTA]]&lt;=Tab_Indicadores[[#This Row],[PRAZO PRÉ-NOTA]],"No prazo","Fora do prazo")</f>
        <v>No prazo</v>
      </c>
    </row>
    <row r="325" spans="1:16" x14ac:dyDescent="0.25">
      <c r="A325" s="40" t="str">
        <f t="shared" si="60"/>
        <v>Março</v>
      </c>
      <c r="B325" s="40">
        <f>MONTH(Tab_CAANxSAAL[[#This Row],[MÊS LANÇ.]])</f>
        <v>3</v>
      </c>
      <c r="C325" s="40" t="str">
        <f>Tab_CAANxSAAL[[#This Row],[FILIAL]]</f>
        <v>A</v>
      </c>
      <c r="D325" s="48" t="str">
        <f>Tab_CAANxSAAL[[#This Row],[RAZÃO SOCIAL]]</f>
        <v>Feybon</v>
      </c>
      <c r="E325" s="40">
        <f>Tab_CAANxSAAL[[#This Row],[NATUREZA CONTRATO]]</f>
        <v>303375</v>
      </c>
      <c r="F325" s="4" t="str">
        <f>Tab_CAANxSAAL[[#This Row],[MEDIDOR / REQUISITANTE]]</f>
        <v>Isis Fogaça</v>
      </c>
      <c r="G325" s="46">
        <f>Tab_CAANxSAAL[[#This Row],[LIBERAÇÃO PEDIDO]]</f>
        <v>44648</v>
      </c>
      <c r="H325" s="10">
        <v>44642</v>
      </c>
      <c r="I325" s="40">
        <f>DAY(Tab_Indicadores[[#This Row],[DATA LIBERAÇÃO]])</f>
        <v>28</v>
      </c>
      <c r="J325" s="40" t="e">
        <f>IF(Tab_Indicadores[[#This Row],[MÊS]]=$AA$3,I325,"")</f>
        <v>#REF!</v>
      </c>
      <c r="K325" s="49" t="str">
        <f>IF(Tab_Indicadores[[#All],[DATA LIBERAÇÃO]]&gt;Tab_Indicadores[[#All],[PRAZO LIBERAÇÃO]],"Fora do prazo","No prazo")</f>
        <v>Fora do prazo</v>
      </c>
      <c r="L325" s="49" t="str">
        <f t="shared" si="61"/>
        <v>Isis Fogaça</v>
      </c>
      <c r="M325" s="40" t="str">
        <f>IF(Tab_Indicadores[[#This Row],[STATUS]]=$Q$3,"-","")</f>
        <v/>
      </c>
      <c r="N325" s="55">
        <f>Tab_CAANxSAAL[[#This Row],[DATA PRÉ-NOTA]]</f>
        <v>44648</v>
      </c>
      <c r="O325" s="56">
        <v>44643</v>
      </c>
      <c r="P325" s="4" t="str">
        <f>IF(Tab_Indicadores[[#This Row],[DATA PRÉ-NOTA]]&lt;=Tab_Indicadores[[#This Row],[PRAZO PRÉ-NOTA]],"No prazo","Fora do prazo")</f>
        <v>Fora do prazo</v>
      </c>
    </row>
    <row r="326" spans="1:16" x14ac:dyDescent="0.25">
      <c r="A326" s="40" t="str">
        <f t="shared" si="60"/>
        <v>Março</v>
      </c>
      <c r="B326" s="40">
        <f>MONTH(Tab_CAANxSAAL[[#This Row],[MÊS LANÇ.]])</f>
        <v>3</v>
      </c>
      <c r="C326" s="40" t="str">
        <f>Tab_CAANxSAAL[[#This Row],[FILIAL]]</f>
        <v>A</v>
      </c>
      <c r="D326" s="48" t="str">
        <f>Tab_CAANxSAAL[[#This Row],[RAZÃO SOCIAL]]</f>
        <v>Naohea</v>
      </c>
      <c r="E326" s="40">
        <f>Tab_CAANxSAAL[[#This Row],[NATUREZA CONTRATO]]</f>
        <v>341765</v>
      </c>
      <c r="F326" s="4" t="str">
        <f>Tab_CAANxSAAL[[#This Row],[MEDIDOR / REQUISITANTE]]</f>
        <v>Evelyn Souza</v>
      </c>
      <c r="G326" s="46">
        <f>Tab_CAANxSAAL[[#This Row],[LIBERAÇÃO PEDIDO]]</f>
        <v>44629</v>
      </c>
      <c r="H326" s="10">
        <v>44642</v>
      </c>
      <c r="I326" s="40">
        <f>DAY(Tab_Indicadores[[#This Row],[DATA LIBERAÇÃO]])</f>
        <v>9</v>
      </c>
      <c r="J326" s="40" t="e">
        <f>IF(Tab_Indicadores[[#This Row],[MÊS]]=$AA$3,I326,"")</f>
        <v>#REF!</v>
      </c>
      <c r="K326" s="49" t="str">
        <f>IF(Tab_Indicadores[[#All],[DATA LIBERAÇÃO]]&gt;Tab_Indicadores[[#All],[PRAZO LIBERAÇÃO]],"Fora do prazo","No prazo")</f>
        <v>No prazo</v>
      </c>
      <c r="L326" s="49" t="str">
        <f t="shared" si="61"/>
        <v>-</v>
      </c>
      <c r="M326" s="40" t="str">
        <f>IF(Tab_Indicadores[[#This Row],[STATUS]]=$Q$3,"-","")</f>
        <v>-</v>
      </c>
      <c r="N326" s="55">
        <f>Tab_CAANxSAAL[[#This Row],[DATA PRÉ-NOTA]]</f>
        <v>44629</v>
      </c>
      <c r="O326" s="56">
        <v>44643</v>
      </c>
      <c r="P326" s="4" t="str">
        <f>IF(Tab_Indicadores[[#This Row],[DATA PRÉ-NOTA]]&lt;=Tab_Indicadores[[#This Row],[PRAZO PRÉ-NOTA]],"No prazo","Fora do prazo")</f>
        <v>No prazo</v>
      </c>
    </row>
    <row r="327" spans="1:16" x14ac:dyDescent="0.25">
      <c r="A327" s="40" t="str">
        <f t="shared" si="60"/>
        <v>Março</v>
      </c>
      <c r="B327" s="40">
        <f>MONTH(Tab_CAANxSAAL[[#This Row],[MÊS LANÇ.]])</f>
        <v>3</v>
      </c>
      <c r="C327" s="40" t="str">
        <f>Tab_CAANxSAAL[[#This Row],[FILIAL]]</f>
        <v>A</v>
      </c>
      <c r="D327" s="48" t="str">
        <f>Tab_CAANxSAAL[[#This Row],[RAZÃO SOCIAL]]</f>
        <v>Zapel</v>
      </c>
      <c r="E327" s="40">
        <f>Tab_CAANxSAAL[[#This Row],[NATUREZA CONTRATO]]</f>
        <v>974660</v>
      </c>
      <c r="F327" s="4" t="str">
        <f>Tab_CAANxSAAL[[#This Row],[MEDIDOR / REQUISITANTE]]</f>
        <v>Evelyn Souza</v>
      </c>
      <c r="G327" s="46">
        <f>Tab_CAANxSAAL[[#This Row],[LIBERAÇÃO PEDIDO]]</f>
        <v>44623</v>
      </c>
      <c r="H327" s="10">
        <v>44642</v>
      </c>
      <c r="I327" s="40">
        <f>DAY(Tab_Indicadores[[#This Row],[DATA LIBERAÇÃO]])</f>
        <v>3</v>
      </c>
      <c r="J327" s="40" t="e">
        <f>IF(Tab_Indicadores[[#This Row],[MÊS]]=$AA$3,I327,"")</f>
        <v>#REF!</v>
      </c>
      <c r="K327" s="49" t="str">
        <f>IF(Tab_Indicadores[[#All],[DATA LIBERAÇÃO]]&gt;Tab_Indicadores[[#All],[PRAZO LIBERAÇÃO]],"Fora do prazo","No prazo")</f>
        <v>No prazo</v>
      </c>
      <c r="L327" s="49" t="str">
        <f t="shared" si="61"/>
        <v>-</v>
      </c>
      <c r="M327" s="40" t="str">
        <f>IF(Tab_Indicadores[[#This Row],[STATUS]]=$Q$3,"-","")</f>
        <v>-</v>
      </c>
      <c r="N327" s="55">
        <f>Tab_CAANxSAAL[[#This Row],[DATA PRÉ-NOTA]]</f>
        <v>44623</v>
      </c>
      <c r="O327" s="56">
        <v>44643</v>
      </c>
      <c r="P327" s="4" t="str">
        <f>IF(Tab_Indicadores[[#This Row],[DATA PRÉ-NOTA]]&lt;=Tab_Indicadores[[#This Row],[PRAZO PRÉ-NOTA]],"No prazo","Fora do prazo")</f>
        <v>No prazo</v>
      </c>
    </row>
    <row r="328" spans="1:16" x14ac:dyDescent="0.25">
      <c r="A328" s="40" t="str">
        <f t="shared" si="60"/>
        <v>Março</v>
      </c>
      <c r="B328" s="40">
        <f>MONTH(Tab_CAANxSAAL[[#This Row],[MÊS LANÇ.]])</f>
        <v>3</v>
      </c>
      <c r="C328" s="40" t="str">
        <f>Tab_CAANxSAAL[[#This Row],[FILIAL]]</f>
        <v>A</v>
      </c>
      <c r="D328" s="48" t="str">
        <f>Tab_CAANxSAAL[[#This Row],[RAZÃO SOCIAL]]</f>
        <v>Zapel</v>
      </c>
      <c r="E328" s="40">
        <f>Tab_CAANxSAAL[[#This Row],[NATUREZA CONTRATO]]</f>
        <v>527274</v>
      </c>
      <c r="F328" s="4" t="str">
        <f>Tab_CAANxSAAL[[#This Row],[MEDIDOR / REQUISITANTE]]</f>
        <v>Evelyn Souza</v>
      </c>
      <c r="G328" s="46">
        <f>Tab_CAANxSAAL[[#This Row],[LIBERAÇÃO PEDIDO]]</f>
        <v>44623</v>
      </c>
      <c r="H328" s="10">
        <v>44642</v>
      </c>
      <c r="I328" s="40">
        <f>DAY(Tab_Indicadores[[#This Row],[DATA LIBERAÇÃO]])</f>
        <v>3</v>
      </c>
      <c r="J328" s="40" t="e">
        <f>IF(Tab_Indicadores[[#This Row],[MÊS]]=$AA$3,I328,"")</f>
        <v>#REF!</v>
      </c>
      <c r="K328" s="49" t="str">
        <f>IF(Tab_Indicadores[[#All],[DATA LIBERAÇÃO]]&gt;Tab_Indicadores[[#All],[PRAZO LIBERAÇÃO]],"Fora do prazo","No prazo")</f>
        <v>No prazo</v>
      </c>
      <c r="L328" s="49" t="str">
        <f t="shared" si="61"/>
        <v>-</v>
      </c>
      <c r="M328" s="40" t="str">
        <f>IF(Tab_Indicadores[[#This Row],[STATUS]]=$Q$3,"-","")</f>
        <v>-</v>
      </c>
      <c r="N328" s="55">
        <f>Tab_CAANxSAAL[[#This Row],[DATA PRÉ-NOTA]]</f>
        <v>44623</v>
      </c>
      <c r="O328" s="56">
        <v>44643</v>
      </c>
      <c r="P328" s="4" t="str">
        <f>IF(Tab_Indicadores[[#This Row],[DATA PRÉ-NOTA]]&lt;=Tab_Indicadores[[#This Row],[PRAZO PRÉ-NOTA]],"No prazo","Fora do prazo")</f>
        <v>No prazo</v>
      </c>
    </row>
    <row r="329" spans="1:16" x14ac:dyDescent="0.25">
      <c r="A329" s="40" t="str">
        <f t="shared" si="60"/>
        <v>Março</v>
      </c>
      <c r="B329" s="40">
        <f>MONTH(Tab_CAANxSAAL[[#This Row],[MÊS LANÇ.]])</f>
        <v>3</v>
      </c>
      <c r="C329" s="40" t="str">
        <f>Tab_CAANxSAAL[[#This Row],[FILIAL]]</f>
        <v>A</v>
      </c>
      <c r="D329" s="48" t="str">
        <f>Tab_CAANxSAAL[[#This Row],[RAZÃO SOCIAL]]</f>
        <v>Zapel</v>
      </c>
      <c r="E329" s="40">
        <f>Tab_CAANxSAAL[[#This Row],[NATUREZA CONTRATO]]</f>
        <v>846060</v>
      </c>
      <c r="F329" s="4" t="str">
        <f>Tab_CAANxSAAL[[#This Row],[MEDIDOR / REQUISITANTE]]</f>
        <v>Evelyn Souza</v>
      </c>
      <c r="G329" s="46">
        <f>Tab_CAANxSAAL[[#This Row],[LIBERAÇÃO PEDIDO]]</f>
        <v>44623</v>
      </c>
      <c r="H329" s="10">
        <v>44642</v>
      </c>
      <c r="I329" s="40">
        <f>DAY(Tab_Indicadores[[#This Row],[DATA LIBERAÇÃO]])</f>
        <v>3</v>
      </c>
      <c r="J329" s="40" t="e">
        <f>IF(Tab_Indicadores[[#This Row],[MÊS]]=$AA$3,I329,"")</f>
        <v>#REF!</v>
      </c>
      <c r="K329" s="49" t="str">
        <f>IF(Tab_Indicadores[[#All],[DATA LIBERAÇÃO]]&gt;Tab_Indicadores[[#All],[PRAZO LIBERAÇÃO]],"Fora do prazo","No prazo")</f>
        <v>No prazo</v>
      </c>
      <c r="L329" s="49" t="str">
        <f t="shared" si="61"/>
        <v>-</v>
      </c>
      <c r="M329" s="40" t="str">
        <f>IF(Tab_Indicadores[[#This Row],[STATUS]]=$Q$3,"-","")</f>
        <v>-</v>
      </c>
      <c r="N329" s="55">
        <f>Tab_CAANxSAAL[[#This Row],[DATA PRÉ-NOTA]]</f>
        <v>44623</v>
      </c>
      <c r="O329" s="56">
        <v>44643</v>
      </c>
      <c r="P329" s="4" t="str">
        <f>IF(Tab_Indicadores[[#This Row],[DATA PRÉ-NOTA]]&lt;=Tab_Indicadores[[#This Row],[PRAZO PRÉ-NOTA]],"No prazo","Fora do prazo")</f>
        <v>No prazo</v>
      </c>
    </row>
    <row r="330" spans="1:16" x14ac:dyDescent="0.25">
      <c r="A330" s="40" t="str">
        <f t="shared" si="60"/>
        <v>Março</v>
      </c>
      <c r="B330" s="40">
        <f>MONTH(Tab_CAANxSAAL[[#This Row],[MÊS LANÇ.]])</f>
        <v>3</v>
      </c>
      <c r="C330" s="40" t="str">
        <f>Tab_CAANxSAAL[[#This Row],[FILIAL]]</f>
        <v>B</v>
      </c>
      <c r="D330" s="48" t="str">
        <f>Tab_CAANxSAAL[[#This Row],[RAZÃO SOCIAL]]</f>
        <v>Hewir</v>
      </c>
      <c r="E330" s="40">
        <f>Tab_CAANxSAAL[[#This Row],[NATUREZA CONTRATO]]</f>
        <v>961258</v>
      </c>
      <c r="F330" s="4" t="str">
        <f>Tab_CAANxSAAL[[#This Row],[MEDIDOR / REQUISITANTE]]</f>
        <v>Laura Cunha</v>
      </c>
      <c r="G330" s="46">
        <f>Tab_CAANxSAAL[[#This Row],[LIBERAÇÃO PEDIDO]]</f>
        <v>44637</v>
      </c>
      <c r="H330" s="10">
        <v>44642</v>
      </c>
      <c r="I330" s="40">
        <f>DAY(Tab_Indicadores[[#This Row],[DATA LIBERAÇÃO]])</f>
        <v>17</v>
      </c>
      <c r="J330" s="40" t="e">
        <f>IF(Tab_Indicadores[[#This Row],[MÊS]]=$AA$3,I330,"")</f>
        <v>#REF!</v>
      </c>
      <c r="K330" s="49" t="str">
        <f>IF(Tab_Indicadores[[#All],[DATA LIBERAÇÃO]]&gt;Tab_Indicadores[[#All],[PRAZO LIBERAÇÃO]],"Fora do prazo","No prazo")</f>
        <v>No prazo</v>
      </c>
      <c r="L330" s="49" t="str">
        <f t="shared" si="61"/>
        <v>-</v>
      </c>
      <c r="M330" s="40" t="str">
        <f>IF(Tab_Indicadores[[#This Row],[STATUS]]=$Q$3,"-","")</f>
        <v>-</v>
      </c>
      <c r="N330" s="55">
        <f>Tab_CAANxSAAL[[#This Row],[DATA PRÉ-NOTA]]</f>
        <v>44637</v>
      </c>
      <c r="O330" s="56">
        <v>44643</v>
      </c>
      <c r="P330" s="4" t="str">
        <f>IF(Tab_Indicadores[[#This Row],[DATA PRÉ-NOTA]]&lt;=Tab_Indicadores[[#This Row],[PRAZO PRÉ-NOTA]],"No prazo","Fora do prazo")</f>
        <v>No prazo</v>
      </c>
    </row>
    <row r="331" spans="1:16" x14ac:dyDescent="0.25">
      <c r="A331" s="40" t="str">
        <f t="shared" si="60"/>
        <v>Março</v>
      </c>
      <c r="B331" s="40">
        <f>MONTH(Tab_CAANxSAAL[[#This Row],[MÊS LANÇ.]])</f>
        <v>3</v>
      </c>
      <c r="C331" s="40" t="str">
        <f>Tab_CAANxSAAL[[#This Row],[FILIAL]]</f>
        <v>A</v>
      </c>
      <c r="D331" s="48" t="str">
        <f>Tab_CAANxSAAL[[#This Row],[RAZÃO SOCIAL]]</f>
        <v>Hewir</v>
      </c>
      <c r="E331" s="40">
        <f>Tab_CAANxSAAL[[#This Row],[NATUREZA CONTRATO]]</f>
        <v>419090</v>
      </c>
      <c r="F331" s="4" t="str">
        <f>Tab_CAANxSAAL[[#This Row],[MEDIDOR / REQUISITANTE]]</f>
        <v>Laura Cunha</v>
      </c>
      <c r="G331" s="46">
        <f>Tab_CAANxSAAL[[#This Row],[LIBERAÇÃO PEDIDO]]</f>
        <v>44641</v>
      </c>
      <c r="H331" s="10">
        <v>44642</v>
      </c>
      <c r="I331" s="40">
        <f>DAY(Tab_Indicadores[[#This Row],[DATA LIBERAÇÃO]])</f>
        <v>21</v>
      </c>
      <c r="J331" s="40" t="e">
        <f>IF(Tab_Indicadores[[#This Row],[MÊS]]=$AA$3,I331,"")</f>
        <v>#REF!</v>
      </c>
      <c r="K331" s="49" t="str">
        <f>IF(Tab_Indicadores[[#All],[DATA LIBERAÇÃO]]&gt;Tab_Indicadores[[#All],[PRAZO LIBERAÇÃO]],"Fora do prazo","No prazo")</f>
        <v>No prazo</v>
      </c>
      <c r="L331" s="49" t="str">
        <f t="shared" si="61"/>
        <v>-</v>
      </c>
      <c r="M331" s="40" t="str">
        <f>IF(Tab_Indicadores[[#This Row],[STATUS]]=$Q$3,"-","")</f>
        <v>-</v>
      </c>
      <c r="N331" s="55">
        <f>Tab_CAANxSAAL[[#This Row],[DATA PRÉ-NOTA]]</f>
        <v>44641</v>
      </c>
      <c r="O331" s="56">
        <v>44643</v>
      </c>
      <c r="P331" s="4" t="str">
        <f>IF(Tab_Indicadores[[#This Row],[DATA PRÉ-NOTA]]&lt;=Tab_Indicadores[[#This Row],[PRAZO PRÉ-NOTA]],"No prazo","Fora do prazo")</f>
        <v>No prazo</v>
      </c>
    </row>
    <row r="332" spans="1:16" x14ac:dyDescent="0.25">
      <c r="A332" s="40" t="str">
        <f t="shared" si="60"/>
        <v>Março</v>
      </c>
      <c r="B332" s="40">
        <f>MONTH(Tab_CAANxSAAL[[#This Row],[MÊS LANÇ.]])</f>
        <v>3</v>
      </c>
      <c r="C332" s="40" t="str">
        <f>Tab_CAANxSAAL[[#This Row],[FILIAL]]</f>
        <v>A</v>
      </c>
      <c r="D332" s="48" t="str">
        <f>Tab_CAANxSAAL[[#This Row],[RAZÃO SOCIAL]]</f>
        <v>Hewir</v>
      </c>
      <c r="E332" s="40">
        <f>Tab_CAANxSAAL[[#This Row],[NATUREZA CONTRATO]]</f>
        <v>523429</v>
      </c>
      <c r="F332" s="4" t="str">
        <f>Tab_CAANxSAAL[[#This Row],[MEDIDOR / REQUISITANTE]]</f>
        <v>Laura Cunha</v>
      </c>
      <c r="G332" s="46">
        <f>Tab_CAANxSAAL[[#This Row],[LIBERAÇÃO PEDIDO]]</f>
        <v>44641</v>
      </c>
      <c r="H332" s="10">
        <v>44642</v>
      </c>
      <c r="I332" s="40">
        <f>DAY(Tab_Indicadores[[#This Row],[DATA LIBERAÇÃO]])</f>
        <v>21</v>
      </c>
      <c r="J332" s="40" t="e">
        <f>IF(Tab_Indicadores[[#This Row],[MÊS]]=$AA$3,I332,"")</f>
        <v>#REF!</v>
      </c>
      <c r="K332" s="49" t="str">
        <f>IF(Tab_Indicadores[[#All],[DATA LIBERAÇÃO]]&gt;Tab_Indicadores[[#All],[PRAZO LIBERAÇÃO]],"Fora do prazo","No prazo")</f>
        <v>No prazo</v>
      </c>
      <c r="L332" s="49" t="str">
        <f t="shared" si="61"/>
        <v>-</v>
      </c>
      <c r="M332" s="40" t="str">
        <f>IF(Tab_Indicadores[[#This Row],[STATUS]]=$Q$3,"-","")</f>
        <v>-</v>
      </c>
      <c r="N332" s="55">
        <f>Tab_CAANxSAAL[[#This Row],[DATA PRÉ-NOTA]]</f>
        <v>44641</v>
      </c>
      <c r="O332" s="56">
        <v>44643</v>
      </c>
      <c r="P332" s="4" t="str">
        <f>IF(Tab_Indicadores[[#This Row],[DATA PRÉ-NOTA]]&lt;=Tab_Indicadores[[#This Row],[PRAZO PRÉ-NOTA]],"No prazo","Fora do prazo")</f>
        <v>No prazo</v>
      </c>
    </row>
    <row r="333" spans="1:16" x14ac:dyDescent="0.25">
      <c r="A333" s="40" t="str">
        <f t="shared" si="60"/>
        <v>Março</v>
      </c>
      <c r="B333" s="40">
        <f>MONTH(Tab_CAANxSAAL[[#This Row],[MÊS LANÇ.]])</f>
        <v>3</v>
      </c>
      <c r="C333" s="40" t="str">
        <f>Tab_CAANxSAAL[[#This Row],[FILIAL]]</f>
        <v>A</v>
      </c>
      <c r="D333" s="48" t="str">
        <f>Tab_CAANxSAAL[[#This Row],[RAZÃO SOCIAL]]</f>
        <v>Hewir</v>
      </c>
      <c r="E333" s="40">
        <f>Tab_CAANxSAAL[[#This Row],[NATUREZA CONTRATO]]</f>
        <v>524077</v>
      </c>
      <c r="F333" s="4" t="str">
        <f>Tab_CAANxSAAL[[#This Row],[MEDIDOR / REQUISITANTE]]</f>
        <v>Laura Cunha</v>
      </c>
      <c r="G333" s="46">
        <f>Tab_CAANxSAAL[[#This Row],[LIBERAÇÃO PEDIDO]]</f>
        <v>44641</v>
      </c>
      <c r="H333" s="10">
        <v>44642</v>
      </c>
      <c r="I333" s="40">
        <f>DAY(Tab_Indicadores[[#This Row],[DATA LIBERAÇÃO]])</f>
        <v>21</v>
      </c>
      <c r="J333" s="40" t="e">
        <f>IF(Tab_Indicadores[[#This Row],[MÊS]]=$AA$3,I333,"")</f>
        <v>#REF!</v>
      </c>
      <c r="K333" s="49" t="str">
        <f>IF(Tab_Indicadores[[#All],[DATA LIBERAÇÃO]]&gt;Tab_Indicadores[[#All],[PRAZO LIBERAÇÃO]],"Fora do prazo","No prazo")</f>
        <v>No prazo</v>
      </c>
      <c r="L333" s="49" t="str">
        <f t="shared" si="61"/>
        <v>-</v>
      </c>
      <c r="M333" s="40" t="str">
        <f>IF(Tab_Indicadores[[#This Row],[STATUS]]=$Q$3,"-","")</f>
        <v>-</v>
      </c>
      <c r="N333" s="55">
        <f>Tab_CAANxSAAL[[#This Row],[DATA PRÉ-NOTA]]</f>
        <v>44641</v>
      </c>
      <c r="O333" s="56">
        <v>44643</v>
      </c>
      <c r="P333" s="4" t="str">
        <f>IF(Tab_Indicadores[[#This Row],[DATA PRÉ-NOTA]]&lt;=Tab_Indicadores[[#This Row],[PRAZO PRÉ-NOTA]],"No prazo","Fora do prazo")</f>
        <v>No prazo</v>
      </c>
    </row>
    <row r="334" spans="1:16" x14ac:dyDescent="0.25">
      <c r="A334" s="40" t="str">
        <f t="shared" si="60"/>
        <v>Março</v>
      </c>
      <c r="B334" s="40">
        <f>MONTH(Tab_CAANxSAAL[[#This Row],[MÊS LANÇ.]])</f>
        <v>3</v>
      </c>
      <c r="C334" s="40" t="str">
        <f>Tab_CAANxSAAL[[#This Row],[FILIAL]]</f>
        <v>A</v>
      </c>
      <c r="D334" s="48" t="str">
        <f>Tab_CAANxSAAL[[#This Row],[RAZÃO SOCIAL]]</f>
        <v>Hewir</v>
      </c>
      <c r="E334" s="40">
        <f>Tab_CAANxSAAL[[#This Row],[NATUREZA CONTRATO]]</f>
        <v>675613</v>
      </c>
      <c r="F334" s="4" t="str">
        <f>Tab_CAANxSAAL[[#This Row],[MEDIDOR / REQUISITANTE]]</f>
        <v>Laura Cunha</v>
      </c>
      <c r="G334" s="46">
        <f>Tab_CAANxSAAL[[#This Row],[LIBERAÇÃO PEDIDO]]</f>
        <v>44641</v>
      </c>
      <c r="H334" s="10">
        <v>44642</v>
      </c>
      <c r="I334" s="40">
        <f>DAY(Tab_Indicadores[[#This Row],[DATA LIBERAÇÃO]])</f>
        <v>21</v>
      </c>
      <c r="J334" s="40" t="e">
        <f>IF(Tab_Indicadores[[#This Row],[MÊS]]=$AA$3,I334,"")</f>
        <v>#REF!</v>
      </c>
      <c r="K334" s="49" t="str">
        <f>IF(Tab_Indicadores[[#All],[DATA LIBERAÇÃO]]&gt;Tab_Indicadores[[#All],[PRAZO LIBERAÇÃO]],"Fora do prazo","No prazo")</f>
        <v>No prazo</v>
      </c>
      <c r="L334" s="49" t="str">
        <f t="shared" si="61"/>
        <v>-</v>
      </c>
      <c r="M334" s="40" t="str">
        <f>IF(Tab_Indicadores[[#This Row],[STATUS]]=$Q$3,"-","")</f>
        <v>-</v>
      </c>
      <c r="N334" s="55">
        <f>Tab_CAANxSAAL[[#This Row],[DATA PRÉ-NOTA]]</f>
        <v>44641</v>
      </c>
      <c r="O334" s="56">
        <v>44643</v>
      </c>
      <c r="P334" s="4" t="str">
        <f>IF(Tab_Indicadores[[#This Row],[DATA PRÉ-NOTA]]&lt;=Tab_Indicadores[[#This Row],[PRAZO PRÉ-NOTA]],"No prazo","Fora do prazo")</f>
        <v>No prazo</v>
      </c>
    </row>
    <row r="335" spans="1:16" x14ac:dyDescent="0.25">
      <c r="A335" s="40" t="str">
        <f t="shared" ref="A335:A362" si="62">IF(B335=1,"Janeiro",IF(B335=2,"Fevereiro",IF(B335=3,"Março",IF(B335=4,"Abril",IF(B335=5,"Maio",IF(B335=6,"Junho",IF(B335=7,"Julho",IF(B335=8,"Agosto",IF(B335=9,"Setembro",IF(B335=10,"Outubro",IF(B335=11,"Novembro","Dezembro")))))))))))</f>
        <v>Março</v>
      </c>
      <c r="B335" s="40">
        <f>MONTH(Tab_CAANxSAAL[[#This Row],[MÊS LANÇ.]])</f>
        <v>3</v>
      </c>
      <c r="C335" s="40" t="str">
        <f>Tab_CAANxSAAL[[#This Row],[FILIAL]]</f>
        <v>A</v>
      </c>
      <c r="D335" s="48" t="str">
        <f>Tab_CAANxSAAL[[#This Row],[RAZÃO SOCIAL]]</f>
        <v>Zuyhui</v>
      </c>
      <c r="E335" s="40">
        <f>Tab_CAANxSAAL[[#This Row],[NATUREZA CONTRATO]]</f>
        <v>512697</v>
      </c>
      <c r="F335" s="4" t="str">
        <f>Tab_CAANxSAAL[[#This Row],[MEDIDOR / REQUISITANTE]]</f>
        <v>Isis Fogaça</v>
      </c>
      <c r="G335" s="46">
        <f>Tab_CAANxSAAL[[#This Row],[LIBERAÇÃO PEDIDO]]</f>
        <v>44627</v>
      </c>
      <c r="H335" s="10">
        <v>44642</v>
      </c>
      <c r="I335" s="40">
        <f>DAY(Tab_Indicadores[[#This Row],[DATA LIBERAÇÃO]])</f>
        <v>7</v>
      </c>
      <c r="J335" s="40" t="e">
        <f>IF(Tab_Indicadores[[#This Row],[MÊS]]=$AA$3,I335,"")</f>
        <v>#REF!</v>
      </c>
      <c r="K335" s="49" t="str">
        <f>IF(Tab_Indicadores[[#All],[DATA LIBERAÇÃO]]&gt;Tab_Indicadores[[#All],[PRAZO LIBERAÇÃO]],"Fora do prazo","No prazo")</f>
        <v>No prazo</v>
      </c>
      <c r="L335" s="49" t="str">
        <f t="shared" ref="L335:L362" si="63">IF(K335="Fora do prazo",F335,"-")</f>
        <v>-</v>
      </c>
      <c r="M335" s="40" t="str">
        <f>IF(Tab_Indicadores[[#This Row],[STATUS]]=$Q$3,"-","")</f>
        <v>-</v>
      </c>
      <c r="N335" s="55">
        <f>Tab_CAANxSAAL[[#This Row],[DATA PRÉ-NOTA]]</f>
        <v>44627</v>
      </c>
      <c r="O335" s="56">
        <v>44643</v>
      </c>
      <c r="P335" s="4" t="str">
        <f>IF(Tab_Indicadores[[#This Row],[DATA PRÉ-NOTA]]&lt;=Tab_Indicadores[[#This Row],[PRAZO PRÉ-NOTA]],"No prazo","Fora do prazo")</f>
        <v>No prazo</v>
      </c>
    </row>
    <row r="336" spans="1:16" x14ac:dyDescent="0.25">
      <c r="A336" s="40" t="str">
        <f t="shared" si="62"/>
        <v>Março</v>
      </c>
      <c r="B336" s="40">
        <f>MONTH(Tab_CAANxSAAL[[#This Row],[MÊS LANÇ.]])</f>
        <v>3</v>
      </c>
      <c r="C336" s="40" t="str">
        <f>Tab_CAANxSAAL[[#This Row],[FILIAL]]</f>
        <v>A</v>
      </c>
      <c r="D336" s="48" t="str">
        <f>Tab_CAANxSAAL[[#This Row],[RAZÃO SOCIAL]]</f>
        <v>Bivaror</v>
      </c>
      <c r="E336" s="40">
        <f>Tab_CAANxSAAL[[#This Row],[NATUREZA CONTRATO]]</f>
        <v>222293</v>
      </c>
      <c r="F336" s="4" t="str">
        <f>Tab_CAANxSAAL[[#This Row],[MEDIDOR / REQUISITANTE]]</f>
        <v>Maria Eduarda Ribeiro</v>
      </c>
      <c r="G336" s="46">
        <f>Tab_CAANxSAAL[[#This Row],[LIBERAÇÃO PEDIDO]]</f>
        <v>44642</v>
      </c>
      <c r="H336" s="10">
        <v>44642</v>
      </c>
      <c r="I336" s="40">
        <f>DAY(Tab_Indicadores[[#This Row],[DATA LIBERAÇÃO]])</f>
        <v>22</v>
      </c>
      <c r="J336" s="40" t="e">
        <f>IF(Tab_Indicadores[[#This Row],[MÊS]]=$AA$3,I336,"")</f>
        <v>#REF!</v>
      </c>
      <c r="K336" s="49" t="str">
        <f>IF(Tab_Indicadores[[#All],[DATA LIBERAÇÃO]]&gt;Tab_Indicadores[[#All],[PRAZO LIBERAÇÃO]],"Fora do prazo","No prazo")</f>
        <v>No prazo</v>
      </c>
      <c r="L336" s="49" t="str">
        <f t="shared" si="63"/>
        <v>-</v>
      </c>
      <c r="M336" s="40" t="str">
        <f>IF(Tab_Indicadores[[#This Row],[STATUS]]=$Q$3,"-","")</f>
        <v>-</v>
      </c>
      <c r="N336" s="55">
        <f>Tab_CAANxSAAL[[#This Row],[DATA PRÉ-NOTA]]</f>
        <v>44643</v>
      </c>
      <c r="O336" s="56">
        <v>44643</v>
      </c>
      <c r="P336" s="4" t="str">
        <f>IF(Tab_Indicadores[[#This Row],[DATA PRÉ-NOTA]]&lt;=Tab_Indicadores[[#This Row],[PRAZO PRÉ-NOTA]],"No prazo","Fora do prazo")</f>
        <v>No prazo</v>
      </c>
    </row>
    <row r="337" spans="1:16" x14ac:dyDescent="0.25">
      <c r="A337" s="40" t="str">
        <f t="shared" si="62"/>
        <v>Março</v>
      </c>
      <c r="B337" s="40">
        <f>MONTH(Tab_CAANxSAAL[[#This Row],[MÊS LANÇ.]])</f>
        <v>3</v>
      </c>
      <c r="C337" s="40" t="str">
        <f>Tab_CAANxSAAL[[#This Row],[FILIAL]]</f>
        <v>A</v>
      </c>
      <c r="D337" s="48" t="str">
        <f>Tab_CAANxSAAL[[#This Row],[RAZÃO SOCIAL]]</f>
        <v>Datun</v>
      </c>
      <c r="E337" s="40">
        <f>Tab_CAANxSAAL[[#This Row],[NATUREZA CONTRATO]]</f>
        <v>747281</v>
      </c>
      <c r="F337" s="4" t="str">
        <f>Tab_CAANxSAAL[[#This Row],[MEDIDOR / REQUISITANTE]]</f>
        <v>Esther Aragão</v>
      </c>
      <c r="G337" s="46">
        <f>Tab_CAANxSAAL[[#This Row],[LIBERAÇÃO PEDIDO]]</f>
        <v>44628</v>
      </c>
      <c r="H337" s="10">
        <v>44642</v>
      </c>
      <c r="I337" s="40">
        <f>DAY(Tab_Indicadores[[#This Row],[DATA LIBERAÇÃO]])</f>
        <v>8</v>
      </c>
      <c r="J337" s="40" t="e">
        <f>IF(Tab_Indicadores[[#This Row],[MÊS]]=$AA$3,I337,"")</f>
        <v>#REF!</v>
      </c>
      <c r="K337" s="49" t="str">
        <f>IF(Tab_Indicadores[[#All],[DATA LIBERAÇÃO]]&gt;Tab_Indicadores[[#All],[PRAZO LIBERAÇÃO]],"Fora do prazo","No prazo")</f>
        <v>No prazo</v>
      </c>
      <c r="L337" s="49" t="str">
        <f t="shared" si="63"/>
        <v>-</v>
      </c>
      <c r="M337" s="40" t="str">
        <f>IF(Tab_Indicadores[[#This Row],[STATUS]]=$Q$3,"-","")</f>
        <v>-</v>
      </c>
      <c r="N337" s="55">
        <f>Tab_CAANxSAAL[[#This Row],[DATA PRÉ-NOTA]]</f>
        <v>44628</v>
      </c>
      <c r="O337" s="56">
        <v>44643</v>
      </c>
      <c r="P337" s="4" t="str">
        <f>IF(Tab_Indicadores[[#This Row],[DATA PRÉ-NOTA]]&lt;=Tab_Indicadores[[#This Row],[PRAZO PRÉ-NOTA]],"No prazo","Fora do prazo")</f>
        <v>No prazo</v>
      </c>
    </row>
    <row r="338" spans="1:16" x14ac:dyDescent="0.25">
      <c r="A338" s="40" t="str">
        <f t="shared" si="62"/>
        <v>Março</v>
      </c>
      <c r="B338" s="40">
        <f>MONTH(Tab_CAANxSAAL[[#This Row],[MÊS LANÇ.]])</f>
        <v>3</v>
      </c>
      <c r="C338" s="40" t="str">
        <f>Tab_CAANxSAAL[[#This Row],[FILIAL]]</f>
        <v>A</v>
      </c>
      <c r="D338" s="48" t="str">
        <f>Tab_CAANxSAAL[[#This Row],[RAZÃO SOCIAL]]</f>
        <v>Datun</v>
      </c>
      <c r="E338" s="40">
        <f>Tab_CAANxSAAL[[#This Row],[NATUREZA CONTRATO]]</f>
        <v>486418</v>
      </c>
      <c r="F338" s="4" t="str">
        <f>Tab_CAANxSAAL[[#This Row],[MEDIDOR / REQUISITANTE]]</f>
        <v>Gabrielly Moura</v>
      </c>
      <c r="G338" s="46">
        <f>Tab_CAANxSAAL[[#This Row],[LIBERAÇÃO PEDIDO]]</f>
        <v>44628</v>
      </c>
      <c r="H338" s="10">
        <v>44642</v>
      </c>
      <c r="I338" s="40">
        <f>DAY(Tab_Indicadores[[#This Row],[DATA LIBERAÇÃO]])</f>
        <v>8</v>
      </c>
      <c r="J338" s="40" t="e">
        <f>IF(Tab_Indicadores[[#This Row],[MÊS]]=$AA$3,I338,"")</f>
        <v>#REF!</v>
      </c>
      <c r="K338" s="49" t="str">
        <f>IF(Tab_Indicadores[[#All],[DATA LIBERAÇÃO]]&gt;Tab_Indicadores[[#All],[PRAZO LIBERAÇÃO]],"Fora do prazo","No prazo")</f>
        <v>No prazo</v>
      </c>
      <c r="L338" s="49" t="str">
        <f t="shared" si="63"/>
        <v>-</v>
      </c>
      <c r="M338" s="40" t="str">
        <f>IF(Tab_Indicadores[[#This Row],[STATUS]]=$Q$3,"-","")</f>
        <v>-</v>
      </c>
      <c r="N338" s="55">
        <f>Tab_CAANxSAAL[[#This Row],[DATA PRÉ-NOTA]]</f>
        <v>44628</v>
      </c>
      <c r="O338" s="56">
        <v>44643</v>
      </c>
      <c r="P338" s="4" t="str">
        <f>IF(Tab_Indicadores[[#This Row],[DATA PRÉ-NOTA]]&lt;=Tab_Indicadores[[#This Row],[PRAZO PRÉ-NOTA]],"No prazo","Fora do prazo")</f>
        <v>No prazo</v>
      </c>
    </row>
    <row r="339" spans="1:16" x14ac:dyDescent="0.25">
      <c r="A339" s="40" t="str">
        <f t="shared" si="62"/>
        <v>Março</v>
      </c>
      <c r="B339" s="40">
        <f>MONTH(Tab_CAANxSAAL[[#This Row],[MÊS LANÇ.]])</f>
        <v>3</v>
      </c>
      <c r="C339" s="40" t="str">
        <f>Tab_CAANxSAAL[[#This Row],[FILIAL]]</f>
        <v>A</v>
      </c>
      <c r="D339" s="48" t="str">
        <f>Tab_CAANxSAAL[[#This Row],[RAZÃO SOCIAL]]</f>
        <v>Niuos</v>
      </c>
      <c r="E339" s="40">
        <f>Tab_CAANxSAAL[[#This Row],[NATUREZA CONTRATO]]</f>
        <v>767193</v>
      </c>
      <c r="F339" s="4" t="str">
        <f>Tab_CAANxSAAL[[#This Row],[MEDIDOR / REQUISITANTE]]</f>
        <v>Amanda Lopes</v>
      </c>
      <c r="G339" s="46">
        <f>Tab_CAANxSAAL[[#This Row],[LIBERAÇÃO PEDIDO]]</f>
        <v>0</v>
      </c>
      <c r="H339" s="10">
        <v>44642</v>
      </c>
      <c r="I339" s="40">
        <f>DAY(Tab_Indicadores[[#This Row],[DATA LIBERAÇÃO]])</f>
        <v>0</v>
      </c>
      <c r="J339" s="40" t="e">
        <f>IF(Tab_Indicadores[[#This Row],[MÊS]]=$AA$3,I339,"")</f>
        <v>#REF!</v>
      </c>
      <c r="K339" s="49" t="str">
        <f>IF(Tab_Indicadores[[#All],[DATA LIBERAÇÃO]]&gt;Tab_Indicadores[[#All],[PRAZO LIBERAÇÃO]],"Fora do prazo","No prazo")</f>
        <v>No prazo</v>
      </c>
      <c r="L339" s="49" t="str">
        <f t="shared" si="63"/>
        <v>-</v>
      </c>
      <c r="M339" s="40" t="str">
        <f>IF(Tab_Indicadores[[#This Row],[STATUS]]=$Q$3,"-","")</f>
        <v>-</v>
      </c>
      <c r="N339" s="55">
        <f>Tab_CAANxSAAL[[#This Row],[DATA PRÉ-NOTA]]</f>
        <v>44648</v>
      </c>
      <c r="O339" s="56">
        <v>44643</v>
      </c>
      <c r="P339" s="4" t="str">
        <f>IF(Tab_Indicadores[[#This Row],[DATA PRÉ-NOTA]]&lt;=Tab_Indicadores[[#This Row],[PRAZO PRÉ-NOTA]],"No prazo","Fora do prazo")</f>
        <v>Fora do prazo</v>
      </c>
    </row>
    <row r="340" spans="1:16" x14ac:dyDescent="0.25">
      <c r="A340" s="40" t="str">
        <f t="shared" si="62"/>
        <v>Março</v>
      </c>
      <c r="B340" s="40">
        <f>MONTH(Tab_CAANxSAAL[[#This Row],[MÊS LANÇ.]])</f>
        <v>3</v>
      </c>
      <c r="C340" s="40" t="str">
        <f>Tab_CAANxSAAL[[#This Row],[FILIAL]]</f>
        <v>C</v>
      </c>
      <c r="D340" s="48" t="str">
        <f>Tab_CAANxSAAL[[#This Row],[RAZÃO SOCIAL]]</f>
        <v>Niuos</v>
      </c>
      <c r="E340" s="40">
        <f>Tab_CAANxSAAL[[#This Row],[NATUREZA CONTRATO]]</f>
        <v>422125</v>
      </c>
      <c r="F340" s="4" t="str">
        <f>Tab_CAANxSAAL[[#This Row],[MEDIDOR / REQUISITANTE]]</f>
        <v>Amanda Lopes</v>
      </c>
      <c r="G340" s="46">
        <f>Tab_CAANxSAAL[[#This Row],[LIBERAÇÃO PEDIDO]]</f>
        <v>0</v>
      </c>
      <c r="H340" s="10">
        <v>44642</v>
      </c>
      <c r="I340" s="40">
        <f>DAY(Tab_Indicadores[[#This Row],[DATA LIBERAÇÃO]])</f>
        <v>0</v>
      </c>
      <c r="J340" s="40" t="e">
        <f>IF(Tab_Indicadores[[#This Row],[MÊS]]=$AA$3,I340,"")</f>
        <v>#REF!</v>
      </c>
      <c r="K340" s="49" t="str">
        <f>IF(Tab_Indicadores[[#All],[DATA LIBERAÇÃO]]&gt;Tab_Indicadores[[#All],[PRAZO LIBERAÇÃO]],"Fora do prazo","No prazo")</f>
        <v>No prazo</v>
      </c>
      <c r="L340" s="49" t="str">
        <f t="shared" si="63"/>
        <v>-</v>
      </c>
      <c r="M340" s="40" t="str">
        <f>IF(Tab_Indicadores[[#This Row],[STATUS]]=$Q$3,"-","")</f>
        <v>-</v>
      </c>
      <c r="N340" s="55">
        <f>Tab_CAANxSAAL[[#This Row],[DATA PRÉ-NOTA]]</f>
        <v>44648</v>
      </c>
      <c r="O340" s="56">
        <v>44643</v>
      </c>
      <c r="P340" s="4" t="str">
        <f>IF(Tab_Indicadores[[#This Row],[DATA PRÉ-NOTA]]&lt;=Tab_Indicadores[[#This Row],[PRAZO PRÉ-NOTA]],"No prazo","Fora do prazo")</f>
        <v>Fora do prazo</v>
      </c>
    </row>
    <row r="341" spans="1:16" x14ac:dyDescent="0.25">
      <c r="A341" s="40" t="str">
        <f t="shared" si="62"/>
        <v>Março</v>
      </c>
      <c r="B341" s="40">
        <f>MONTH(Tab_CAANxSAAL[[#This Row],[MÊS LANÇ.]])</f>
        <v>3</v>
      </c>
      <c r="C341" s="40" t="str">
        <f>Tab_CAANxSAAL[[#This Row],[FILIAL]]</f>
        <v>B</v>
      </c>
      <c r="D341" s="48" t="str">
        <f>Tab_CAANxSAAL[[#This Row],[RAZÃO SOCIAL]]</f>
        <v>Niuos</v>
      </c>
      <c r="E341" s="40">
        <f>Tab_CAANxSAAL[[#This Row],[NATUREZA CONTRATO]]</f>
        <v>196540</v>
      </c>
      <c r="F341" s="4" t="str">
        <f>Tab_CAANxSAAL[[#This Row],[MEDIDOR / REQUISITANTE]]</f>
        <v>Amanda Lopes</v>
      </c>
      <c r="G341" s="46">
        <f>Tab_CAANxSAAL[[#This Row],[LIBERAÇÃO PEDIDO]]</f>
        <v>0</v>
      </c>
      <c r="H341" s="10">
        <v>44642</v>
      </c>
      <c r="I341" s="40">
        <f>DAY(Tab_Indicadores[[#This Row],[DATA LIBERAÇÃO]])</f>
        <v>0</v>
      </c>
      <c r="J341" s="40" t="e">
        <f>IF(Tab_Indicadores[[#This Row],[MÊS]]=$AA$3,I341,"")</f>
        <v>#REF!</v>
      </c>
      <c r="K341" s="49" t="str">
        <f>IF(Tab_Indicadores[[#All],[DATA LIBERAÇÃO]]&gt;Tab_Indicadores[[#All],[PRAZO LIBERAÇÃO]],"Fora do prazo","No prazo")</f>
        <v>No prazo</v>
      </c>
      <c r="L341" s="49" t="str">
        <f t="shared" si="63"/>
        <v>-</v>
      </c>
      <c r="M341" s="40" t="str">
        <f>IF(Tab_Indicadores[[#This Row],[STATUS]]=$Q$3,"-","")</f>
        <v>-</v>
      </c>
      <c r="N341" s="55">
        <f>Tab_CAANxSAAL[[#This Row],[DATA PRÉ-NOTA]]</f>
        <v>44648</v>
      </c>
      <c r="O341" s="56">
        <v>44643</v>
      </c>
      <c r="P341" s="4" t="str">
        <f>IF(Tab_Indicadores[[#This Row],[DATA PRÉ-NOTA]]&lt;=Tab_Indicadores[[#This Row],[PRAZO PRÉ-NOTA]],"No prazo","Fora do prazo")</f>
        <v>Fora do prazo</v>
      </c>
    </row>
    <row r="342" spans="1:16" x14ac:dyDescent="0.25">
      <c r="A342" s="40" t="str">
        <f t="shared" si="62"/>
        <v>Março</v>
      </c>
      <c r="B342" s="40">
        <f>MONTH(Tab_CAANxSAAL[[#This Row],[MÊS LANÇ.]])</f>
        <v>3</v>
      </c>
      <c r="C342" s="40" t="str">
        <f>Tab_CAANxSAAL[[#This Row],[FILIAL]]</f>
        <v>A</v>
      </c>
      <c r="D342" s="48" t="str">
        <f>Tab_CAANxSAAL[[#This Row],[RAZÃO SOCIAL]]</f>
        <v>Xeocayre</v>
      </c>
      <c r="E342" s="40">
        <f>Tab_CAANxSAAL[[#This Row],[NATUREZA CONTRATO]]</f>
        <v>315405</v>
      </c>
      <c r="F342" s="4" t="str">
        <f>Tab_CAANxSAAL[[#This Row],[MEDIDOR / REQUISITANTE]]</f>
        <v>Larissa Pires</v>
      </c>
      <c r="G342" s="46">
        <f>Tab_CAANxSAAL[[#This Row],[LIBERAÇÃO PEDIDO]]</f>
        <v>44648</v>
      </c>
      <c r="H342" s="10">
        <v>44642</v>
      </c>
      <c r="I342" s="40">
        <f>DAY(Tab_Indicadores[[#This Row],[DATA LIBERAÇÃO]])</f>
        <v>28</v>
      </c>
      <c r="J342" s="40" t="e">
        <f>IF(Tab_Indicadores[[#This Row],[MÊS]]=$AA$3,I342,"")</f>
        <v>#REF!</v>
      </c>
      <c r="K342" s="49" t="str">
        <f>IF(Tab_Indicadores[[#All],[DATA LIBERAÇÃO]]&gt;Tab_Indicadores[[#All],[PRAZO LIBERAÇÃO]],"Fora do prazo","No prazo")</f>
        <v>Fora do prazo</v>
      </c>
      <c r="L342" s="49" t="str">
        <f t="shared" si="63"/>
        <v>Larissa Pires</v>
      </c>
      <c r="M342" s="40" t="str">
        <f>IF(Tab_Indicadores[[#This Row],[STATUS]]=$Q$3,"-","")</f>
        <v/>
      </c>
      <c r="N342" s="55">
        <f>Tab_CAANxSAAL[[#This Row],[DATA PRÉ-NOTA]]</f>
        <v>44648</v>
      </c>
      <c r="O342" s="56">
        <v>44643</v>
      </c>
      <c r="P342" s="4" t="str">
        <f>IF(Tab_Indicadores[[#This Row],[DATA PRÉ-NOTA]]&lt;=Tab_Indicadores[[#This Row],[PRAZO PRÉ-NOTA]],"No prazo","Fora do prazo")</f>
        <v>Fora do prazo</v>
      </c>
    </row>
    <row r="343" spans="1:16" x14ac:dyDescent="0.25">
      <c r="A343" s="40" t="str">
        <f t="shared" si="62"/>
        <v>Março</v>
      </c>
      <c r="B343" s="40">
        <f>MONTH(Tab_CAANxSAAL[[#This Row],[MÊS LANÇ.]])</f>
        <v>3</v>
      </c>
      <c r="C343" s="40" t="str">
        <f>Tab_CAANxSAAL[[#This Row],[FILIAL]]</f>
        <v>A</v>
      </c>
      <c r="D343" s="48" t="str">
        <f>Tab_CAANxSAAL[[#This Row],[RAZÃO SOCIAL]]</f>
        <v>Xeocayre</v>
      </c>
      <c r="E343" s="40">
        <f>Tab_CAANxSAAL[[#This Row],[NATUREZA CONTRATO]]</f>
        <v>536136</v>
      </c>
      <c r="F343" s="4" t="str">
        <f>Tab_CAANxSAAL[[#This Row],[MEDIDOR / REQUISITANTE]]</f>
        <v>Larissa Pires</v>
      </c>
      <c r="G343" s="46">
        <f>Tab_CAANxSAAL[[#This Row],[LIBERAÇÃO PEDIDO]]</f>
        <v>44648</v>
      </c>
      <c r="H343" s="10">
        <v>44642</v>
      </c>
      <c r="I343" s="40">
        <f>DAY(Tab_Indicadores[[#This Row],[DATA LIBERAÇÃO]])</f>
        <v>28</v>
      </c>
      <c r="J343" s="40" t="e">
        <f>IF(Tab_Indicadores[[#This Row],[MÊS]]=$AA$3,I343,"")</f>
        <v>#REF!</v>
      </c>
      <c r="K343" s="49" t="str">
        <f>IF(Tab_Indicadores[[#All],[DATA LIBERAÇÃO]]&gt;Tab_Indicadores[[#All],[PRAZO LIBERAÇÃO]],"Fora do prazo","No prazo")</f>
        <v>Fora do prazo</v>
      </c>
      <c r="L343" s="49" t="str">
        <f t="shared" si="63"/>
        <v>Larissa Pires</v>
      </c>
      <c r="M343" s="40" t="str">
        <f>IF(Tab_Indicadores[[#This Row],[STATUS]]=$Q$3,"-","")</f>
        <v/>
      </c>
      <c r="N343" s="55">
        <f>Tab_CAANxSAAL[[#This Row],[DATA PRÉ-NOTA]]</f>
        <v>44648</v>
      </c>
      <c r="O343" s="56">
        <v>44643</v>
      </c>
      <c r="P343" s="4" t="str">
        <f>IF(Tab_Indicadores[[#This Row],[DATA PRÉ-NOTA]]&lt;=Tab_Indicadores[[#This Row],[PRAZO PRÉ-NOTA]],"No prazo","Fora do prazo")</f>
        <v>Fora do prazo</v>
      </c>
    </row>
    <row r="344" spans="1:16" x14ac:dyDescent="0.25">
      <c r="A344" s="40" t="str">
        <f t="shared" si="62"/>
        <v>Março</v>
      </c>
      <c r="B344" s="40">
        <f>MONTH(Tab_CAANxSAAL[[#This Row],[MÊS LANÇ.]])</f>
        <v>3</v>
      </c>
      <c r="C344" s="40" t="str">
        <f>Tab_CAANxSAAL[[#This Row],[FILIAL]]</f>
        <v>A</v>
      </c>
      <c r="D344" s="48" t="str">
        <f>Tab_CAANxSAAL[[#This Row],[RAZÃO SOCIAL]]</f>
        <v>Vawen</v>
      </c>
      <c r="E344" s="40">
        <f>Tab_CAANxSAAL[[#This Row],[NATUREZA CONTRATO]]</f>
        <v>457710</v>
      </c>
      <c r="F344" s="4" t="str">
        <f>Tab_CAANxSAAL[[#This Row],[MEDIDOR / REQUISITANTE]]</f>
        <v>Emilly Cavalcanti</v>
      </c>
      <c r="G344" s="46">
        <f>Tab_CAANxSAAL[[#This Row],[LIBERAÇÃO PEDIDO]]</f>
        <v>44631</v>
      </c>
      <c r="H344" s="10">
        <v>44642</v>
      </c>
      <c r="I344" s="40">
        <f>DAY(Tab_Indicadores[[#This Row],[DATA LIBERAÇÃO]])</f>
        <v>11</v>
      </c>
      <c r="J344" s="40" t="e">
        <f>IF(Tab_Indicadores[[#This Row],[MÊS]]=$AA$3,I344,"")</f>
        <v>#REF!</v>
      </c>
      <c r="K344" s="49" t="str">
        <f>IF(Tab_Indicadores[[#All],[DATA LIBERAÇÃO]]&gt;Tab_Indicadores[[#All],[PRAZO LIBERAÇÃO]],"Fora do prazo","No prazo")</f>
        <v>No prazo</v>
      </c>
      <c r="L344" s="49" t="str">
        <f t="shared" si="63"/>
        <v>-</v>
      </c>
      <c r="M344" s="40" t="str">
        <f>IF(Tab_Indicadores[[#This Row],[STATUS]]=$Q$3,"-","")</f>
        <v>-</v>
      </c>
      <c r="N344" s="55">
        <f>Tab_CAANxSAAL[[#This Row],[DATA PRÉ-NOTA]]</f>
        <v>44634</v>
      </c>
      <c r="O344" s="56">
        <v>44643</v>
      </c>
      <c r="P344" s="4" t="str">
        <f>IF(Tab_Indicadores[[#This Row],[DATA PRÉ-NOTA]]&lt;=Tab_Indicadores[[#This Row],[PRAZO PRÉ-NOTA]],"No prazo","Fora do prazo")</f>
        <v>No prazo</v>
      </c>
    </row>
    <row r="345" spans="1:16" x14ac:dyDescent="0.25">
      <c r="A345" s="40" t="str">
        <f t="shared" si="62"/>
        <v>Março</v>
      </c>
      <c r="B345" s="40">
        <f>MONTH(Tab_CAANxSAAL[[#This Row],[MÊS LANÇ.]])</f>
        <v>3</v>
      </c>
      <c r="C345" s="40" t="str">
        <f>Tab_CAANxSAAL[[#This Row],[FILIAL]]</f>
        <v>A</v>
      </c>
      <c r="D345" s="48" t="str">
        <f>Tab_CAANxSAAL[[#This Row],[RAZÃO SOCIAL]]</f>
        <v>Vawen</v>
      </c>
      <c r="E345" s="40">
        <f>Tab_CAANxSAAL[[#This Row],[NATUREZA CONTRATO]]</f>
        <v>936748</v>
      </c>
      <c r="F345" s="4" t="str">
        <f>Tab_CAANxSAAL[[#This Row],[MEDIDOR / REQUISITANTE]]</f>
        <v>Maria Eduarda Ribeiro</v>
      </c>
      <c r="G345" s="46">
        <f>Tab_CAANxSAAL[[#This Row],[LIBERAÇÃO PEDIDO]]</f>
        <v>44635</v>
      </c>
      <c r="H345" s="10">
        <v>44642</v>
      </c>
      <c r="I345" s="40">
        <f>DAY(Tab_Indicadores[[#This Row],[DATA LIBERAÇÃO]])</f>
        <v>15</v>
      </c>
      <c r="J345" s="40" t="e">
        <f>IF(Tab_Indicadores[[#This Row],[MÊS]]=$AA$3,I345,"")</f>
        <v>#REF!</v>
      </c>
      <c r="K345" s="49" t="str">
        <f>IF(Tab_Indicadores[[#All],[DATA LIBERAÇÃO]]&gt;Tab_Indicadores[[#All],[PRAZO LIBERAÇÃO]],"Fora do prazo","No prazo")</f>
        <v>No prazo</v>
      </c>
      <c r="L345" s="49" t="str">
        <f t="shared" si="63"/>
        <v>-</v>
      </c>
      <c r="M345" s="40" t="str">
        <f>IF(Tab_Indicadores[[#This Row],[STATUS]]=$Q$3,"-","")</f>
        <v>-</v>
      </c>
      <c r="N345" s="55">
        <f>Tab_CAANxSAAL[[#This Row],[DATA PRÉ-NOTA]]</f>
        <v>44635</v>
      </c>
      <c r="O345" s="56">
        <v>44643</v>
      </c>
      <c r="P345" s="4" t="str">
        <f>IF(Tab_Indicadores[[#This Row],[DATA PRÉ-NOTA]]&lt;=Tab_Indicadores[[#This Row],[PRAZO PRÉ-NOTA]],"No prazo","Fora do prazo")</f>
        <v>No prazo</v>
      </c>
    </row>
    <row r="346" spans="1:16" x14ac:dyDescent="0.25">
      <c r="A346" s="40" t="str">
        <f t="shared" si="62"/>
        <v>Março</v>
      </c>
      <c r="B346" s="40">
        <f>MONTH(Tab_CAANxSAAL[[#This Row],[MÊS LANÇ.]])</f>
        <v>3</v>
      </c>
      <c r="C346" s="40" t="str">
        <f>Tab_CAANxSAAL[[#This Row],[FILIAL]]</f>
        <v>B</v>
      </c>
      <c r="D346" s="48" t="str">
        <f>Tab_CAANxSAAL[[#This Row],[RAZÃO SOCIAL]]</f>
        <v>Buiki</v>
      </c>
      <c r="E346" s="40">
        <f>Tab_CAANxSAAL[[#This Row],[NATUREZA CONTRATO]]</f>
        <v>439523</v>
      </c>
      <c r="F346" s="4" t="str">
        <f>Tab_CAANxSAAL[[#This Row],[MEDIDOR / REQUISITANTE]]</f>
        <v>Stephany Porto</v>
      </c>
      <c r="G346" s="46">
        <f>Tab_CAANxSAAL[[#This Row],[LIBERAÇÃO PEDIDO]]</f>
        <v>44629</v>
      </c>
      <c r="H346" s="10">
        <v>44642</v>
      </c>
      <c r="I346" s="40">
        <f>DAY(Tab_Indicadores[[#This Row],[DATA LIBERAÇÃO]])</f>
        <v>9</v>
      </c>
      <c r="J346" s="40" t="e">
        <f>IF(Tab_Indicadores[[#This Row],[MÊS]]=$AA$3,I346,"")</f>
        <v>#REF!</v>
      </c>
      <c r="K346" s="49" t="str">
        <f>IF(Tab_Indicadores[[#All],[DATA LIBERAÇÃO]]&gt;Tab_Indicadores[[#All],[PRAZO LIBERAÇÃO]],"Fora do prazo","No prazo")</f>
        <v>No prazo</v>
      </c>
      <c r="L346" s="49" t="str">
        <f t="shared" si="63"/>
        <v>-</v>
      </c>
      <c r="M346" s="40" t="str">
        <f>IF(Tab_Indicadores[[#This Row],[STATUS]]=$Q$3,"-","")</f>
        <v>-</v>
      </c>
      <c r="N346" s="55">
        <f>Tab_CAANxSAAL[[#This Row],[DATA PRÉ-NOTA]]</f>
        <v>44629</v>
      </c>
      <c r="O346" s="56">
        <v>44643</v>
      </c>
      <c r="P346" s="4" t="str">
        <f>IF(Tab_Indicadores[[#This Row],[DATA PRÉ-NOTA]]&lt;=Tab_Indicadores[[#This Row],[PRAZO PRÉ-NOTA]],"No prazo","Fora do prazo")</f>
        <v>No prazo</v>
      </c>
    </row>
    <row r="347" spans="1:16" x14ac:dyDescent="0.25">
      <c r="A347" s="40" t="str">
        <f t="shared" si="62"/>
        <v>Março</v>
      </c>
      <c r="B347" s="40">
        <f>MONTH(Tab_CAANxSAAL[[#This Row],[MÊS LANÇ.]])</f>
        <v>3</v>
      </c>
      <c r="C347" s="40" t="str">
        <f>Tab_CAANxSAAL[[#This Row],[FILIAL]]</f>
        <v>B</v>
      </c>
      <c r="D347" s="48" t="str">
        <f>Tab_CAANxSAAL[[#This Row],[RAZÃO SOCIAL]]</f>
        <v>Buiki</v>
      </c>
      <c r="E347" s="40">
        <f>Tab_CAANxSAAL[[#This Row],[NATUREZA CONTRATO]]</f>
        <v>341988</v>
      </c>
      <c r="F347" s="4" t="str">
        <f>Tab_CAANxSAAL[[#This Row],[MEDIDOR / REQUISITANTE]]</f>
        <v>Stephany Porto</v>
      </c>
      <c r="G347" s="46">
        <f>Tab_CAANxSAAL[[#This Row],[LIBERAÇÃO PEDIDO]]</f>
        <v>44629</v>
      </c>
      <c r="H347" s="10">
        <v>44642</v>
      </c>
      <c r="I347" s="40">
        <f>DAY(Tab_Indicadores[[#This Row],[DATA LIBERAÇÃO]])</f>
        <v>9</v>
      </c>
      <c r="J347" s="40" t="e">
        <f>IF(Tab_Indicadores[[#This Row],[MÊS]]=$AA$3,I347,"")</f>
        <v>#REF!</v>
      </c>
      <c r="K347" s="49" t="str">
        <f>IF(Tab_Indicadores[[#All],[DATA LIBERAÇÃO]]&gt;Tab_Indicadores[[#All],[PRAZO LIBERAÇÃO]],"Fora do prazo","No prazo")</f>
        <v>No prazo</v>
      </c>
      <c r="L347" s="49" t="str">
        <f t="shared" si="63"/>
        <v>-</v>
      </c>
      <c r="M347" s="40" t="str">
        <f>IF(Tab_Indicadores[[#This Row],[STATUS]]=$Q$3,"-","")</f>
        <v>-</v>
      </c>
      <c r="N347" s="55">
        <f>Tab_CAANxSAAL[[#This Row],[DATA PRÉ-NOTA]]</f>
        <v>44629</v>
      </c>
      <c r="O347" s="56">
        <v>44643</v>
      </c>
      <c r="P347" s="4" t="str">
        <f>IF(Tab_Indicadores[[#This Row],[DATA PRÉ-NOTA]]&lt;=Tab_Indicadores[[#This Row],[PRAZO PRÉ-NOTA]],"No prazo","Fora do prazo")</f>
        <v>No prazo</v>
      </c>
    </row>
    <row r="348" spans="1:16" x14ac:dyDescent="0.25">
      <c r="A348" s="40" t="str">
        <f t="shared" si="62"/>
        <v>Março</v>
      </c>
      <c r="B348" s="40">
        <f>MONTH(Tab_CAANxSAAL[[#This Row],[MÊS LANÇ.]])</f>
        <v>3</v>
      </c>
      <c r="C348" s="40" t="str">
        <f>Tab_CAANxSAAL[[#This Row],[FILIAL]]</f>
        <v>B</v>
      </c>
      <c r="D348" s="48" t="str">
        <f>Tab_CAANxSAAL[[#This Row],[RAZÃO SOCIAL]]</f>
        <v>Buiki</v>
      </c>
      <c r="E348" s="40">
        <f>Tab_CAANxSAAL[[#This Row],[NATUREZA CONTRATO]]</f>
        <v>276377</v>
      </c>
      <c r="F348" s="4" t="str">
        <f>Tab_CAANxSAAL[[#This Row],[MEDIDOR / REQUISITANTE]]</f>
        <v>Stephany Porto</v>
      </c>
      <c r="G348" s="46">
        <f>Tab_CAANxSAAL[[#This Row],[LIBERAÇÃO PEDIDO]]</f>
        <v>44629</v>
      </c>
      <c r="H348" s="10">
        <v>44642</v>
      </c>
      <c r="I348" s="40">
        <f>DAY(Tab_Indicadores[[#This Row],[DATA LIBERAÇÃO]])</f>
        <v>9</v>
      </c>
      <c r="J348" s="40" t="e">
        <f>IF(Tab_Indicadores[[#This Row],[MÊS]]=$AA$3,I348,"")</f>
        <v>#REF!</v>
      </c>
      <c r="K348" s="49" t="str">
        <f>IF(Tab_Indicadores[[#All],[DATA LIBERAÇÃO]]&gt;Tab_Indicadores[[#All],[PRAZO LIBERAÇÃO]],"Fora do prazo","No prazo")</f>
        <v>No prazo</v>
      </c>
      <c r="L348" s="49" t="str">
        <f t="shared" si="63"/>
        <v>-</v>
      </c>
      <c r="M348" s="40" t="str">
        <f>IF(Tab_Indicadores[[#This Row],[STATUS]]=$Q$3,"-","")</f>
        <v>-</v>
      </c>
      <c r="N348" s="55">
        <f>Tab_CAANxSAAL[[#This Row],[DATA PRÉ-NOTA]]</f>
        <v>44631</v>
      </c>
      <c r="O348" s="56">
        <v>44643</v>
      </c>
      <c r="P348" s="4" t="str">
        <f>IF(Tab_Indicadores[[#This Row],[DATA PRÉ-NOTA]]&lt;=Tab_Indicadores[[#This Row],[PRAZO PRÉ-NOTA]],"No prazo","Fora do prazo")</f>
        <v>No prazo</v>
      </c>
    </row>
    <row r="349" spans="1:16" x14ac:dyDescent="0.25">
      <c r="A349" s="40" t="str">
        <f t="shared" si="62"/>
        <v>Março</v>
      </c>
      <c r="B349" s="40">
        <f>MONTH(Tab_CAANxSAAL[[#This Row],[MÊS LANÇ.]])</f>
        <v>3</v>
      </c>
      <c r="C349" s="40" t="str">
        <f>Tab_CAANxSAAL[[#This Row],[FILIAL]]</f>
        <v>B</v>
      </c>
      <c r="D349" s="48" t="str">
        <f>Tab_CAANxSAAL[[#This Row],[RAZÃO SOCIAL]]</f>
        <v>Bofel</v>
      </c>
      <c r="E349" s="40">
        <f>Tab_CAANxSAAL[[#This Row],[NATUREZA CONTRATO]]</f>
        <v>245854</v>
      </c>
      <c r="F349" s="4" t="str">
        <f>Tab_CAANxSAAL[[#This Row],[MEDIDOR / REQUISITANTE]]</f>
        <v>Stephany Porto</v>
      </c>
      <c r="G349" s="46">
        <f>Tab_CAANxSAAL[[#This Row],[LIBERAÇÃO PEDIDO]]</f>
        <v>44635</v>
      </c>
      <c r="H349" s="10">
        <v>44642</v>
      </c>
      <c r="I349" s="40">
        <f>DAY(Tab_Indicadores[[#This Row],[DATA LIBERAÇÃO]])</f>
        <v>15</v>
      </c>
      <c r="J349" s="40" t="e">
        <f>IF(Tab_Indicadores[[#This Row],[MÊS]]=$AA$3,I349,"")</f>
        <v>#REF!</v>
      </c>
      <c r="K349" s="49" t="str">
        <f>IF(Tab_Indicadores[[#All],[DATA LIBERAÇÃO]]&gt;Tab_Indicadores[[#All],[PRAZO LIBERAÇÃO]],"Fora do prazo","No prazo")</f>
        <v>No prazo</v>
      </c>
      <c r="L349" s="49" t="str">
        <f t="shared" si="63"/>
        <v>-</v>
      </c>
      <c r="M349" s="40" t="str">
        <f>IF(Tab_Indicadores[[#This Row],[STATUS]]=$Q$3,"-","")</f>
        <v>-</v>
      </c>
      <c r="N349" s="55">
        <f>Tab_CAANxSAAL[[#This Row],[DATA PRÉ-NOTA]]</f>
        <v>44637</v>
      </c>
      <c r="O349" s="56">
        <v>44643</v>
      </c>
      <c r="P349" s="4" t="str">
        <f>IF(Tab_Indicadores[[#This Row],[DATA PRÉ-NOTA]]&lt;=Tab_Indicadores[[#This Row],[PRAZO PRÉ-NOTA]],"No prazo","Fora do prazo")</f>
        <v>No prazo</v>
      </c>
    </row>
    <row r="350" spans="1:16" x14ac:dyDescent="0.25">
      <c r="A350" s="40" t="str">
        <f t="shared" si="62"/>
        <v>Março</v>
      </c>
      <c r="B350" s="40">
        <f>MONTH(Tab_CAANxSAAL[[#This Row],[MÊS LANÇ.]])</f>
        <v>3</v>
      </c>
      <c r="C350" s="40" t="str">
        <f>Tab_CAANxSAAL[[#This Row],[FILIAL]]</f>
        <v>A</v>
      </c>
      <c r="D350" s="48" t="str">
        <f>Tab_CAANxSAAL[[#This Row],[RAZÃO SOCIAL]]</f>
        <v>Bofel</v>
      </c>
      <c r="E350" s="40">
        <f>Tab_CAANxSAAL[[#This Row],[NATUREZA CONTRATO]]</f>
        <v>288225</v>
      </c>
      <c r="F350" s="4" t="str">
        <f>Tab_CAANxSAAL[[#This Row],[MEDIDOR / REQUISITANTE]]</f>
        <v>Stephany Porto</v>
      </c>
      <c r="G350" s="46">
        <f>Tab_CAANxSAAL[[#This Row],[LIBERAÇÃO PEDIDO]]</f>
        <v>44635</v>
      </c>
      <c r="H350" s="10">
        <v>44642</v>
      </c>
      <c r="I350" s="40">
        <f>DAY(Tab_Indicadores[[#This Row],[DATA LIBERAÇÃO]])</f>
        <v>15</v>
      </c>
      <c r="J350" s="40" t="e">
        <f>IF(Tab_Indicadores[[#This Row],[MÊS]]=$AA$3,I350,"")</f>
        <v>#REF!</v>
      </c>
      <c r="K350" s="49" t="str">
        <f>IF(Tab_Indicadores[[#All],[DATA LIBERAÇÃO]]&gt;Tab_Indicadores[[#All],[PRAZO LIBERAÇÃO]],"Fora do prazo","No prazo")</f>
        <v>No prazo</v>
      </c>
      <c r="L350" s="49" t="str">
        <f t="shared" si="63"/>
        <v>-</v>
      </c>
      <c r="M350" s="40" t="str">
        <f>IF(Tab_Indicadores[[#This Row],[STATUS]]=$Q$3,"-","")</f>
        <v>-</v>
      </c>
      <c r="N350" s="55">
        <f>Tab_CAANxSAAL[[#This Row],[DATA PRÉ-NOTA]]</f>
        <v>44637</v>
      </c>
      <c r="O350" s="56">
        <v>44643</v>
      </c>
      <c r="P350" s="4" t="str">
        <f>IF(Tab_Indicadores[[#This Row],[DATA PRÉ-NOTA]]&lt;=Tab_Indicadores[[#This Row],[PRAZO PRÉ-NOTA]],"No prazo","Fora do prazo")</f>
        <v>No prazo</v>
      </c>
    </row>
    <row r="351" spans="1:16" x14ac:dyDescent="0.25">
      <c r="A351" s="40" t="str">
        <f t="shared" si="62"/>
        <v>Março</v>
      </c>
      <c r="B351" s="40">
        <f>MONTH(Tab_CAANxSAAL[[#This Row],[MÊS LANÇ.]])</f>
        <v>3</v>
      </c>
      <c r="C351" s="40" t="str">
        <f>Tab_CAANxSAAL[[#This Row],[FILIAL]]</f>
        <v>A</v>
      </c>
      <c r="D351" s="48" t="str">
        <f>Tab_CAANxSAAL[[#This Row],[RAZÃO SOCIAL]]</f>
        <v>Kukus</v>
      </c>
      <c r="E351" s="40">
        <f>Tab_CAANxSAAL[[#This Row],[NATUREZA CONTRATO]]</f>
        <v>414557</v>
      </c>
      <c r="F351" s="4" t="str">
        <f>Tab_CAANxSAAL[[#This Row],[MEDIDOR / REQUISITANTE]]</f>
        <v>Maria Clara Azevedo</v>
      </c>
      <c r="G351" s="46">
        <f>Tab_CAANxSAAL[[#This Row],[LIBERAÇÃO PEDIDO]]</f>
        <v>44627</v>
      </c>
      <c r="H351" s="10">
        <v>44642</v>
      </c>
      <c r="I351" s="40">
        <f>DAY(Tab_Indicadores[[#This Row],[DATA LIBERAÇÃO]])</f>
        <v>7</v>
      </c>
      <c r="J351" s="40" t="e">
        <f>IF(Tab_Indicadores[[#This Row],[MÊS]]=$AA$3,I351,"")</f>
        <v>#REF!</v>
      </c>
      <c r="K351" s="49" t="str">
        <f>IF(Tab_Indicadores[[#All],[DATA LIBERAÇÃO]]&gt;Tab_Indicadores[[#All],[PRAZO LIBERAÇÃO]],"Fora do prazo","No prazo")</f>
        <v>No prazo</v>
      </c>
      <c r="L351" s="49" t="str">
        <f t="shared" si="63"/>
        <v>-</v>
      </c>
      <c r="M351" s="40" t="str">
        <f>IF(Tab_Indicadores[[#This Row],[STATUS]]=$Q$3,"-","")</f>
        <v>-</v>
      </c>
      <c r="N351" s="55">
        <f>Tab_CAANxSAAL[[#This Row],[DATA PRÉ-NOTA]]</f>
        <v>44628</v>
      </c>
      <c r="O351" s="56">
        <v>44643</v>
      </c>
      <c r="P351" s="4" t="str">
        <f>IF(Tab_Indicadores[[#This Row],[DATA PRÉ-NOTA]]&lt;=Tab_Indicadores[[#This Row],[PRAZO PRÉ-NOTA]],"No prazo","Fora do prazo")</f>
        <v>No prazo</v>
      </c>
    </row>
    <row r="352" spans="1:16" x14ac:dyDescent="0.25">
      <c r="A352" s="40" t="str">
        <f t="shared" si="62"/>
        <v>Março</v>
      </c>
      <c r="B352" s="40">
        <f>MONTH(Tab_CAANxSAAL[[#This Row],[MÊS LANÇ.]])</f>
        <v>3</v>
      </c>
      <c r="C352" s="40" t="str">
        <f>Tab_CAANxSAAL[[#This Row],[FILIAL]]</f>
        <v>A</v>
      </c>
      <c r="D352" s="48" t="str">
        <f>Tab_CAANxSAAL[[#This Row],[RAZÃO SOCIAL]]</f>
        <v>Buaga</v>
      </c>
      <c r="E352" s="40">
        <f>Tab_CAANxSAAL[[#This Row],[NATUREZA CONTRATO]]</f>
        <v>448883</v>
      </c>
      <c r="F352" s="4" t="str">
        <f>Tab_CAANxSAAL[[#This Row],[MEDIDOR / REQUISITANTE]]</f>
        <v>Maria Clara Azevedo</v>
      </c>
      <c r="G352" s="46">
        <f>Tab_CAANxSAAL[[#This Row],[LIBERAÇÃO PEDIDO]]</f>
        <v>44628</v>
      </c>
      <c r="H352" s="10">
        <v>44642</v>
      </c>
      <c r="I352" s="40">
        <f>DAY(Tab_Indicadores[[#This Row],[DATA LIBERAÇÃO]])</f>
        <v>8</v>
      </c>
      <c r="J352" s="40" t="e">
        <f>IF(Tab_Indicadores[[#This Row],[MÊS]]=$AA$3,I352,"")</f>
        <v>#REF!</v>
      </c>
      <c r="K352" s="49" t="str">
        <f>IF(Tab_Indicadores[[#All],[DATA LIBERAÇÃO]]&gt;Tab_Indicadores[[#All],[PRAZO LIBERAÇÃO]],"Fora do prazo","No prazo")</f>
        <v>No prazo</v>
      </c>
      <c r="L352" s="49" t="str">
        <f t="shared" si="63"/>
        <v>-</v>
      </c>
      <c r="M352" s="40" t="str">
        <f>IF(Tab_Indicadores[[#This Row],[STATUS]]=$Q$3,"-","")</f>
        <v>-</v>
      </c>
      <c r="N352" s="55">
        <f>Tab_CAANxSAAL[[#This Row],[DATA PRÉ-NOTA]]</f>
        <v>44630</v>
      </c>
      <c r="O352" s="56">
        <v>44643</v>
      </c>
      <c r="P352" s="4" t="str">
        <f>IF(Tab_Indicadores[[#This Row],[DATA PRÉ-NOTA]]&lt;=Tab_Indicadores[[#This Row],[PRAZO PRÉ-NOTA]],"No prazo","Fora do prazo")</f>
        <v>No prazo</v>
      </c>
    </row>
    <row r="353" spans="1:16" x14ac:dyDescent="0.25">
      <c r="A353" s="40" t="str">
        <f t="shared" si="62"/>
        <v>Março</v>
      </c>
      <c r="B353" s="40">
        <f>MONTH(Tab_CAANxSAAL[[#This Row],[MÊS LANÇ.]])</f>
        <v>3</v>
      </c>
      <c r="C353" s="40" t="str">
        <f>Tab_CAANxSAAL[[#This Row],[FILIAL]]</f>
        <v>A</v>
      </c>
      <c r="D353" s="48" t="str">
        <f>Tab_CAANxSAAL[[#This Row],[RAZÃO SOCIAL]]</f>
        <v>Eswol</v>
      </c>
      <c r="E353" s="40">
        <f>Tab_CAANxSAAL[[#This Row],[NATUREZA CONTRATO]]</f>
        <v>677176</v>
      </c>
      <c r="F353" s="4" t="str">
        <f>Tab_CAANxSAAL[[#This Row],[MEDIDOR / REQUISITANTE]]</f>
        <v>Maria Eduarda Ribeiro</v>
      </c>
      <c r="G353" s="46">
        <f>Tab_CAANxSAAL[[#This Row],[LIBERAÇÃO PEDIDO]]</f>
        <v>44635</v>
      </c>
      <c r="H353" s="10">
        <v>44642</v>
      </c>
      <c r="I353" s="40">
        <f>DAY(Tab_Indicadores[[#This Row],[DATA LIBERAÇÃO]])</f>
        <v>15</v>
      </c>
      <c r="J353" s="40" t="e">
        <f>IF(Tab_Indicadores[[#This Row],[MÊS]]=$AA$3,I353,"")</f>
        <v>#REF!</v>
      </c>
      <c r="K353" s="49" t="str">
        <f>IF(Tab_Indicadores[[#All],[DATA LIBERAÇÃO]]&gt;Tab_Indicadores[[#All],[PRAZO LIBERAÇÃO]],"Fora do prazo","No prazo")</f>
        <v>No prazo</v>
      </c>
      <c r="L353" s="49" t="str">
        <f t="shared" si="63"/>
        <v>-</v>
      </c>
      <c r="M353" s="40" t="str">
        <f>IF(Tab_Indicadores[[#This Row],[STATUS]]=$Q$3,"-","")</f>
        <v>-</v>
      </c>
      <c r="N353" s="55">
        <f>Tab_CAANxSAAL[[#This Row],[DATA PRÉ-NOTA]]</f>
        <v>44637</v>
      </c>
      <c r="O353" s="56">
        <v>44643</v>
      </c>
      <c r="P353" s="4" t="str">
        <f>IF(Tab_Indicadores[[#This Row],[DATA PRÉ-NOTA]]&lt;=Tab_Indicadores[[#This Row],[PRAZO PRÉ-NOTA]],"No prazo","Fora do prazo")</f>
        <v>No prazo</v>
      </c>
    </row>
    <row r="354" spans="1:16" x14ac:dyDescent="0.25">
      <c r="A354" s="40" t="str">
        <f t="shared" si="62"/>
        <v>Março</v>
      </c>
      <c r="B354" s="40">
        <f>MONTH(Tab_CAANxSAAL[[#This Row],[MÊS LANÇ.]])</f>
        <v>3</v>
      </c>
      <c r="C354" s="40" t="str">
        <f>Tab_CAANxSAAL[[#This Row],[FILIAL]]</f>
        <v>A</v>
      </c>
      <c r="D354" s="48" t="str">
        <f>Tab_CAANxSAAL[[#This Row],[RAZÃO SOCIAL]]</f>
        <v>Eswol</v>
      </c>
      <c r="E354" s="40">
        <f>Tab_CAANxSAAL[[#This Row],[NATUREZA CONTRATO]]</f>
        <v>707368</v>
      </c>
      <c r="F354" s="4" t="str">
        <f>Tab_CAANxSAAL[[#This Row],[MEDIDOR / REQUISITANTE]]</f>
        <v>Maria Eduarda Ribeiro</v>
      </c>
      <c r="G354" s="46">
        <f>Tab_CAANxSAAL[[#This Row],[LIBERAÇÃO PEDIDO]]</f>
        <v>44637</v>
      </c>
      <c r="H354" s="10">
        <v>44642</v>
      </c>
      <c r="I354" s="40">
        <f>DAY(Tab_Indicadores[[#This Row],[DATA LIBERAÇÃO]])</f>
        <v>17</v>
      </c>
      <c r="J354" s="40" t="e">
        <f>IF(Tab_Indicadores[[#This Row],[MÊS]]=$AA$3,I354,"")</f>
        <v>#REF!</v>
      </c>
      <c r="K354" s="49" t="str">
        <f>IF(Tab_Indicadores[[#All],[DATA LIBERAÇÃO]]&gt;Tab_Indicadores[[#All],[PRAZO LIBERAÇÃO]],"Fora do prazo","No prazo")</f>
        <v>No prazo</v>
      </c>
      <c r="L354" s="49" t="str">
        <f t="shared" si="63"/>
        <v>-</v>
      </c>
      <c r="M354" s="40" t="str">
        <f>IF(Tab_Indicadores[[#This Row],[STATUS]]=$Q$3,"-","")</f>
        <v>-</v>
      </c>
      <c r="N354" s="55">
        <f>Tab_CAANxSAAL[[#This Row],[DATA PRÉ-NOTA]]</f>
        <v>44638</v>
      </c>
      <c r="O354" s="56">
        <v>44643</v>
      </c>
      <c r="P354" s="4" t="str">
        <f>IF(Tab_Indicadores[[#This Row],[DATA PRÉ-NOTA]]&lt;=Tab_Indicadores[[#This Row],[PRAZO PRÉ-NOTA]],"No prazo","Fora do prazo")</f>
        <v>No prazo</v>
      </c>
    </row>
    <row r="355" spans="1:16" x14ac:dyDescent="0.25">
      <c r="A355" s="40" t="str">
        <f t="shared" si="62"/>
        <v>Março</v>
      </c>
      <c r="B355" s="40">
        <f>MONTH(Tab_CAANxSAAL[[#This Row],[MÊS LANÇ.]])</f>
        <v>3</v>
      </c>
      <c r="C355" s="40" t="str">
        <f>Tab_CAANxSAAL[[#This Row],[FILIAL]]</f>
        <v>B</v>
      </c>
      <c r="D355" s="48" t="str">
        <f>Tab_CAANxSAAL[[#This Row],[RAZÃO SOCIAL]]</f>
        <v>Eswol</v>
      </c>
      <c r="E355" s="40">
        <f>Tab_CAANxSAAL[[#This Row],[NATUREZA CONTRATO]]</f>
        <v>373424</v>
      </c>
      <c r="F355" s="4" t="str">
        <f>Tab_CAANxSAAL[[#This Row],[MEDIDOR / REQUISITANTE]]</f>
        <v>Maria Eduarda Ribeiro</v>
      </c>
      <c r="G355" s="46">
        <f>Tab_CAANxSAAL[[#This Row],[LIBERAÇÃO PEDIDO]]</f>
        <v>44638</v>
      </c>
      <c r="H355" s="10">
        <v>44642</v>
      </c>
      <c r="I355" s="40">
        <f>DAY(Tab_Indicadores[[#This Row],[DATA LIBERAÇÃO]])</f>
        <v>18</v>
      </c>
      <c r="J355" s="40" t="e">
        <f>IF(Tab_Indicadores[[#This Row],[MÊS]]=$AA$3,I355,"")</f>
        <v>#REF!</v>
      </c>
      <c r="K355" s="49" t="str">
        <f>IF(Tab_Indicadores[[#All],[DATA LIBERAÇÃO]]&gt;Tab_Indicadores[[#All],[PRAZO LIBERAÇÃO]],"Fora do prazo","No prazo")</f>
        <v>No prazo</v>
      </c>
      <c r="L355" s="49" t="str">
        <f t="shared" si="63"/>
        <v>-</v>
      </c>
      <c r="M355" s="40" t="str">
        <f>IF(Tab_Indicadores[[#This Row],[STATUS]]=$Q$3,"-","")</f>
        <v>-</v>
      </c>
      <c r="N355" s="55">
        <f>Tab_CAANxSAAL[[#This Row],[DATA PRÉ-NOTA]]</f>
        <v>44641</v>
      </c>
      <c r="O355" s="56">
        <v>44643</v>
      </c>
      <c r="P355" s="4" t="str">
        <f>IF(Tab_Indicadores[[#This Row],[DATA PRÉ-NOTA]]&lt;=Tab_Indicadores[[#This Row],[PRAZO PRÉ-NOTA]],"No prazo","Fora do prazo")</f>
        <v>No prazo</v>
      </c>
    </row>
    <row r="356" spans="1:16" x14ac:dyDescent="0.25">
      <c r="A356" s="40" t="str">
        <f t="shared" si="62"/>
        <v>Março</v>
      </c>
      <c r="B356" s="40">
        <f>MONTH(Tab_CAANxSAAL[[#This Row],[MÊS LANÇ.]])</f>
        <v>3</v>
      </c>
      <c r="C356" s="40" t="str">
        <f>Tab_CAANxSAAL[[#This Row],[FILIAL]]</f>
        <v>A</v>
      </c>
      <c r="D356" s="48" t="str">
        <f>Tab_CAANxSAAL[[#This Row],[RAZÃO SOCIAL]]</f>
        <v>Caeonion</v>
      </c>
      <c r="E356" s="40">
        <f>Tab_CAANxSAAL[[#This Row],[NATUREZA CONTRATO]]</f>
        <v>869440</v>
      </c>
      <c r="F356" s="4" t="str">
        <f>Tab_CAANxSAAL[[#This Row],[MEDIDOR / REQUISITANTE]]</f>
        <v>Dr. Gustavo Henrique da Rocha</v>
      </c>
      <c r="G356" s="46">
        <f>Tab_CAANxSAAL[[#This Row],[LIBERAÇÃO PEDIDO]]</f>
        <v>44624</v>
      </c>
      <c r="H356" s="10">
        <v>44642</v>
      </c>
      <c r="I356" s="40">
        <f>DAY(Tab_Indicadores[[#This Row],[DATA LIBERAÇÃO]])</f>
        <v>4</v>
      </c>
      <c r="J356" s="40" t="e">
        <f>IF(Tab_Indicadores[[#This Row],[MÊS]]=$AA$3,I356,"")</f>
        <v>#REF!</v>
      </c>
      <c r="K356" s="49" t="str">
        <f>IF(Tab_Indicadores[[#All],[DATA LIBERAÇÃO]]&gt;Tab_Indicadores[[#All],[PRAZO LIBERAÇÃO]],"Fora do prazo","No prazo")</f>
        <v>No prazo</v>
      </c>
      <c r="L356" s="49" t="str">
        <f t="shared" si="63"/>
        <v>-</v>
      </c>
      <c r="M356" s="40" t="str">
        <f>IF(Tab_Indicadores[[#This Row],[STATUS]]=$Q$3,"-","")</f>
        <v>-</v>
      </c>
      <c r="N356" s="55">
        <f>Tab_CAANxSAAL[[#This Row],[DATA PRÉ-NOTA]]</f>
        <v>44624</v>
      </c>
      <c r="O356" s="56">
        <v>44643</v>
      </c>
      <c r="P356" s="4" t="str">
        <f>IF(Tab_Indicadores[[#This Row],[DATA PRÉ-NOTA]]&lt;=Tab_Indicadores[[#This Row],[PRAZO PRÉ-NOTA]],"No prazo","Fora do prazo")</f>
        <v>No prazo</v>
      </c>
    </row>
    <row r="357" spans="1:16" x14ac:dyDescent="0.25">
      <c r="A357" s="40" t="str">
        <f t="shared" si="62"/>
        <v>Março</v>
      </c>
      <c r="B357" s="40">
        <f>MONTH(Tab_CAANxSAAL[[#This Row],[MÊS LANÇ.]])</f>
        <v>3</v>
      </c>
      <c r="C357" s="40" t="str">
        <f>Tab_CAANxSAAL[[#This Row],[FILIAL]]</f>
        <v>A</v>
      </c>
      <c r="D357" s="48" t="str">
        <f>Tab_CAANxSAAL[[#This Row],[RAZÃO SOCIAL]]</f>
        <v>Malmothir</v>
      </c>
      <c r="E357" s="40">
        <f>Tab_CAANxSAAL[[#This Row],[NATUREZA CONTRATO]]</f>
        <v>938023</v>
      </c>
      <c r="F357" s="4" t="str">
        <f>Tab_CAANxSAAL[[#This Row],[MEDIDOR / REQUISITANTE]]</f>
        <v>Stephany Porto</v>
      </c>
      <c r="G357" s="46">
        <f>Tab_CAANxSAAL[[#This Row],[LIBERAÇÃO PEDIDO]]</f>
        <v>44624</v>
      </c>
      <c r="H357" s="10">
        <v>44642</v>
      </c>
      <c r="I357" s="40">
        <f>DAY(Tab_Indicadores[[#This Row],[DATA LIBERAÇÃO]])</f>
        <v>4</v>
      </c>
      <c r="J357" s="40" t="e">
        <f>IF(Tab_Indicadores[[#This Row],[MÊS]]=$AA$3,I357,"")</f>
        <v>#REF!</v>
      </c>
      <c r="K357" s="49" t="str">
        <f>IF(Tab_Indicadores[[#All],[DATA LIBERAÇÃO]]&gt;Tab_Indicadores[[#All],[PRAZO LIBERAÇÃO]],"Fora do prazo","No prazo")</f>
        <v>No prazo</v>
      </c>
      <c r="L357" s="49" t="str">
        <f t="shared" si="63"/>
        <v>-</v>
      </c>
      <c r="M357" s="40" t="str">
        <f>IF(Tab_Indicadores[[#This Row],[STATUS]]=$Q$3,"-","")</f>
        <v>-</v>
      </c>
      <c r="N357" s="55">
        <f>Tab_CAANxSAAL[[#This Row],[DATA PRÉ-NOTA]]</f>
        <v>44627</v>
      </c>
      <c r="O357" s="56">
        <v>44643</v>
      </c>
      <c r="P357" s="4" t="str">
        <f>IF(Tab_Indicadores[[#This Row],[DATA PRÉ-NOTA]]&lt;=Tab_Indicadores[[#This Row],[PRAZO PRÉ-NOTA]],"No prazo","Fora do prazo")</f>
        <v>No prazo</v>
      </c>
    </row>
    <row r="358" spans="1:16" x14ac:dyDescent="0.25">
      <c r="A358" s="40" t="str">
        <f t="shared" si="62"/>
        <v>Março</v>
      </c>
      <c r="B358" s="40">
        <f>MONTH(Tab_CAANxSAAL[[#This Row],[MÊS LANÇ.]])</f>
        <v>3</v>
      </c>
      <c r="C358" s="40" t="str">
        <f>Tab_CAANxSAAL[[#This Row],[FILIAL]]</f>
        <v>B</v>
      </c>
      <c r="D358" s="48" t="str">
        <f>Tab_CAANxSAAL[[#This Row],[RAZÃO SOCIAL]]</f>
        <v>Bape</v>
      </c>
      <c r="E358" s="40">
        <f>Tab_CAANxSAAL[[#This Row],[NATUREZA CONTRATO]]</f>
        <v>348084</v>
      </c>
      <c r="F358" s="4" t="str">
        <f>Tab_CAANxSAAL[[#This Row],[MEDIDOR / REQUISITANTE]]</f>
        <v>Gabrielly Moura</v>
      </c>
      <c r="G358" s="46">
        <f>Tab_CAANxSAAL[[#This Row],[LIBERAÇÃO PEDIDO]]</f>
        <v>44623</v>
      </c>
      <c r="H358" s="10">
        <v>44642</v>
      </c>
      <c r="I358" s="40">
        <f>DAY(Tab_Indicadores[[#This Row],[DATA LIBERAÇÃO]])</f>
        <v>3</v>
      </c>
      <c r="J358" s="40" t="e">
        <f>IF(Tab_Indicadores[[#This Row],[MÊS]]=$AA$3,I358,"")</f>
        <v>#REF!</v>
      </c>
      <c r="K358" s="49" t="str">
        <f>IF(Tab_Indicadores[[#All],[DATA LIBERAÇÃO]]&gt;Tab_Indicadores[[#All],[PRAZO LIBERAÇÃO]],"Fora do prazo","No prazo")</f>
        <v>No prazo</v>
      </c>
      <c r="L358" s="49" t="str">
        <f t="shared" si="63"/>
        <v>-</v>
      </c>
      <c r="M358" s="40" t="str">
        <f>IF(Tab_Indicadores[[#This Row],[STATUS]]=$Q$3,"-","")</f>
        <v>-</v>
      </c>
      <c r="N358" s="55">
        <f>Tab_CAANxSAAL[[#This Row],[DATA PRÉ-NOTA]]</f>
        <v>44623</v>
      </c>
      <c r="O358" s="56">
        <v>44643</v>
      </c>
      <c r="P358" s="4" t="str">
        <f>IF(Tab_Indicadores[[#This Row],[DATA PRÉ-NOTA]]&lt;=Tab_Indicadores[[#This Row],[PRAZO PRÉ-NOTA]],"No prazo","Fora do prazo")</f>
        <v>No prazo</v>
      </c>
    </row>
    <row r="359" spans="1:16" x14ac:dyDescent="0.25">
      <c r="A359" s="40" t="str">
        <f t="shared" si="62"/>
        <v>Março</v>
      </c>
      <c r="B359" s="40">
        <f>MONTH(Tab_CAANxSAAL[[#This Row],[MÊS LANÇ.]])</f>
        <v>3</v>
      </c>
      <c r="C359" s="40" t="str">
        <f>Tab_CAANxSAAL[[#This Row],[FILIAL]]</f>
        <v>B</v>
      </c>
      <c r="D359" s="48" t="str">
        <f>Tab_CAANxSAAL[[#This Row],[RAZÃO SOCIAL]]</f>
        <v>Bape</v>
      </c>
      <c r="E359" s="40">
        <f>Tab_CAANxSAAL[[#This Row],[NATUREZA CONTRATO]]</f>
        <v>396715</v>
      </c>
      <c r="F359" s="4" t="str">
        <f>Tab_CAANxSAAL[[#This Row],[MEDIDOR / REQUISITANTE]]</f>
        <v>Gabrielly Moura</v>
      </c>
      <c r="G359" s="46">
        <f>Tab_CAANxSAAL[[#This Row],[LIBERAÇÃO PEDIDO]]</f>
        <v>44623</v>
      </c>
      <c r="H359" s="10">
        <v>44642</v>
      </c>
      <c r="I359" s="40">
        <f>DAY(Tab_Indicadores[[#This Row],[DATA LIBERAÇÃO]])</f>
        <v>3</v>
      </c>
      <c r="J359" s="40" t="e">
        <f>IF(Tab_Indicadores[[#This Row],[MÊS]]=$AA$3,I359,"")</f>
        <v>#REF!</v>
      </c>
      <c r="K359" s="49" t="str">
        <f>IF(Tab_Indicadores[[#All],[DATA LIBERAÇÃO]]&gt;Tab_Indicadores[[#All],[PRAZO LIBERAÇÃO]],"Fora do prazo","No prazo")</f>
        <v>No prazo</v>
      </c>
      <c r="L359" s="49" t="str">
        <f t="shared" si="63"/>
        <v>-</v>
      </c>
      <c r="M359" s="40" t="str">
        <f>IF(Tab_Indicadores[[#This Row],[STATUS]]=$Q$3,"-","")</f>
        <v>-</v>
      </c>
      <c r="N359" s="55">
        <f>Tab_CAANxSAAL[[#This Row],[DATA PRÉ-NOTA]]</f>
        <v>44623</v>
      </c>
      <c r="O359" s="56">
        <v>44643</v>
      </c>
      <c r="P359" s="4" t="str">
        <f>IF(Tab_Indicadores[[#This Row],[DATA PRÉ-NOTA]]&lt;=Tab_Indicadores[[#This Row],[PRAZO PRÉ-NOTA]],"No prazo","Fora do prazo")</f>
        <v>No prazo</v>
      </c>
    </row>
    <row r="360" spans="1:16" x14ac:dyDescent="0.25">
      <c r="A360" s="40" t="str">
        <f t="shared" si="62"/>
        <v>Março</v>
      </c>
      <c r="B360" s="40">
        <f>MONTH(Tab_CAANxSAAL[[#This Row],[MÊS LANÇ.]])</f>
        <v>3</v>
      </c>
      <c r="C360" s="40" t="str">
        <f>Tab_CAANxSAAL[[#This Row],[FILIAL]]</f>
        <v>B</v>
      </c>
      <c r="D360" s="48" t="str">
        <f>Tab_CAANxSAAL[[#This Row],[RAZÃO SOCIAL]]</f>
        <v>Bape</v>
      </c>
      <c r="E360" s="40">
        <f>Tab_CAANxSAAL[[#This Row],[NATUREZA CONTRATO]]</f>
        <v>784084</v>
      </c>
      <c r="F360" s="4" t="str">
        <f>Tab_CAANxSAAL[[#This Row],[MEDIDOR / REQUISITANTE]]</f>
        <v>Laura Cunha</v>
      </c>
      <c r="G360" s="46" t="s">
        <v>263</v>
      </c>
      <c r="H360" s="10">
        <v>44642</v>
      </c>
      <c r="I360" s="40" t="s">
        <v>263</v>
      </c>
      <c r="J360" s="40" t="e">
        <f>IF(Tab_Indicadores[[#This Row],[MÊS]]=$AA$3,I360,"")</f>
        <v>#REF!</v>
      </c>
      <c r="K360" s="49" t="str">
        <f>IF(Tab_Indicadores[[#All],[DATA LIBERAÇÃO]]&gt;Tab_Indicadores[[#All],[PRAZO LIBERAÇÃO]],"Fora do prazo","No prazo")</f>
        <v>Fora do prazo</v>
      </c>
      <c r="L360" s="49" t="str">
        <f t="shared" si="63"/>
        <v>Laura Cunha</v>
      </c>
      <c r="M360" s="40" t="str">
        <f>IF(Tab_Indicadores[[#This Row],[STATUS]]=$Q$3,"-","")</f>
        <v/>
      </c>
      <c r="N360" s="55">
        <f>Tab_CAANxSAAL[[#This Row],[DATA PRÉ-NOTA]]</f>
        <v>44638</v>
      </c>
      <c r="O360" s="56">
        <v>44643</v>
      </c>
      <c r="P360" s="4" t="str">
        <f>IF(Tab_Indicadores[[#This Row],[DATA PRÉ-NOTA]]&lt;=Tab_Indicadores[[#This Row],[PRAZO PRÉ-NOTA]],"No prazo","Fora do prazo")</f>
        <v>No prazo</v>
      </c>
    </row>
    <row r="361" spans="1:16" x14ac:dyDescent="0.25">
      <c r="A361" s="40" t="str">
        <f t="shared" si="62"/>
        <v>Março</v>
      </c>
      <c r="B361" s="40">
        <f>MONTH(Tab_CAANxSAAL[[#This Row],[MÊS LANÇ.]])</f>
        <v>3</v>
      </c>
      <c r="C361" s="40" t="str">
        <f>Tab_CAANxSAAL[[#This Row],[FILIAL]]</f>
        <v>A</v>
      </c>
      <c r="D361" s="48" t="str">
        <f>Tab_CAANxSAAL[[#This Row],[RAZÃO SOCIAL]]</f>
        <v>Garzdu</v>
      </c>
      <c r="E361" s="40">
        <f>Tab_CAANxSAAL[[#This Row],[NATUREZA CONTRATO]]</f>
        <v>309343</v>
      </c>
      <c r="F361" s="4" t="str">
        <f>Tab_CAANxSAAL[[#This Row],[MEDIDOR / REQUISITANTE]]</f>
        <v>Nathan da Cunha</v>
      </c>
      <c r="G361" s="46" t="s">
        <v>263</v>
      </c>
      <c r="H361" s="10">
        <v>44642</v>
      </c>
      <c r="I361" s="40" t="s">
        <v>263</v>
      </c>
      <c r="J361" s="40" t="e">
        <f>IF(Tab_Indicadores[[#This Row],[MÊS]]=$AA$3,I361,"")</f>
        <v>#REF!</v>
      </c>
      <c r="K361" s="49" t="str">
        <f>IF(Tab_Indicadores[[#All],[DATA LIBERAÇÃO]]&gt;Tab_Indicadores[[#All],[PRAZO LIBERAÇÃO]],"Fora do prazo","No prazo")</f>
        <v>Fora do prazo</v>
      </c>
      <c r="L361" s="49" t="str">
        <f t="shared" si="63"/>
        <v>Nathan da Cunha</v>
      </c>
      <c r="M361" s="40" t="str">
        <f>IF(Tab_Indicadores[[#This Row],[STATUS]]=$Q$3,"-","")</f>
        <v/>
      </c>
      <c r="N361" s="55">
        <f>Tab_CAANxSAAL[[#This Row],[DATA PRÉ-NOTA]]</f>
        <v>44634</v>
      </c>
      <c r="O361" s="56">
        <v>44643</v>
      </c>
      <c r="P361" s="4" t="str">
        <f>IF(Tab_Indicadores[[#This Row],[DATA PRÉ-NOTA]]&lt;=Tab_Indicadores[[#This Row],[PRAZO PRÉ-NOTA]],"No prazo","Fora do prazo")</f>
        <v>No prazo</v>
      </c>
    </row>
    <row r="362" spans="1:16" x14ac:dyDescent="0.25">
      <c r="A362" s="40" t="str">
        <f t="shared" si="62"/>
        <v>Março</v>
      </c>
      <c r="B362" s="40">
        <f>MONTH(Tab_CAANxSAAL[[#This Row],[MÊS LANÇ.]])</f>
        <v>3</v>
      </c>
      <c r="C362" s="40" t="str">
        <f>Tab_CAANxSAAL[[#This Row],[FILIAL]]</f>
        <v>A</v>
      </c>
      <c r="D362" s="48" t="str">
        <f>Tab_CAANxSAAL[[#This Row],[RAZÃO SOCIAL]]</f>
        <v>Garzdu</v>
      </c>
      <c r="E362" s="40">
        <f>Tab_CAANxSAAL[[#This Row],[NATUREZA CONTRATO]]</f>
        <v>704694</v>
      </c>
      <c r="F362" s="4" t="str">
        <f>Tab_CAANxSAAL[[#This Row],[MEDIDOR / REQUISITANTE]]</f>
        <v>Nathan da Cunha</v>
      </c>
      <c r="G362" s="46" t="s">
        <v>263</v>
      </c>
      <c r="H362" s="10">
        <v>44642</v>
      </c>
      <c r="I362" s="40" t="s">
        <v>263</v>
      </c>
      <c r="J362" s="40" t="e">
        <f>IF(Tab_Indicadores[[#This Row],[MÊS]]=$AA$3,I362,"")</f>
        <v>#REF!</v>
      </c>
      <c r="K362" s="49" t="str">
        <f>IF(Tab_Indicadores[[#All],[DATA LIBERAÇÃO]]&gt;Tab_Indicadores[[#All],[PRAZO LIBERAÇÃO]],"Fora do prazo","No prazo")</f>
        <v>Fora do prazo</v>
      </c>
      <c r="L362" s="49" t="str">
        <f t="shared" si="63"/>
        <v>Nathan da Cunha</v>
      </c>
      <c r="M362" s="40" t="str">
        <f>IF(Tab_Indicadores[[#This Row],[STATUS]]=$Q$3,"-","")</f>
        <v/>
      </c>
      <c r="N362" s="55">
        <f>Tab_CAANxSAAL[[#This Row],[DATA PRÉ-NOTA]]</f>
        <v>44634</v>
      </c>
      <c r="O362" s="56">
        <v>44643</v>
      </c>
      <c r="P362" s="4" t="str">
        <f>IF(Tab_Indicadores[[#This Row],[DATA PRÉ-NOTA]]&lt;=Tab_Indicadores[[#This Row],[PRAZO PRÉ-NOTA]],"No prazo","Fora do prazo")</f>
        <v>No prazo</v>
      </c>
    </row>
    <row r="363" spans="1:16" x14ac:dyDescent="0.25">
      <c r="A363" s="40" t="str">
        <f t="shared" ref="A363:A364" si="64">IF(B363=1,"Janeiro",IF(B363=2,"Fevereiro",IF(B363=3,"Março",IF(B363=4,"Abril",IF(B363=5,"Maio",IF(B363=6,"Junho",IF(B363=7,"Julho",IF(B363=8,"Agosto",IF(B363=9,"Setembro",IF(B363=10,"Outubro",IF(B363=11,"Novembro","Dezembro")))))))))))</f>
        <v>Março</v>
      </c>
      <c r="B363" s="40">
        <f>MONTH(Tab_CAANxSAAL[[#This Row],[MÊS LANÇ.]])</f>
        <v>3</v>
      </c>
      <c r="C363" s="40" t="str">
        <f>Tab_CAANxSAAL[[#This Row],[FILIAL]]</f>
        <v>A</v>
      </c>
      <c r="D363" s="48" t="str">
        <f>Tab_CAANxSAAL[[#This Row],[RAZÃO SOCIAL]]</f>
        <v>Zopemog</v>
      </c>
      <c r="E363" s="40">
        <f>Tab_CAANxSAAL[[#This Row],[NATUREZA CONTRATO]]</f>
        <v>307513</v>
      </c>
      <c r="F363" s="4" t="str">
        <f>Tab_CAANxSAAL[[#This Row],[MEDIDOR / REQUISITANTE]]</f>
        <v>Marina da Cunha</v>
      </c>
      <c r="G363" s="46">
        <f>Tab_CAANxSAAL[[#This Row],[LIBERAÇÃO PEDIDO]]</f>
        <v>44608</v>
      </c>
      <c r="H363" s="10">
        <v>44642</v>
      </c>
      <c r="I363" s="40">
        <f>DAY(Tab_Indicadores[[#This Row],[DATA LIBERAÇÃO]])</f>
        <v>16</v>
      </c>
      <c r="J363" s="40" t="e">
        <f>IF(Tab_Indicadores[[#This Row],[MÊS]]=$AA$3,I363,"")</f>
        <v>#REF!</v>
      </c>
      <c r="K363" s="49" t="str">
        <f>IF(Tab_Indicadores[[#All],[DATA LIBERAÇÃO]]&gt;Tab_Indicadores[[#All],[PRAZO LIBERAÇÃO]],"Fora do prazo","No prazo")</f>
        <v>No prazo</v>
      </c>
      <c r="L363" s="49" t="str">
        <f t="shared" ref="L363:L364" si="65">IF(K363="Fora do prazo",F363,"-")</f>
        <v>-</v>
      </c>
      <c r="M363" s="40" t="str">
        <f>IF(Tab_Indicadores[[#This Row],[STATUS]]=$Q$3,"-","")</f>
        <v>-</v>
      </c>
      <c r="N363" s="55">
        <f>Tab_CAANxSAAL[[#This Row],[DATA PRÉ-NOTA]]</f>
        <v>44642</v>
      </c>
      <c r="O363" s="56">
        <v>44643</v>
      </c>
      <c r="P363" s="4" t="str">
        <f>IF(Tab_Indicadores[[#This Row],[DATA PRÉ-NOTA]]&lt;=Tab_Indicadores[[#This Row],[PRAZO PRÉ-NOTA]],"No prazo","Fora do prazo")</f>
        <v>No prazo</v>
      </c>
    </row>
    <row r="364" spans="1:16" x14ac:dyDescent="0.25">
      <c r="A364" s="40" t="str">
        <f t="shared" si="64"/>
        <v>Março</v>
      </c>
      <c r="B364" s="40">
        <f>MONTH(Tab_CAANxSAAL[[#This Row],[MÊS LANÇ.]])</f>
        <v>3</v>
      </c>
      <c r="C364" s="40" t="str">
        <f>Tab_CAANxSAAL[[#This Row],[FILIAL]]</f>
        <v>A</v>
      </c>
      <c r="D364" s="48" t="str">
        <f>Tab_CAANxSAAL[[#This Row],[RAZÃO SOCIAL]]</f>
        <v>Pulas</v>
      </c>
      <c r="E364" s="40">
        <f>Tab_CAANxSAAL[[#This Row],[NATUREZA CONTRATO]]</f>
        <v>722309</v>
      </c>
      <c r="F364" s="4" t="str">
        <f>Tab_CAANxSAAL[[#This Row],[MEDIDOR / REQUISITANTE]]</f>
        <v>Ana Laura Gomes</v>
      </c>
      <c r="G364" s="46">
        <f>Tab_CAANxSAAL[[#This Row],[LIBERAÇÃO PEDIDO]]</f>
        <v>44628</v>
      </c>
      <c r="H364" s="10">
        <v>44642</v>
      </c>
      <c r="I364" s="40">
        <f>DAY(Tab_Indicadores[[#This Row],[DATA LIBERAÇÃO]])</f>
        <v>8</v>
      </c>
      <c r="J364" s="40" t="e">
        <f>IF(Tab_Indicadores[[#This Row],[MÊS]]=$AA$3,I364,"")</f>
        <v>#REF!</v>
      </c>
      <c r="K364" s="49" t="str">
        <f>IF(Tab_Indicadores[[#All],[DATA LIBERAÇÃO]]&gt;Tab_Indicadores[[#All],[PRAZO LIBERAÇÃO]],"Fora do prazo","No prazo")</f>
        <v>No prazo</v>
      </c>
      <c r="L364" s="49" t="str">
        <f t="shared" si="65"/>
        <v>-</v>
      </c>
      <c r="M364" s="40" t="str">
        <f>IF(Tab_Indicadores[[#This Row],[STATUS]]=$Q$3,"-","")</f>
        <v>-</v>
      </c>
      <c r="N364" s="55">
        <f>Tab_CAANxSAAL[[#This Row],[DATA PRÉ-NOTA]]</f>
        <v>44628</v>
      </c>
      <c r="O364" s="56">
        <v>44643</v>
      </c>
      <c r="P364" s="4" t="str">
        <f>IF(Tab_Indicadores[[#This Row],[DATA PRÉ-NOTA]]&lt;=Tab_Indicadores[[#This Row],[PRAZO PRÉ-NOTA]],"No prazo","Fora do prazo")</f>
        <v>No prazo</v>
      </c>
    </row>
    <row r="365" spans="1:16" x14ac:dyDescent="0.25">
      <c r="A365" s="40" t="str">
        <f t="shared" ref="A365:A372" si="66">IF(B365=1,"Janeiro",IF(B365=2,"Fevereiro",IF(B365=3,"Março",IF(B365=4,"Abril",IF(B365=5,"Maio",IF(B365=6,"Junho",IF(B365=7,"Julho",IF(B365=8,"Agosto",IF(B365=9,"Setembro",IF(B365=10,"Outubro",IF(B365=11,"Novembro","Dezembro")))))))))))</f>
        <v>Março</v>
      </c>
      <c r="B365" s="40">
        <f>MONTH(Tab_CAANxSAAL[[#This Row],[MÊS LANÇ.]])</f>
        <v>3</v>
      </c>
      <c r="C365" s="40" t="str">
        <f>Tab_CAANxSAAL[[#This Row],[FILIAL]]</f>
        <v>A</v>
      </c>
      <c r="D365" s="48" t="str">
        <f>Tab_CAANxSAAL[[#This Row],[RAZÃO SOCIAL]]</f>
        <v>Felabirond</v>
      </c>
      <c r="E365" s="40">
        <f>Tab_CAANxSAAL[[#This Row],[NATUREZA CONTRATO]]</f>
        <v>380308</v>
      </c>
      <c r="F365" s="4" t="str">
        <f>Tab_CAANxSAAL[[#This Row],[MEDIDOR / REQUISITANTE]]</f>
        <v>Dr. Gustavo Henrique da Rocha</v>
      </c>
      <c r="G365" s="46">
        <f>Tab_CAANxSAAL[[#This Row],[LIBERAÇÃO PEDIDO]]</f>
        <v>44636</v>
      </c>
      <c r="H365" s="10">
        <v>44642</v>
      </c>
      <c r="I365" s="40">
        <f>DAY(Tab_Indicadores[[#This Row],[DATA LIBERAÇÃO]])</f>
        <v>16</v>
      </c>
      <c r="J365" s="40" t="e">
        <f>IF(Tab_Indicadores[[#This Row],[MÊS]]=$AA$3,I365,"")</f>
        <v>#REF!</v>
      </c>
      <c r="K365" s="49" t="str">
        <f>IF(Tab_Indicadores[[#All],[DATA LIBERAÇÃO]]&gt;Tab_Indicadores[[#All],[PRAZO LIBERAÇÃO]],"Fora do prazo","No prazo")</f>
        <v>No prazo</v>
      </c>
      <c r="L365" s="49" t="str">
        <f t="shared" ref="L365:L372" si="67">IF(K365="Fora do prazo",F365,"-")</f>
        <v>-</v>
      </c>
      <c r="M365" s="40" t="str">
        <f>IF(Tab_Indicadores[[#This Row],[STATUS]]=$Q$3,"-","")</f>
        <v>-</v>
      </c>
      <c r="N365" s="55">
        <f>Tab_CAANxSAAL[[#This Row],[DATA PRÉ-NOTA]]</f>
        <v>44636</v>
      </c>
      <c r="O365" s="56">
        <v>44643</v>
      </c>
      <c r="P365" s="4" t="str">
        <f>IF(Tab_Indicadores[[#This Row],[DATA PRÉ-NOTA]]&lt;=Tab_Indicadores[[#This Row],[PRAZO PRÉ-NOTA]],"No prazo","Fora do prazo")</f>
        <v>No prazo</v>
      </c>
    </row>
    <row r="366" spans="1:16" x14ac:dyDescent="0.25">
      <c r="A366" s="40" t="str">
        <f t="shared" si="66"/>
        <v>Março</v>
      </c>
      <c r="B366" s="40">
        <f>MONTH(Tab_CAANxSAAL[[#This Row],[MÊS LANÇ.]])</f>
        <v>3</v>
      </c>
      <c r="C366" s="40" t="str">
        <f>Tab_CAANxSAAL[[#This Row],[FILIAL]]</f>
        <v>A</v>
      </c>
      <c r="D366" s="48" t="str">
        <f>Tab_CAANxSAAL[[#This Row],[RAZÃO SOCIAL]]</f>
        <v>Taies</v>
      </c>
      <c r="E366" s="40">
        <f>Tab_CAANxSAAL[[#This Row],[NATUREZA CONTRATO]]</f>
        <v>709099</v>
      </c>
      <c r="F366" s="4" t="str">
        <f>Tab_CAANxSAAL[[#This Row],[MEDIDOR / REQUISITANTE]]</f>
        <v>Isabel Porto</v>
      </c>
      <c r="G366" s="46">
        <f>Tab_CAANxSAAL[[#This Row],[LIBERAÇÃO PEDIDO]]</f>
        <v>44624</v>
      </c>
      <c r="H366" s="10">
        <v>44642</v>
      </c>
      <c r="I366" s="40">
        <f>DAY(Tab_Indicadores[[#This Row],[DATA LIBERAÇÃO]])</f>
        <v>4</v>
      </c>
      <c r="J366" s="40" t="e">
        <f>IF(Tab_Indicadores[[#This Row],[MÊS]]=$AA$3,I366,"")</f>
        <v>#REF!</v>
      </c>
      <c r="K366" s="49" t="str">
        <f>IF(Tab_Indicadores[[#All],[DATA LIBERAÇÃO]]&gt;Tab_Indicadores[[#All],[PRAZO LIBERAÇÃO]],"Fora do prazo","No prazo")</f>
        <v>No prazo</v>
      </c>
      <c r="L366" s="49" t="str">
        <f t="shared" si="67"/>
        <v>-</v>
      </c>
      <c r="M366" s="40" t="str">
        <f>IF(Tab_Indicadores[[#This Row],[STATUS]]=$Q$3,"-","")</f>
        <v>-</v>
      </c>
      <c r="N366" s="55">
        <f>Tab_CAANxSAAL[[#This Row],[DATA PRÉ-NOTA]]</f>
        <v>44629</v>
      </c>
      <c r="O366" s="56">
        <v>44643</v>
      </c>
      <c r="P366" s="4" t="str">
        <f>IF(Tab_Indicadores[[#This Row],[DATA PRÉ-NOTA]]&lt;=Tab_Indicadores[[#This Row],[PRAZO PRÉ-NOTA]],"No prazo","Fora do prazo")</f>
        <v>No prazo</v>
      </c>
    </row>
    <row r="367" spans="1:16" x14ac:dyDescent="0.25">
      <c r="A367" s="40" t="str">
        <f t="shared" si="66"/>
        <v>Março</v>
      </c>
      <c r="B367" s="40">
        <f>MONTH(Tab_CAANxSAAL[[#This Row],[MÊS LANÇ.]])</f>
        <v>3</v>
      </c>
      <c r="C367" s="40" t="str">
        <f>Tab_CAANxSAAL[[#This Row],[FILIAL]]</f>
        <v>B</v>
      </c>
      <c r="D367" s="48" t="str">
        <f>Tab_CAANxSAAL[[#This Row],[RAZÃO SOCIAL]]</f>
        <v>Flel</v>
      </c>
      <c r="E367" s="40">
        <f>Tab_CAANxSAAL[[#This Row],[NATUREZA CONTRATO]]</f>
        <v>833491</v>
      </c>
      <c r="F367" s="4" t="str">
        <f>Tab_CAANxSAAL[[#This Row],[MEDIDOR / REQUISITANTE]]</f>
        <v>Júlia Martins</v>
      </c>
      <c r="G367" s="46">
        <f>Tab_CAANxSAAL[[#This Row],[LIBERAÇÃO PEDIDO]]</f>
        <v>44629</v>
      </c>
      <c r="H367" s="10">
        <v>44642</v>
      </c>
      <c r="I367" s="40">
        <f>DAY(Tab_Indicadores[[#This Row],[DATA LIBERAÇÃO]])</f>
        <v>9</v>
      </c>
      <c r="J367" s="40" t="e">
        <f>IF(Tab_Indicadores[[#This Row],[MÊS]]=$AA$3,I367,"")</f>
        <v>#REF!</v>
      </c>
      <c r="K367" s="49" t="str">
        <f>IF(Tab_Indicadores[[#All],[DATA LIBERAÇÃO]]&gt;Tab_Indicadores[[#All],[PRAZO LIBERAÇÃO]],"Fora do prazo","No prazo")</f>
        <v>No prazo</v>
      </c>
      <c r="L367" s="49" t="str">
        <f t="shared" si="67"/>
        <v>-</v>
      </c>
      <c r="M367" s="40" t="str">
        <f>IF(Tab_Indicadores[[#This Row],[STATUS]]=$Q$3,"-","")</f>
        <v>-</v>
      </c>
      <c r="N367" s="55">
        <f>Tab_CAANxSAAL[[#This Row],[DATA PRÉ-NOTA]]</f>
        <v>44631</v>
      </c>
      <c r="O367" s="56">
        <v>44643</v>
      </c>
      <c r="P367" s="4" t="str">
        <f>IF(Tab_Indicadores[[#This Row],[DATA PRÉ-NOTA]]&lt;=Tab_Indicadores[[#This Row],[PRAZO PRÉ-NOTA]],"No prazo","Fora do prazo")</f>
        <v>No prazo</v>
      </c>
    </row>
    <row r="368" spans="1:16" x14ac:dyDescent="0.25">
      <c r="A368" s="40" t="str">
        <f t="shared" si="66"/>
        <v>Março</v>
      </c>
      <c r="B368" s="40">
        <f>MONTH(Tab_CAANxSAAL[[#This Row],[MÊS LANÇ.]])</f>
        <v>3</v>
      </c>
      <c r="C368" s="40" t="str">
        <f>Tab_CAANxSAAL[[#This Row],[FILIAL]]</f>
        <v>C</v>
      </c>
      <c r="D368" s="48" t="str">
        <f>Tab_CAANxSAAL[[#This Row],[RAZÃO SOCIAL]]</f>
        <v>Flel</v>
      </c>
      <c r="E368" s="40">
        <f>Tab_CAANxSAAL[[#This Row],[NATUREZA CONTRATO]]</f>
        <v>127589</v>
      </c>
      <c r="F368" s="4" t="str">
        <f>Tab_CAANxSAAL[[#This Row],[MEDIDOR / REQUISITANTE]]</f>
        <v>Júlia Martins</v>
      </c>
      <c r="G368" s="46">
        <f>Tab_CAANxSAAL[[#This Row],[LIBERAÇÃO PEDIDO]]</f>
        <v>44629</v>
      </c>
      <c r="H368" s="10">
        <v>44642</v>
      </c>
      <c r="I368" s="40">
        <f>DAY(Tab_Indicadores[[#This Row],[DATA LIBERAÇÃO]])</f>
        <v>9</v>
      </c>
      <c r="J368" s="40" t="e">
        <f>IF(Tab_Indicadores[[#This Row],[MÊS]]=$AA$3,I368,"")</f>
        <v>#REF!</v>
      </c>
      <c r="K368" s="49" t="str">
        <f>IF(Tab_Indicadores[[#All],[DATA LIBERAÇÃO]]&gt;Tab_Indicadores[[#All],[PRAZO LIBERAÇÃO]],"Fora do prazo","No prazo")</f>
        <v>No prazo</v>
      </c>
      <c r="L368" s="49" t="str">
        <f t="shared" si="67"/>
        <v>-</v>
      </c>
      <c r="M368" s="40" t="str">
        <f>IF(Tab_Indicadores[[#This Row],[STATUS]]=$Q$3,"-","")</f>
        <v>-</v>
      </c>
      <c r="N368" s="55">
        <f>Tab_CAANxSAAL[[#This Row],[DATA PRÉ-NOTA]]</f>
        <v>44631</v>
      </c>
      <c r="O368" s="56">
        <v>44643</v>
      </c>
      <c r="P368" s="4" t="str">
        <f>IF(Tab_Indicadores[[#This Row],[DATA PRÉ-NOTA]]&lt;=Tab_Indicadores[[#This Row],[PRAZO PRÉ-NOTA]],"No prazo","Fora do prazo")</f>
        <v>No prazo</v>
      </c>
    </row>
    <row r="369" spans="1:16" x14ac:dyDescent="0.25">
      <c r="A369" s="40" t="str">
        <f t="shared" si="66"/>
        <v>Março</v>
      </c>
      <c r="B369" s="40">
        <f>MONTH(Tab_CAANxSAAL[[#This Row],[MÊS LANÇ.]])</f>
        <v>3</v>
      </c>
      <c r="C369" s="40" t="str">
        <f>Tab_CAANxSAAL[[#This Row],[FILIAL]]</f>
        <v>A</v>
      </c>
      <c r="D369" s="48" t="str">
        <f>Tab_CAANxSAAL[[#This Row],[RAZÃO SOCIAL]]</f>
        <v>Sacoagath</v>
      </c>
      <c r="E369" s="40">
        <f>Tab_CAANxSAAL[[#This Row],[NATUREZA CONTRATO]]</f>
        <v>195518</v>
      </c>
      <c r="F369" s="4" t="str">
        <f>Tab_CAANxSAAL[[#This Row],[MEDIDOR / REQUISITANTE]]</f>
        <v>Maria Eduarda Ribeiro</v>
      </c>
      <c r="G369" s="46">
        <f>Tab_CAANxSAAL[[#This Row],[LIBERAÇÃO PEDIDO]]</f>
        <v>44638</v>
      </c>
      <c r="H369" s="10">
        <v>44642</v>
      </c>
      <c r="I369" s="40">
        <f>DAY(Tab_Indicadores[[#This Row],[DATA LIBERAÇÃO]])</f>
        <v>18</v>
      </c>
      <c r="J369" s="40" t="e">
        <f>IF(Tab_Indicadores[[#This Row],[MÊS]]=$AA$3,I369,"")</f>
        <v>#REF!</v>
      </c>
      <c r="K369" s="49" t="str">
        <f>IF(Tab_Indicadores[[#All],[DATA LIBERAÇÃO]]&gt;Tab_Indicadores[[#All],[PRAZO LIBERAÇÃO]],"Fora do prazo","No prazo")</f>
        <v>No prazo</v>
      </c>
      <c r="L369" s="49" t="str">
        <f t="shared" si="67"/>
        <v>-</v>
      </c>
      <c r="M369" s="40" t="str">
        <f>IF(Tab_Indicadores[[#This Row],[STATUS]]=$Q$3,"-","")</f>
        <v>-</v>
      </c>
      <c r="N369" s="55">
        <f>Tab_CAANxSAAL[[#This Row],[DATA PRÉ-NOTA]]</f>
        <v>44638</v>
      </c>
      <c r="O369" s="56">
        <v>44643</v>
      </c>
      <c r="P369" s="4" t="str">
        <f>IF(Tab_Indicadores[[#This Row],[DATA PRÉ-NOTA]]&lt;=Tab_Indicadores[[#This Row],[PRAZO PRÉ-NOTA]],"No prazo","Fora do prazo")</f>
        <v>No prazo</v>
      </c>
    </row>
    <row r="370" spans="1:16" x14ac:dyDescent="0.25">
      <c r="A370" s="40" t="str">
        <f t="shared" si="66"/>
        <v>Março</v>
      </c>
      <c r="B370" s="40">
        <f>MONTH(Tab_CAANxSAAL[[#This Row],[MÊS LANÇ.]])</f>
        <v>3</v>
      </c>
      <c r="C370" s="40" t="str">
        <f>Tab_CAANxSAAL[[#This Row],[FILIAL]]</f>
        <v>A</v>
      </c>
      <c r="D370" s="48" t="str">
        <f>Tab_CAANxSAAL[[#This Row],[RAZÃO SOCIAL]]</f>
        <v>Sacoagath</v>
      </c>
      <c r="E370" s="40">
        <f>Tab_CAANxSAAL[[#This Row],[NATUREZA CONTRATO]]</f>
        <v>600685</v>
      </c>
      <c r="F370" s="4" t="str">
        <f>Tab_CAANxSAAL[[#This Row],[MEDIDOR / REQUISITANTE]]</f>
        <v>Maria Eduarda Ribeiro</v>
      </c>
      <c r="G370" s="46">
        <f>Tab_CAANxSAAL[[#This Row],[LIBERAÇÃO PEDIDO]]</f>
        <v>44638</v>
      </c>
      <c r="H370" s="10">
        <v>44642</v>
      </c>
      <c r="I370" s="40">
        <f>DAY(Tab_Indicadores[[#This Row],[DATA LIBERAÇÃO]])</f>
        <v>18</v>
      </c>
      <c r="J370" s="40" t="e">
        <f>IF(Tab_Indicadores[[#This Row],[MÊS]]=$AA$3,I370,"")</f>
        <v>#REF!</v>
      </c>
      <c r="K370" s="49" t="str">
        <f>IF(Tab_Indicadores[[#All],[DATA LIBERAÇÃO]]&gt;Tab_Indicadores[[#All],[PRAZO LIBERAÇÃO]],"Fora do prazo","No prazo")</f>
        <v>No prazo</v>
      </c>
      <c r="L370" s="49" t="str">
        <f t="shared" si="67"/>
        <v>-</v>
      </c>
      <c r="M370" s="40" t="str">
        <f>IF(Tab_Indicadores[[#This Row],[STATUS]]=$Q$3,"-","")</f>
        <v>-</v>
      </c>
      <c r="N370" s="55">
        <f>Tab_CAANxSAAL[[#This Row],[DATA PRÉ-NOTA]]</f>
        <v>44638</v>
      </c>
      <c r="O370" s="56">
        <v>44643</v>
      </c>
      <c r="P370" s="4" t="str">
        <f>IF(Tab_Indicadores[[#This Row],[DATA PRÉ-NOTA]]&lt;=Tab_Indicadores[[#This Row],[PRAZO PRÉ-NOTA]],"No prazo","Fora do prazo")</f>
        <v>No prazo</v>
      </c>
    </row>
    <row r="371" spans="1:16" x14ac:dyDescent="0.25">
      <c r="A371" s="40" t="str">
        <f t="shared" si="66"/>
        <v>Março</v>
      </c>
      <c r="B371" s="40">
        <f>MONTH(Tab_CAANxSAAL[[#This Row],[MÊS LANÇ.]])</f>
        <v>3</v>
      </c>
      <c r="C371" s="40" t="str">
        <f>Tab_CAANxSAAL[[#This Row],[FILIAL]]</f>
        <v>B</v>
      </c>
      <c r="D371" s="48" t="str">
        <f>Tab_CAANxSAAL[[#This Row],[RAZÃO SOCIAL]]</f>
        <v>Sacoagath</v>
      </c>
      <c r="E371" s="40">
        <f>Tab_CAANxSAAL[[#This Row],[NATUREZA CONTRATO]]</f>
        <v>438604</v>
      </c>
      <c r="F371" s="4" t="str">
        <f>Tab_CAANxSAAL[[#This Row],[MEDIDOR / REQUISITANTE]]</f>
        <v>Maria Eduarda Ribeiro</v>
      </c>
      <c r="G371" s="46">
        <f>Tab_CAANxSAAL[[#This Row],[LIBERAÇÃO PEDIDO]]</f>
        <v>44638</v>
      </c>
      <c r="H371" s="10">
        <v>44642</v>
      </c>
      <c r="I371" s="40">
        <f>DAY(Tab_Indicadores[[#This Row],[DATA LIBERAÇÃO]])</f>
        <v>18</v>
      </c>
      <c r="J371" s="40" t="e">
        <f>IF(Tab_Indicadores[[#This Row],[MÊS]]=$AA$3,I371,"")</f>
        <v>#REF!</v>
      </c>
      <c r="K371" s="49" t="str">
        <f>IF(Tab_Indicadores[[#All],[DATA LIBERAÇÃO]]&gt;Tab_Indicadores[[#All],[PRAZO LIBERAÇÃO]],"Fora do prazo","No prazo")</f>
        <v>No prazo</v>
      </c>
      <c r="L371" s="49" t="str">
        <f t="shared" si="67"/>
        <v>-</v>
      </c>
      <c r="M371" s="40" t="str">
        <f>IF(Tab_Indicadores[[#This Row],[STATUS]]=$Q$3,"-","")</f>
        <v>-</v>
      </c>
      <c r="N371" s="55">
        <f>Tab_CAANxSAAL[[#This Row],[DATA PRÉ-NOTA]]</f>
        <v>44641</v>
      </c>
      <c r="O371" s="56">
        <v>44643</v>
      </c>
      <c r="P371" s="4" t="str">
        <f>IF(Tab_Indicadores[[#This Row],[DATA PRÉ-NOTA]]&lt;=Tab_Indicadores[[#This Row],[PRAZO PRÉ-NOTA]],"No prazo","Fora do prazo")</f>
        <v>No prazo</v>
      </c>
    </row>
    <row r="372" spans="1:16" x14ac:dyDescent="0.25">
      <c r="A372" s="40" t="str">
        <f t="shared" si="66"/>
        <v>Março</v>
      </c>
      <c r="B372" s="40">
        <f>MONTH(Tab_CAANxSAAL[[#This Row],[MÊS LANÇ.]])</f>
        <v>3</v>
      </c>
      <c r="C372" s="40" t="str">
        <f>Tab_CAANxSAAL[[#This Row],[FILIAL]]</f>
        <v>A</v>
      </c>
      <c r="D372" s="48" t="str">
        <f>Tab_CAANxSAAL[[#This Row],[RAZÃO SOCIAL]]</f>
        <v>Sacoagath</v>
      </c>
      <c r="E372" s="40">
        <f>Tab_CAANxSAAL[[#This Row],[NATUREZA CONTRATO]]</f>
        <v>280948</v>
      </c>
      <c r="F372" s="4" t="str">
        <f>Tab_CAANxSAAL[[#This Row],[MEDIDOR / REQUISITANTE]]</f>
        <v>Stephany Porto</v>
      </c>
      <c r="G372" s="46">
        <f>Tab_CAANxSAAL[[#This Row],[LIBERAÇÃO PEDIDO]]</f>
        <v>44641</v>
      </c>
      <c r="H372" s="10">
        <v>44642</v>
      </c>
      <c r="I372" s="40">
        <f>DAY(Tab_Indicadores[[#This Row],[DATA LIBERAÇÃO]])</f>
        <v>21</v>
      </c>
      <c r="J372" s="40" t="e">
        <f>IF(Tab_Indicadores[[#This Row],[MÊS]]=$AA$3,I372,"")</f>
        <v>#REF!</v>
      </c>
      <c r="K372" s="49" t="str">
        <f>IF(Tab_Indicadores[[#All],[DATA LIBERAÇÃO]]&gt;Tab_Indicadores[[#All],[PRAZO LIBERAÇÃO]],"Fora do prazo","No prazo")</f>
        <v>No prazo</v>
      </c>
      <c r="L372" s="49" t="str">
        <f t="shared" si="67"/>
        <v>-</v>
      </c>
      <c r="M372" s="40" t="str">
        <f>IF(Tab_Indicadores[[#This Row],[STATUS]]=$Q$3,"-","")</f>
        <v>-</v>
      </c>
      <c r="N372" s="55">
        <f>Tab_CAANxSAAL[[#This Row],[DATA PRÉ-NOTA]]</f>
        <v>44641</v>
      </c>
      <c r="O372" s="56">
        <v>44643</v>
      </c>
      <c r="P372" s="4" t="str">
        <f>IF(Tab_Indicadores[[#This Row],[DATA PRÉ-NOTA]]&lt;=Tab_Indicadores[[#This Row],[PRAZO PRÉ-NOTA]],"No prazo","Fora do prazo")</f>
        <v>No prazo</v>
      </c>
    </row>
    <row r="373" spans="1:16" x14ac:dyDescent="0.25">
      <c r="A373" s="40" t="str">
        <f t="shared" ref="A373:A407" si="68">IF(B373=1,"Janeiro",IF(B373=2,"Fevereiro",IF(B373=3,"Março",IF(B373=4,"Abril",IF(B373=5,"Maio",IF(B373=6,"Junho",IF(B373=7,"Julho",IF(B373=8,"Agosto",IF(B373=9,"Setembro",IF(B373=10,"Outubro",IF(B373=11,"Novembro","Dezembro")))))))))))</f>
        <v>Março</v>
      </c>
      <c r="B373" s="40">
        <f>MONTH(Tab_CAANxSAAL[[#This Row],[MÊS LANÇ.]])</f>
        <v>3</v>
      </c>
      <c r="C373" s="40" t="str">
        <f>Tab_CAANxSAAL[[#This Row],[FILIAL]]</f>
        <v>A</v>
      </c>
      <c r="D373" s="48" t="str">
        <f>Tab_CAANxSAAL[[#This Row],[RAZÃO SOCIAL]]</f>
        <v>Sacoagath</v>
      </c>
      <c r="E373" s="40">
        <f>Tab_CAANxSAAL[[#This Row],[NATUREZA CONTRATO]]</f>
        <v>804980</v>
      </c>
      <c r="F373" s="4" t="str">
        <f>Tab_CAANxSAAL[[#This Row],[MEDIDOR / REQUISITANTE]]</f>
        <v>Stephany Porto</v>
      </c>
      <c r="G373" s="46">
        <f>Tab_CAANxSAAL[[#This Row],[LIBERAÇÃO PEDIDO]]</f>
        <v>44641</v>
      </c>
      <c r="H373" s="10">
        <v>44642</v>
      </c>
      <c r="I373" s="40">
        <f>DAY(Tab_Indicadores[[#This Row],[DATA LIBERAÇÃO]])</f>
        <v>21</v>
      </c>
      <c r="J373" s="40" t="e">
        <f>IF(Tab_Indicadores[[#This Row],[MÊS]]=$AA$3,I373,"")</f>
        <v>#REF!</v>
      </c>
      <c r="K373" s="49" t="str">
        <f>IF(Tab_Indicadores[[#All],[DATA LIBERAÇÃO]]&gt;Tab_Indicadores[[#All],[PRAZO LIBERAÇÃO]],"Fora do prazo","No prazo")</f>
        <v>No prazo</v>
      </c>
      <c r="L373" s="49" t="str">
        <f t="shared" ref="L373:L407" si="69">IF(K373="Fora do prazo",F373,"-")</f>
        <v>-</v>
      </c>
      <c r="M373" s="40" t="str">
        <f>IF(Tab_Indicadores[[#This Row],[STATUS]]=$Q$3,"-","")</f>
        <v>-</v>
      </c>
      <c r="N373" s="55">
        <f>Tab_CAANxSAAL[[#This Row],[DATA PRÉ-NOTA]]</f>
        <v>44641</v>
      </c>
      <c r="O373" s="56">
        <v>44643</v>
      </c>
      <c r="P373" s="4" t="str">
        <f>IF(Tab_Indicadores[[#This Row],[DATA PRÉ-NOTA]]&lt;=Tab_Indicadores[[#This Row],[PRAZO PRÉ-NOTA]],"No prazo","Fora do prazo")</f>
        <v>No prazo</v>
      </c>
    </row>
    <row r="374" spans="1:16" x14ac:dyDescent="0.25">
      <c r="A374" s="40" t="str">
        <f t="shared" si="68"/>
        <v>Março</v>
      </c>
      <c r="B374" s="40">
        <f>MONTH(Tab_CAANxSAAL[[#This Row],[MÊS LANÇ.]])</f>
        <v>3</v>
      </c>
      <c r="C374" s="40" t="str">
        <f>Tab_CAANxSAAL[[#This Row],[FILIAL]]</f>
        <v>B</v>
      </c>
      <c r="D374" s="48" t="str">
        <f>Tab_CAANxSAAL[[#This Row],[RAZÃO SOCIAL]]</f>
        <v>Sacoagath</v>
      </c>
      <c r="E374" s="40">
        <f>Tab_CAANxSAAL[[#This Row],[NATUREZA CONTRATO]]</f>
        <v>863629</v>
      </c>
      <c r="F374" s="4" t="str">
        <f>Tab_CAANxSAAL[[#This Row],[MEDIDOR / REQUISITANTE]]</f>
        <v>Stephany Porto</v>
      </c>
      <c r="G374" s="46">
        <f>Tab_CAANxSAAL[[#This Row],[LIBERAÇÃO PEDIDO]]</f>
        <v>44641</v>
      </c>
      <c r="H374" s="10">
        <v>44642</v>
      </c>
      <c r="I374" s="40">
        <f>DAY(Tab_Indicadores[[#This Row],[DATA LIBERAÇÃO]])</f>
        <v>21</v>
      </c>
      <c r="J374" s="40" t="e">
        <f>IF(Tab_Indicadores[[#This Row],[MÊS]]=$AA$3,I374,"")</f>
        <v>#REF!</v>
      </c>
      <c r="K374" s="49" t="str">
        <f>IF(Tab_Indicadores[[#All],[DATA LIBERAÇÃO]]&gt;Tab_Indicadores[[#All],[PRAZO LIBERAÇÃO]],"Fora do prazo","No prazo")</f>
        <v>No prazo</v>
      </c>
      <c r="L374" s="49" t="str">
        <f t="shared" si="69"/>
        <v>-</v>
      </c>
      <c r="M374" s="40" t="str">
        <f>IF(Tab_Indicadores[[#This Row],[STATUS]]=$Q$3,"-","")</f>
        <v>-</v>
      </c>
      <c r="N374" s="55">
        <f>Tab_CAANxSAAL[[#This Row],[DATA PRÉ-NOTA]]</f>
        <v>44641</v>
      </c>
      <c r="O374" s="56">
        <v>44643</v>
      </c>
      <c r="P374" s="4" t="str">
        <f>IF(Tab_Indicadores[[#This Row],[DATA PRÉ-NOTA]]&lt;=Tab_Indicadores[[#This Row],[PRAZO PRÉ-NOTA]],"No prazo","Fora do prazo")</f>
        <v>No prazo</v>
      </c>
    </row>
    <row r="375" spans="1:16" x14ac:dyDescent="0.25">
      <c r="A375" s="40" t="str">
        <f t="shared" si="68"/>
        <v>Março</v>
      </c>
      <c r="B375" s="40">
        <f>MONTH(Tab_CAANxSAAL[[#This Row],[MÊS LANÇ.]])</f>
        <v>3</v>
      </c>
      <c r="C375" s="40" t="str">
        <f>Tab_CAANxSAAL[[#This Row],[FILIAL]]</f>
        <v>A</v>
      </c>
      <c r="D375" s="48" t="str">
        <f>Tab_CAANxSAAL[[#This Row],[RAZÃO SOCIAL]]</f>
        <v>Cuciethal</v>
      </c>
      <c r="E375" s="40">
        <f>Tab_CAANxSAAL[[#This Row],[NATUREZA CONTRATO]]</f>
        <v>627548</v>
      </c>
      <c r="F375" s="4" t="str">
        <f>Tab_CAANxSAAL[[#This Row],[MEDIDOR / REQUISITANTE]]</f>
        <v>Srta. Júlia da Costa</v>
      </c>
      <c r="G375" s="46">
        <f>Tab_CAANxSAAL[[#This Row],[LIBERAÇÃO PEDIDO]]</f>
        <v>44623</v>
      </c>
      <c r="H375" s="10">
        <v>44642</v>
      </c>
      <c r="I375" s="40">
        <f>DAY(Tab_Indicadores[[#This Row],[DATA LIBERAÇÃO]])</f>
        <v>3</v>
      </c>
      <c r="J375" s="40" t="e">
        <f>IF(Tab_Indicadores[[#This Row],[MÊS]]=$AA$3,I375,"")</f>
        <v>#REF!</v>
      </c>
      <c r="K375" s="49" t="str">
        <f>IF(Tab_Indicadores[[#All],[DATA LIBERAÇÃO]]&gt;Tab_Indicadores[[#All],[PRAZO LIBERAÇÃO]],"Fora do prazo","No prazo")</f>
        <v>No prazo</v>
      </c>
      <c r="L375" s="49" t="str">
        <f t="shared" si="69"/>
        <v>-</v>
      </c>
      <c r="M375" s="40" t="str">
        <f>IF(Tab_Indicadores[[#This Row],[STATUS]]=$Q$3,"-","")</f>
        <v>-</v>
      </c>
      <c r="N375" s="55">
        <f>Tab_CAANxSAAL[[#This Row],[DATA PRÉ-NOTA]]</f>
        <v>44623</v>
      </c>
      <c r="O375" s="56">
        <v>44643</v>
      </c>
      <c r="P375" s="4" t="str">
        <f>IF(Tab_Indicadores[[#This Row],[DATA PRÉ-NOTA]]&lt;=Tab_Indicadores[[#This Row],[PRAZO PRÉ-NOTA]],"No prazo","Fora do prazo")</f>
        <v>No prazo</v>
      </c>
    </row>
    <row r="376" spans="1:16" x14ac:dyDescent="0.25">
      <c r="A376" s="40" t="str">
        <f t="shared" si="68"/>
        <v>Março</v>
      </c>
      <c r="B376" s="40">
        <f>MONTH(Tab_CAANxSAAL[[#This Row],[MÊS LANÇ.]])</f>
        <v>3</v>
      </c>
      <c r="C376" s="40" t="str">
        <f>Tab_CAANxSAAL[[#This Row],[FILIAL]]</f>
        <v>A</v>
      </c>
      <c r="D376" s="48" t="str">
        <f>Tab_CAANxSAAL[[#This Row],[RAZÃO SOCIAL]]</f>
        <v>Pobes</v>
      </c>
      <c r="E376" s="40">
        <f>Tab_CAANxSAAL[[#This Row],[NATUREZA CONTRATO]]</f>
        <v>741728</v>
      </c>
      <c r="F376" s="4" t="str">
        <f>Tab_CAANxSAAL[[#This Row],[MEDIDOR / REQUISITANTE]]</f>
        <v>Júlia Martins</v>
      </c>
      <c r="G376" s="46">
        <f>Tab_CAANxSAAL[[#This Row],[LIBERAÇÃO PEDIDO]]</f>
        <v>44631</v>
      </c>
      <c r="H376" s="10">
        <v>44642</v>
      </c>
      <c r="I376" s="40">
        <f>DAY(Tab_Indicadores[[#This Row],[DATA LIBERAÇÃO]])</f>
        <v>11</v>
      </c>
      <c r="J376" s="40" t="e">
        <f>IF(Tab_Indicadores[[#This Row],[MÊS]]=$AA$3,I376,"")</f>
        <v>#REF!</v>
      </c>
      <c r="K376" s="49" t="str">
        <f>IF(Tab_Indicadores[[#All],[DATA LIBERAÇÃO]]&gt;Tab_Indicadores[[#All],[PRAZO LIBERAÇÃO]],"Fora do prazo","No prazo")</f>
        <v>No prazo</v>
      </c>
      <c r="L376" s="49" t="str">
        <f t="shared" si="69"/>
        <v>-</v>
      </c>
      <c r="M376" s="40" t="str">
        <f>IF(Tab_Indicadores[[#This Row],[STATUS]]=$Q$3,"-","")</f>
        <v>-</v>
      </c>
      <c r="N376" s="55">
        <f>Tab_CAANxSAAL[[#This Row],[DATA PRÉ-NOTA]]</f>
        <v>44634</v>
      </c>
      <c r="O376" s="56">
        <v>44643</v>
      </c>
      <c r="P376" s="4" t="str">
        <f>IF(Tab_Indicadores[[#This Row],[DATA PRÉ-NOTA]]&lt;=Tab_Indicadores[[#This Row],[PRAZO PRÉ-NOTA]],"No prazo","Fora do prazo")</f>
        <v>No prazo</v>
      </c>
    </row>
    <row r="377" spans="1:16" x14ac:dyDescent="0.25">
      <c r="A377" s="40" t="str">
        <f t="shared" si="68"/>
        <v>Março</v>
      </c>
      <c r="B377" s="40">
        <f>MONTH(Tab_CAANxSAAL[[#This Row],[MÊS LANÇ.]])</f>
        <v>3</v>
      </c>
      <c r="C377" s="40" t="str">
        <f>Tab_CAANxSAAL[[#This Row],[FILIAL]]</f>
        <v>A</v>
      </c>
      <c r="D377" s="48" t="str">
        <f>Tab_CAANxSAAL[[#This Row],[RAZÃO SOCIAL]]</f>
        <v>Waxor</v>
      </c>
      <c r="E377" s="40">
        <f>Tab_CAANxSAAL[[#This Row],[NATUREZA CONTRATO]]</f>
        <v>303153</v>
      </c>
      <c r="F377" s="4" t="str">
        <f>Tab_CAANxSAAL[[#This Row],[MEDIDOR / REQUISITANTE]]</f>
        <v>Dr. João Pedro Moreira</v>
      </c>
      <c r="G377" s="46">
        <f>Tab_CAANxSAAL[[#This Row],[LIBERAÇÃO PEDIDO]]</f>
        <v>44628</v>
      </c>
      <c r="H377" s="10">
        <v>44642</v>
      </c>
      <c r="I377" s="40">
        <f>DAY(Tab_Indicadores[[#This Row],[DATA LIBERAÇÃO]])</f>
        <v>8</v>
      </c>
      <c r="J377" s="40" t="e">
        <f>IF(Tab_Indicadores[[#This Row],[MÊS]]=$AA$3,I377,"")</f>
        <v>#REF!</v>
      </c>
      <c r="K377" s="49" t="str">
        <f>IF(Tab_Indicadores[[#All],[DATA LIBERAÇÃO]]&gt;Tab_Indicadores[[#All],[PRAZO LIBERAÇÃO]],"Fora do prazo","No prazo")</f>
        <v>No prazo</v>
      </c>
      <c r="L377" s="49" t="str">
        <f t="shared" si="69"/>
        <v>-</v>
      </c>
      <c r="M377" s="40" t="str">
        <f>IF(Tab_Indicadores[[#This Row],[STATUS]]=$Q$3,"-","")</f>
        <v>-</v>
      </c>
      <c r="N377" s="55">
        <f>Tab_CAANxSAAL[[#This Row],[DATA PRÉ-NOTA]]</f>
        <v>44628</v>
      </c>
      <c r="O377" s="56">
        <v>44643</v>
      </c>
      <c r="P377" s="4" t="str">
        <f>IF(Tab_Indicadores[[#This Row],[DATA PRÉ-NOTA]]&lt;=Tab_Indicadores[[#This Row],[PRAZO PRÉ-NOTA]],"No prazo","Fora do prazo")</f>
        <v>No prazo</v>
      </c>
    </row>
    <row r="378" spans="1:16" x14ac:dyDescent="0.25">
      <c r="A378" s="40" t="str">
        <f t="shared" si="68"/>
        <v>Março</v>
      </c>
      <c r="B378" s="40">
        <f>MONTH(Tab_CAANxSAAL[[#This Row],[MÊS LANÇ.]])</f>
        <v>3</v>
      </c>
      <c r="C378" s="40" t="str">
        <f>Tab_CAANxSAAL[[#This Row],[FILIAL]]</f>
        <v>A</v>
      </c>
      <c r="D378" s="48" t="str">
        <f>Tab_CAANxSAAL[[#This Row],[RAZÃO SOCIAL]]</f>
        <v>Waxor</v>
      </c>
      <c r="E378" s="40">
        <f>Tab_CAANxSAAL[[#This Row],[NATUREZA CONTRATO]]</f>
        <v>858425</v>
      </c>
      <c r="F378" s="4" t="str">
        <f>Tab_CAANxSAAL[[#This Row],[MEDIDOR / REQUISITANTE]]</f>
        <v>Dr. João Pedro Moreira</v>
      </c>
      <c r="G378" s="46">
        <f>Tab_CAANxSAAL[[#This Row],[LIBERAÇÃO PEDIDO]]</f>
        <v>44629</v>
      </c>
      <c r="H378" s="10">
        <v>44642</v>
      </c>
      <c r="I378" s="40">
        <f>DAY(Tab_Indicadores[[#This Row],[DATA LIBERAÇÃO]])</f>
        <v>9</v>
      </c>
      <c r="J378" s="40" t="e">
        <f>IF(Tab_Indicadores[[#This Row],[MÊS]]=$AA$3,I378,"")</f>
        <v>#REF!</v>
      </c>
      <c r="K378" s="49" t="str">
        <f>IF(Tab_Indicadores[[#All],[DATA LIBERAÇÃO]]&gt;Tab_Indicadores[[#All],[PRAZO LIBERAÇÃO]],"Fora do prazo","No prazo")</f>
        <v>No prazo</v>
      </c>
      <c r="L378" s="49" t="str">
        <f t="shared" si="69"/>
        <v>-</v>
      </c>
      <c r="M378" s="40" t="str">
        <f>IF(Tab_Indicadores[[#This Row],[STATUS]]=$Q$3,"-","")</f>
        <v>-</v>
      </c>
      <c r="N378" s="55">
        <f>Tab_CAANxSAAL[[#This Row],[DATA PRÉ-NOTA]]</f>
        <v>44629</v>
      </c>
      <c r="O378" s="56">
        <v>44643</v>
      </c>
      <c r="P378" s="4" t="str">
        <f>IF(Tab_Indicadores[[#This Row],[DATA PRÉ-NOTA]]&lt;=Tab_Indicadores[[#This Row],[PRAZO PRÉ-NOTA]],"No prazo","Fora do prazo")</f>
        <v>No prazo</v>
      </c>
    </row>
    <row r="379" spans="1:16" x14ac:dyDescent="0.25">
      <c r="A379" s="40" t="str">
        <f t="shared" si="68"/>
        <v>Março</v>
      </c>
      <c r="B379" s="40">
        <f>MONTH(Tab_CAANxSAAL[[#This Row],[MÊS LANÇ.]])</f>
        <v>3</v>
      </c>
      <c r="C379" s="40" t="str">
        <f>Tab_CAANxSAAL[[#This Row],[FILIAL]]</f>
        <v>A</v>
      </c>
      <c r="D379" s="48" t="str">
        <f>Tab_CAANxSAAL[[#This Row],[RAZÃO SOCIAL]]</f>
        <v>Waxor</v>
      </c>
      <c r="E379" s="40">
        <f>Tab_CAANxSAAL[[#This Row],[NATUREZA CONTRATO]]</f>
        <v>906995</v>
      </c>
      <c r="F379" s="4" t="str">
        <f>Tab_CAANxSAAL[[#This Row],[MEDIDOR / REQUISITANTE]]</f>
        <v>Dr. João Pedro Moreira</v>
      </c>
      <c r="G379" s="46">
        <f>Tab_CAANxSAAL[[#This Row],[LIBERAÇÃO PEDIDO]]</f>
        <v>44630</v>
      </c>
      <c r="H379" s="10">
        <v>44642</v>
      </c>
      <c r="I379" s="40">
        <f>DAY(Tab_Indicadores[[#This Row],[DATA LIBERAÇÃO]])</f>
        <v>10</v>
      </c>
      <c r="J379" s="40" t="e">
        <f>IF(Tab_Indicadores[[#This Row],[MÊS]]=$AA$3,I379,"")</f>
        <v>#REF!</v>
      </c>
      <c r="K379" s="49" t="str">
        <f>IF(Tab_Indicadores[[#All],[DATA LIBERAÇÃO]]&gt;Tab_Indicadores[[#All],[PRAZO LIBERAÇÃO]],"Fora do prazo","No prazo")</f>
        <v>No prazo</v>
      </c>
      <c r="L379" s="49" t="str">
        <f t="shared" si="69"/>
        <v>-</v>
      </c>
      <c r="M379" s="40" t="str">
        <f>IF(Tab_Indicadores[[#This Row],[STATUS]]=$Q$3,"-","")</f>
        <v>-</v>
      </c>
      <c r="N379" s="55">
        <f>Tab_CAANxSAAL[[#This Row],[DATA PRÉ-NOTA]]</f>
        <v>44630</v>
      </c>
      <c r="O379" s="56">
        <v>44643</v>
      </c>
      <c r="P379" s="4" t="str">
        <f>IF(Tab_Indicadores[[#This Row],[DATA PRÉ-NOTA]]&lt;=Tab_Indicadores[[#This Row],[PRAZO PRÉ-NOTA]],"No prazo","Fora do prazo")</f>
        <v>No prazo</v>
      </c>
    </row>
    <row r="380" spans="1:16" x14ac:dyDescent="0.25">
      <c r="A380" s="40" t="str">
        <f t="shared" si="68"/>
        <v>Março</v>
      </c>
      <c r="B380" s="40">
        <f>MONTH(Tab_CAANxSAAL[[#This Row],[MÊS LANÇ.]])</f>
        <v>3</v>
      </c>
      <c r="C380" s="40" t="str">
        <f>Tab_CAANxSAAL[[#This Row],[FILIAL]]</f>
        <v>A</v>
      </c>
      <c r="D380" s="48" t="str">
        <f>Tab_CAANxSAAL[[#This Row],[RAZÃO SOCIAL]]</f>
        <v>Waxor</v>
      </c>
      <c r="E380" s="40">
        <f>Tab_CAANxSAAL[[#This Row],[NATUREZA CONTRATO]]</f>
        <v>437897</v>
      </c>
      <c r="F380" s="4" t="str">
        <f>Tab_CAANxSAAL[[#This Row],[MEDIDOR / REQUISITANTE]]</f>
        <v>Dr. João Pedro Moreira</v>
      </c>
      <c r="G380" s="46">
        <f>Tab_CAANxSAAL[[#This Row],[LIBERAÇÃO PEDIDO]]</f>
        <v>44631</v>
      </c>
      <c r="H380" s="10">
        <v>44642</v>
      </c>
      <c r="I380" s="40">
        <f>DAY(Tab_Indicadores[[#This Row],[DATA LIBERAÇÃO]])</f>
        <v>11</v>
      </c>
      <c r="J380" s="40" t="e">
        <f>IF(Tab_Indicadores[[#This Row],[MÊS]]=$AA$3,I380,"")</f>
        <v>#REF!</v>
      </c>
      <c r="K380" s="49" t="str">
        <f>IF(Tab_Indicadores[[#All],[DATA LIBERAÇÃO]]&gt;Tab_Indicadores[[#All],[PRAZO LIBERAÇÃO]],"Fora do prazo","No prazo")</f>
        <v>No prazo</v>
      </c>
      <c r="L380" s="49" t="str">
        <f t="shared" si="69"/>
        <v>-</v>
      </c>
      <c r="M380" s="40" t="str">
        <f>IF(Tab_Indicadores[[#This Row],[STATUS]]=$Q$3,"-","")</f>
        <v>-</v>
      </c>
      <c r="N380" s="55">
        <f>Tab_CAANxSAAL[[#This Row],[DATA PRÉ-NOTA]]</f>
        <v>44631</v>
      </c>
      <c r="O380" s="56">
        <v>44643</v>
      </c>
      <c r="P380" s="4" t="str">
        <f>IF(Tab_Indicadores[[#This Row],[DATA PRÉ-NOTA]]&lt;=Tab_Indicadores[[#This Row],[PRAZO PRÉ-NOTA]],"No prazo","Fora do prazo")</f>
        <v>No prazo</v>
      </c>
    </row>
    <row r="381" spans="1:16" x14ac:dyDescent="0.25">
      <c r="A381" s="40" t="str">
        <f t="shared" si="68"/>
        <v>Março</v>
      </c>
      <c r="B381" s="40">
        <f>MONTH(Tab_CAANxSAAL[[#This Row],[MÊS LANÇ.]])</f>
        <v>3</v>
      </c>
      <c r="C381" s="40" t="str">
        <f>Tab_CAANxSAAL[[#This Row],[FILIAL]]</f>
        <v>A</v>
      </c>
      <c r="D381" s="48" t="str">
        <f>Tab_CAANxSAAL[[#This Row],[RAZÃO SOCIAL]]</f>
        <v>Waxor</v>
      </c>
      <c r="E381" s="40">
        <f>Tab_CAANxSAAL[[#This Row],[NATUREZA CONTRATO]]</f>
        <v>146651</v>
      </c>
      <c r="F381" s="4" t="str">
        <f>Tab_CAANxSAAL[[#This Row],[MEDIDOR / REQUISITANTE]]</f>
        <v>Dr. João Pedro Moreira</v>
      </c>
      <c r="G381" s="46">
        <f>Tab_CAANxSAAL[[#This Row],[LIBERAÇÃO PEDIDO]]</f>
        <v>44637</v>
      </c>
      <c r="H381" s="10">
        <v>44642</v>
      </c>
      <c r="I381" s="40">
        <f>DAY(Tab_Indicadores[[#This Row],[DATA LIBERAÇÃO]])</f>
        <v>17</v>
      </c>
      <c r="J381" s="40" t="e">
        <f>IF(Tab_Indicadores[[#This Row],[MÊS]]=$AA$3,I381,"")</f>
        <v>#REF!</v>
      </c>
      <c r="K381" s="49" t="str">
        <f>IF(Tab_Indicadores[[#All],[DATA LIBERAÇÃO]]&gt;Tab_Indicadores[[#All],[PRAZO LIBERAÇÃO]],"Fora do prazo","No prazo")</f>
        <v>No prazo</v>
      </c>
      <c r="L381" s="49" t="str">
        <f t="shared" si="69"/>
        <v>-</v>
      </c>
      <c r="M381" s="40" t="str">
        <f>IF(Tab_Indicadores[[#This Row],[STATUS]]=$Q$3,"-","")</f>
        <v>-</v>
      </c>
      <c r="N381" s="55">
        <f>Tab_CAANxSAAL[[#This Row],[DATA PRÉ-NOTA]]</f>
        <v>44637</v>
      </c>
      <c r="O381" s="56">
        <v>44643</v>
      </c>
      <c r="P381" s="4" t="str">
        <f>IF(Tab_Indicadores[[#This Row],[DATA PRÉ-NOTA]]&lt;=Tab_Indicadores[[#This Row],[PRAZO PRÉ-NOTA]],"No prazo","Fora do prazo")</f>
        <v>No prazo</v>
      </c>
    </row>
    <row r="382" spans="1:16" x14ac:dyDescent="0.25">
      <c r="A382" s="40" t="str">
        <f t="shared" si="68"/>
        <v>Março</v>
      </c>
      <c r="B382" s="40">
        <f>MONTH(Tab_CAANxSAAL[[#This Row],[MÊS LANÇ.]])</f>
        <v>3</v>
      </c>
      <c r="C382" s="40" t="str">
        <f>Tab_CAANxSAAL[[#This Row],[FILIAL]]</f>
        <v>B</v>
      </c>
      <c r="D382" s="48" t="str">
        <f>Tab_CAANxSAAL[[#This Row],[RAZÃO SOCIAL]]</f>
        <v>Yurbin</v>
      </c>
      <c r="E382" s="40">
        <f>Tab_CAANxSAAL[[#This Row],[NATUREZA CONTRATO]]</f>
        <v>321552</v>
      </c>
      <c r="F382" s="4" t="str">
        <f>Tab_CAANxSAAL[[#This Row],[MEDIDOR / REQUISITANTE]]</f>
        <v>Gabrielly Moura</v>
      </c>
      <c r="G382" s="46">
        <f>Tab_CAANxSAAL[[#This Row],[LIBERAÇÃO PEDIDO]]</f>
        <v>44635</v>
      </c>
      <c r="H382" s="10">
        <v>44642</v>
      </c>
      <c r="I382" s="40">
        <f>DAY(Tab_Indicadores[[#This Row],[DATA LIBERAÇÃO]])</f>
        <v>15</v>
      </c>
      <c r="J382" s="40" t="e">
        <f>IF(Tab_Indicadores[[#This Row],[MÊS]]=$AA$3,I382,"")</f>
        <v>#REF!</v>
      </c>
      <c r="K382" s="49" t="str">
        <f>IF(Tab_Indicadores[[#All],[DATA LIBERAÇÃO]]&gt;Tab_Indicadores[[#All],[PRAZO LIBERAÇÃO]],"Fora do prazo","No prazo")</f>
        <v>No prazo</v>
      </c>
      <c r="L382" s="49" t="str">
        <f t="shared" si="69"/>
        <v>-</v>
      </c>
      <c r="M382" s="40" t="str">
        <f>IF(Tab_Indicadores[[#This Row],[STATUS]]=$Q$3,"-","")</f>
        <v>-</v>
      </c>
      <c r="N382" s="55">
        <f>Tab_CAANxSAAL[[#This Row],[DATA PRÉ-NOTA]]</f>
        <v>44648</v>
      </c>
      <c r="O382" s="56">
        <v>44643</v>
      </c>
      <c r="P382" s="4" t="str">
        <f>IF(Tab_Indicadores[[#This Row],[DATA PRÉ-NOTA]]&lt;=Tab_Indicadores[[#This Row],[PRAZO PRÉ-NOTA]],"No prazo","Fora do prazo")</f>
        <v>Fora do prazo</v>
      </c>
    </row>
    <row r="383" spans="1:16" x14ac:dyDescent="0.25">
      <c r="A383" s="40" t="str">
        <f t="shared" si="68"/>
        <v>Março</v>
      </c>
      <c r="B383" s="40">
        <f>MONTH(Tab_CAANxSAAL[[#This Row],[MÊS LANÇ.]])</f>
        <v>3</v>
      </c>
      <c r="C383" s="40" t="str">
        <f>Tab_CAANxSAAL[[#This Row],[FILIAL]]</f>
        <v>C</v>
      </c>
      <c r="D383" s="48" t="str">
        <f>Tab_CAANxSAAL[[#This Row],[RAZÃO SOCIAL]]</f>
        <v>Yurbin</v>
      </c>
      <c r="E383" s="40">
        <f>Tab_CAANxSAAL[[#This Row],[NATUREZA CONTRATO]]</f>
        <v>775669</v>
      </c>
      <c r="F383" s="4" t="str">
        <f>Tab_CAANxSAAL[[#This Row],[MEDIDOR / REQUISITANTE]]</f>
        <v>Gabrielly Moura</v>
      </c>
      <c r="G383" s="46">
        <f>Tab_CAANxSAAL[[#This Row],[LIBERAÇÃO PEDIDO]]</f>
        <v>44635</v>
      </c>
      <c r="H383" s="10">
        <v>44642</v>
      </c>
      <c r="I383" s="40">
        <f>DAY(Tab_Indicadores[[#This Row],[DATA LIBERAÇÃO]])</f>
        <v>15</v>
      </c>
      <c r="J383" s="40" t="e">
        <f>IF(Tab_Indicadores[[#This Row],[MÊS]]=$AA$3,I383,"")</f>
        <v>#REF!</v>
      </c>
      <c r="K383" s="49" t="str">
        <f>IF(Tab_Indicadores[[#All],[DATA LIBERAÇÃO]]&gt;Tab_Indicadores[[#All],[PRAZO LIBERAÇÃO]],"Fora do prazo","No prazo")</f>
        <v>No prazo</v>
      </c>
      <c r="L383" s="49" t="str">
        <f t="shared" si="69"/>
        <v>-</v>
      </c>
      <c r="M383" s="40" t="str">
        <f>IF(Tab_Indicadores[[#This Row],[STATUS]]=$Q$3,"-","")</f>
        <v>-</v>
      </c>
      <c r="N383" s="55">
        <f>Tab_CAANxSAAL[[#This Row],[DATA PRÉ-NOTA]]</f>
        <v>44648</v>
      </c>
      <c r="O383" s="56">
        <v>44643</v>
      </c>
      <c r="P383" s="4" t="str">
        <f>IF(Tab_Indicadores[[#This Row],[DATA PRÉ-NOTA]]&lt;=Tab_Indicadores[[#This Row],[PRAZO PRÉ-NOTA]],"No prazo","Fora do prazo")</f>
        <v>Fora do prazo</v>
      </c>
    </row>
    <row r="384" spans="1:16" x14ac:dyDescent="0.25">
      <c r="A384" s="40" t="str">
        <f t="shared" si="68"/>
        <v>Março</v>
      </c>
      <c r="B384" s="40">
        <f>MONTH(Tab_CAANxSAAL[[#This Row],[MÊS LANÇ.]])</f>
        <v>3</v>
      </c>
      <c r="C384" s="40" t="str">
        <f>Tab_CAANxSAAL[[#This Row],[FILIAL]]</f>
        <v>A</v>
      </c>
      <c r="D384" s="48" t="str">
        <f>Tab_CAANxSAAL[[#This Row],[RAZÃO SOCIAL]]</f>
        <v>Yurbin</v>
      </c>
      <c r="E384" s="40">
        <f>Tab_CAANxSAAL[[#This Row],[NATUREZA CONTRATO]]</f>
        <v>712716</v>
      </c>
      <c r="F384" s="4" t="str">
        <f>Tab_CAANxSAAL[[#This Row],[MEDIDOR / REQUISITANTE]]</f>
        <v>Gabrielly Moura</v>
      </c>
      <c r="G384" s="46">
        <f>Tab_CAANxSAAL[[#This Row],[LIBERAÇÃO PEDIDO]]</f>
        <v>44635</v>
      </c>
      <c r="H384" s="10">
        <v>44642</v>
      </c>
      <c r="I384" s="40">
        <f>DAY(Tab_Indicadores[[#This Row],[DATA LIBERAÇÃO]])</f>
        <v>15</v>
      </c>
      <c r="J384" s="40" t="e">
        <f>IF(Tab_Indicadores[[#This Row],[MÊS]]=$AA$3,I384,"")</f>
        <v>#REF!</v>
      </c>
      <c r="K384" s="49" t="str">
        <f>IF(Tab_Indicadores[[#All],[DATA LIBERAÇÃO]]&gt;Tab_Indicadores[[#All],[PRAZO LIBERAÇÃO]],"Fora do prazo","No prazo")</f>
        <v>No prazo</v>
      </c>
      <c r="L384" s="49" t="str">
        <f t="shared" si="69"/>
        <v>-</v>
      </c>
      <c r="M384" s="40" t="str">
        <f>IF(Tab_Indicadores[[#This Row],[STATUS]]=$Q$3,"-","")</f>
        <v>-</v>
      </c>
      <c r="N384" s="55">
        <f>Tab_CAANxSAAL[[#This Row],[DATA PRÉ-NOTA]]</f>
        <v>44648</v>
      </c>
      <c r="O384" s="56">
        <v>44643</v>
      </c>
      <c r="P384" s="4" t="str">
        <f>IF(Tab_Indicadores[[#This Row],[DATA PRÉ-NOTA]]&lt;=Tab_Indicadores[[#This Row],[PRAZO PRÉ-NOTA]],"No prazo","Fora do prazo")</f>
        <v>Fora do prazo</v>
      </c>
    </row>
    <row r="385" spans="1:16" x14ac:dyDescent="0.25">
      <c r="A385" s="40" t="str">
        <f t="shared" si="68"/>
        <v>Março</v>
      </c>
      <c r="B385" s="40">
        <f>MONTH(Tab_CAANxSAAL[[#This Row],[MÊS LANÇ.]])</f>
        <v>3</v>
      </c>
      <c r="C385" s="40" t="str">
        <f>Tab_CAANxSAAL[[#This Row],[FILIAL]]</f>
        <v>A</v>
      </c>
      <c r="D385" s="48" t="str">
        <f>Tab_CAANxSAAL[[#This Row],[RAZÃO SOCIAL]]</f>
        <v>Ushpoe</v>
      </c>
      <c r="E385" s="40">
        <f>Tab_CAANxSAAL[[#This Row],[NATUREZA CONTRATO]]</f>
        <v>917810</v>
      </c>
      <c r="F385" s="4" t="str">
        <f>Tab_CAANxSAAL[[#This Row],[MEDIDOR / REQUISITANTE]]</f>
        <v>Nicolas Souza</v>
      </c>
      <c r="G385" s="46">
        <f>Tab_CAANxSAAL[[#This Row],[LIBERAÇÃO PEDIDO]]</f>
        <v>44624</v>
      </c>
      <c r="H385" s="10">
        <v>44642</v>
      </c>
      <c r="I385" s="40">
        <f>DAY(Tab_Indicadores[[#This Row],[DATA LIBERAÇÃO]])</f>
        <v>4</v>
      </c>
      <c r="J385" s="40" t="e">
        <f>IF(Tab_Indicadores[[#This Row],[MÊS]]=$AA$3,I385,"")</f>
        <v>#REF!</v>
      </c>
      <c r="K385" s="49" t="str">
        <f>IF(Tab_Indicadores[[#All],[DATA LIBERAÇÃO]]&gt;Tab_Indicadores[[#All],[PRAZO LIBERAÇÃO]],"Fora do prazo","No prazo")</f>
        <v>No prazo</v>
      </c>
      <c r="L385" s="49" t="str">
        <f t="shared" si="69"/>
        <v>-</v>
      </c>
      <c r="M385" s="40" t="str">
        <f>IF(Tab_Indicadores[[#This Row],[STATUS]]=$Q$3,"-","")</f>
        <v>-</v>
      </c>
      <c r="N385" s="55">
        <f>Tab_CAANxSAAL[[#This Row],[DATA PRÉ-NOTA]]</f>
        <v>44628</v>
      </c>
      <c r="O385" s="56">
        <v>44643</v>
      </c>
      <c r="P385" s="4" t="str">
        <f>IF(Tab_Indicadores[[#This Row],[DATA PRÉ-NOTA]]&lt;=Tab_Indicadores[[#This Row],[PRAZO PRÉ-NOTA]],"No prazo","Fora do prazo")</f>
        <v>No prazo</v>
      </c>
    </row>
    <row r="386" spans="1:16" x14ac:dyDescent="0.25">
      <c r="A386" s="40" t="str">
        <f t="shared" si="68"/>
        <v>Março</v>
      </c>
      <c r="B386" s="40">
        <f>MONTH(Tab_CAANxSAAL[[#This Row],[MÊS LANÇ.]])</f>
        <v>3</v>
      </c>
      <c r="C386" s="40" t="str">
        <f>Tab_CAANxSAAL[[#This Row],[FILIAL]]</f>
        <v>A</v>
      </c>
      <c r="D386" s="48" t="str">
        <f>Tab_CAANxSAAL[[#This Row],[RAZÃO SOCIAL]]</f>
        <v>Thurinzayadar</v>
      </c>
      <c r="E386" s="40">
        <f>Tab_CAANxSAAL[[#This Row],[NATUREZA CONTRATO]]</f>
        <v>149093</v>
      </c>
      <c r="F386" s="4" t="str">
        <f>Tab_CAANxSAAL[[#This Row],[MEDIDOR / REQUISITANTE]]</f>
        <v>Gabrielly Moura</v>
      </c>
      <c r="G386" s="46">
        <f>Tab_CAANxSAAL[[#This Row],[LIBERAÇÃO PEDIDO]]</f>
        <v>44629</v>
      </c>
      <c r="H386" s="10">
        <v>44642</v>
      </c>
      <c r="I386" s="40">
        <f>DAY(Tab_Indicadores[[#This Row],[DATA LIBERAÇÃO]])</f>
        <v>9</v>
      </c>
      <c r="J386" s="40" t="e">
        <f>IF(Tab_Indicadores[[#This Row],[MÊS]]=$AA$3,I386,"")</f>
        <v>#REF!</v>
      </c>
      <c r="K386" s="49" t="str">
        <f>IF(Tab_Indicadores[[#All],[DATA LIBERAÇÃO]]&gt;Tab_Indicadores[[#All],[PRAZO LIBERAÇÃO]],"Fora do prazo","No prazo")</f>
        <v>No prazo</v>
      </c>
      <c r="L386" s="49" t="str">
        <f t="shared" si="69"/>
        <v>-</v>
      </c>
      <c r="M386" s="40" t="str">
        <f>IF(Tab_Indicadores[[#This Row],[STATUS]]=$Q$3,"-","")</f>
        <v>-</v>
      </c>
      <c r="N386" s="55">
        <f>Tab_CAANxSAAL[[#This Row],[DATA PRÉ-NOTA]]</f>
        <v>44629</v>
      </c>
      <c r="O386" s="56">
        <v>44643</v>
      </c>
      <c r="P386" s="4" t="str">
        <f>IF(Tab_Indicadores[[#This Row],[DATA PRÉ-NOTA]]&lt;=Tab_Indicadores[[#This Row],[PRAZO PRÉ-NOTA]],"No prazo","Fora do prazo")</f>
        <v>No prazo</v>
      </c>
    </row>
    <row r="387" spans="1:16" x14ac:dyDescent="0.25">
      <c r="A387" s="40" t="str">
        <f t="shared" si="68"/>
        <v>Março</v>
      </c>
      <c r="B387" s="40">
        <f>MONTH(Tab_CAANxSAAL[[#This Row],[MÊS LANÇ.]])</f>
        <v>3</v>
      </c>
      <c r="C387" s="40" t="str">
        <f>Tab_CAANxSAAL[[#This Row],[FILIAL]]</f>
        <v>B</v>
      </c>
      <c r="D387" s="48" t="str">
        <f>Tab_CAANxSAAL[[#This Row],[RAZÃO SOCIAL]]</f>
        <v>Thurinzayadar</v>
      </c>
      <c r="E387" s="40">
        <f>Tab_CAANxSAAL[[#This Row],[NATUREZA CONTRATO]]</f>
        <v>582156</v>
      </c>
      <c r="F387" s="4" t="str">
        <f>Tab_CAANxSAAL[[#This Row],[MEDIDOR / REQUISITANTE]]</f>
        <v>Gabrielly Moura</v>
      </c>
      <c r="G387" s="46">
        <f>Tab_CAANxSAAL[[#This Row],[LIBERAÇÃO PEDIDO]]</f>
        <v>44629</v>
      </c>
      <c r="H387" s="10">
        <v>44642</v>
      </c>
      <c r="I387" s="40">
        <f>DAY(Tab_Indicadores[[#This Row],[DATA LIBERAÇÃO]])</f>
        <v>9</v>
      </c>
      <c r="J387" s="40" t="e">
        <f>IF(Tab_Indicadores[[#This Row],[MÊS]]=$AA$3,I387,"")</f>
        <v>#REF!</v>
      </c>
      <c r="K387" s="49" t="str">
        <f>IF(Tab_Indicadores[[#All],[DATA LIBERAÇÃO]]&gt;Tab_Indicadores[[#All],[PRAZO LIBERAÇÃO]],"Fora do prazo","No prazo")</f>
        <v>No prazo</v>
      </c>
      <c r="L387" s="49" t="str">
        <f t="shared" si="69"/>
        <v>-</v>
      </c>
      <c r="M387" s="40" t="str">
        <f>IF(Tab_Indicadores[[#This Row],[STATUS]]=$Q$3,"-","")</f>
        <v>-</v>
      </c>
      <c r="N387" s="55">
        <f>Tab_CAANxSAAL[[#This Row],[DATA PRÉ-NOTA]]</f>
        <v>44629</v>
      </c>
      <c r="O387" s="56">
        <v>44643</v>
      </c>
      <c r="P387" s="4" t="str">
        <f>IF(Tab_Indicadores[[#This Row],[DATA PRÉ-NOTA]]&lt;=Tab_Indicadores[[#This Row],[PRAZO PRÉ-NOTA]],"No prazo","Fora do prazo")</f>
        <v>No prazo</v>
      </c>
    </row>
    <row r="388" spans="1:16" x14ac:dyDescent="0.25">
      <c r="A388" s="40" t="str">
        <f t="shared" si="68"/>
        <v>Março</v>
      </c>
      <c r="B388" s="40">
        <f>MONTH(Tab_CAANxSAAL[[#This Row],[MÊS LANÇ.]])</f>
        <v>3</v>
      </c>
      <c r="C388" s="40" t="str">
        <f>Tab_CAANxSAAL[[#This Row],[FILIAL]]</f>
        <v>C</v>
      </c>
      <c r="D388" s="48" t="str">
        <f>Tab_CAANxSAAL[[#This Row],[RAZÃO SOCIAL]]</f>
        <v>Thurinzayadar</v>
      </c>
      <c r="E388" s="40">
        <f>Tab_CAANxSAAL[[#This Row],[NATUREZA CONTRATO]]</f>
        <v>855834</v>
      </c>
      <c r="F388" s="4" t="str">
        <f>Tab_CAANxSAAL[[#This Row],[MEDIDOR / REQUISITANTE]]</f>
        <v>Gabrielly Moura</v>
      </c>
      <c r="G388" s="46">
        <f>Tab_CAANxSAAL[[#This Row],[LIBERAÇÃO PEDIDO]]</f>
        <v>44629</v>
      </c>
      <c r="H388" s="10">
        <v>44642</v>
      </c>
      <c r="I388" s="40">
        <f>DAY(Tab_Indicadores[[#This Row],[DATA LIBERAÇÃO]])</f>
        <v>9</v>
      </c>
      <c r="J388" s="40" t="e">
        <f>IF(Tab_Indicadores[[#This Row],[MÊS]]=$AA$3,I388,"")</f>
        <v>#REF!</v>
      </c>
      <c r="K388" s="49" t="str">
        <f>IF(Tab_Indicadores[[#All],[DATA LIBERAÇÃO]]&gt;Tab_Indicadores[[#All],[PRAZO LIBERAÇÃO]],"Fora do prazo","No prazo")</f>
        <v>No prazo</v>
      </c>
      <c r="L388" s="49" t="str">
        <f t="shared" si="69"/>
        <v>-</v>
      </c>
      <c r="M388" s="40" t="str">
        <f>IF(Tab_Indicadores[[#This Row],[STATUS]]=$Q$3,"-","")</f>
        <v>-</v>
      </c>
      <c r="N388" s="55">
        <f>Tab_CAANxSAAL[[#This Row],[DATA PRÉ-NOTA]]</f>
        <v>44629</v>
      </c>
      <c r="O388" s="56">
        <v>44643</v>
      </c>
      <c r="P388" s="4" t="str">
        <f>IF(Tab_Indicadores[[#This Row],[DATA PRÉ-NOTA]]&lt;=Tab_Indicadores[[#This Row],[PRAZO PRÉ-NOTA]],"No prazo","Fora do prazo")</f>
        <v>No prazo</v>
      </c>
    </row>
    <row r="389" spans="1:16" x14ac:dyDescent="0.25">
      <c r="A389" s="40" t="str">
        <f t="shared" si="68"/>
        <v>Março</v>
      </c>
      <c r="B389" s="40">
        <f>MONTH(Tab_CAANxSAAL[[#This Row],[MÊS LANÇ.]])</f>
        <v>3</v>
      </c>
      <c r="C389" s="40" t="str">
        <f>Tab_CAANxSAAL[[#This Row],[FILIAL]]</f>
        <v>A</v>
      </c>
      <c r="D389" s="48" t="str">
        <f>Tab_CAANxSAAL[[#This Row],[RAZÃO SOCIAL]]</f>
        <v>Kolyos</v>
      </c>
      <c r="E389" s="40">
        <f>Tab_CAANxSAAL[[#This Row],[NATUREZA CONTRATO]]</f>
        <v>386066</v>
      </c>
      <c r="F389" s="4" t="str">
        <f>Tab_CAANxSAAL[[#This Row],[MEDIDOR / REQUISITANTE]]</f>
        <v>Emilly Cavalcanti</v>
      </c>
      <c r="G389" s="46">
        <f>Tab_CAANxSAAL[[#This Row],[LIBERAÇÃO PEDIDO]]</f>
        <v>44635</v>
      </c>
      <c r="H389" s="10">
        <v>44642</v>
      </c>
      <c r="I389" s="40">
        <f>DAY(Tab_Indicadores[[#This Row],[DATA LIBERAÇÃO]])</f>
        <v>15</v>
      </c>
      <c r="J389" s="40" t="e">
        <f>IF(Tab_Indicadores[[#This Row],[MÊS]]=$AA$3,I389,"")</f>
        <v>#REF!</v>
      </c>
      <c r="K389" s="49" t="str">
        <f>IF(Tab_Indicadores[[#All],[DATA LIBERAÇÃO]]&gt;Tab_Indicadores[[#All],[PRAZO LIBERAÇÃO]],"Fora do prazo","No prazo")</f>
        <v>No prazo</v>
      </c>
      <c r="L389" s="49" t="str">
        <f t="shared" si="69"/>
        <v>-</v>
      </c>
      <c r="M389" s="40" t="str">
        <f>IF(Tab_Indicadores[[#This Row],[STATUS]]=$Q$3,"-","")</f>
        <v>-</v>
      </c>
      <c r="N389" s="55">
        <f>Tab_CAANxSAAL[[#This Row],[DATA PRÉ-NOTA]]</f>
        <v>44636</v>
      </c>
      <c r="O389" s="56">
        <v>44643</v>
      </c>
      <c r="P389" s="4" t="str">
        <f>IF(Tab_Indicadores[[#This Row],[DATA PRÉ-NOTA]]&lt;=Tab_Indicadores[[#This Row],[PRAZO PRÉ-NOTA]],"No prazo","Fora do prazo")</f>
        <v>No prazo</v>
      </c>
    </row>
    <row r="390" spans="1:16" x14ac:dyDescent="0.25">
      <c r="A390" s="40" t="str">
        <f t="shared" si="68"/>
        <v>Março</v>
      </c>
      <c r="B390" s="40">
        <f>MONTH(Tab_CAANxSAAL[[#This Row],[MÊS LANÇ.]])</f>
        <v>3</v>
      </c>
      <c r="C390" s="40" t="str">
        <f>Tab_CAANxSAAL[[#This Row],[FILIAL]]</f>
        <v>A</v>
      </c>
      <c r="D390" s="48" t="str">
        <f>Tab_CAANxSAAL[[#This Row],[RAZÃO SOCIAL]]</f>
        <v>Vaudefei</v>
      </c>
      <c r="E390" s="40">
        <f>Tab_CAANxSAAL[[#This Row],[NATUREZA CONTRATO]]</f>
        <v>867760</v>
      </c>
      <c r="F390" s="4" t="str">
        <f>Tab_CAANxSAAL[[#This Row],[MEDIDOR / REQUISITANTE]]</f>
        <v>Maria Clara Azevedo</v>
      </c>
      <c r="G390" s="46">
        <f>Tab_CAANxSAAL[[#This Row],[LIBERAÇÃO PEDIDO]]</f>
        <v>44627</v>
      </c>
      <c r="H390" s="10">
        <v>44642</v>
      </c>
      <c r="I390" s="40">
        <f>DAY(Tab_Indicadores[[#This Row],[DATA LIBERAÇÃO]])</f>
        <v>7</v>
      </c>
      <c r="J390" s="40" t="e">
        <f>IF(Tab_Indicadores[[#This Row],[MÊS]]=$AA$3,I390,"")</f>
        <v>#REF!</v>
      </c>
      <c r="K390" s="49" t="str">
        <f>IF(Tab_Indicadores[[#All],[DATA LIBERAÇÃO]]&gt;Tab_Indicadores[[#All],[PRAZO LIBERAÇÃO]],"Fora do prazo","No prazo")</f>
        <v>No prazo</v>
      </c>
      <c r="L390" s="49" t="str">
        <f t="shared" si="69"/>
        <v>-</v>
      </c>
      <c r="M390" s="40" t="str">
        <f>IF(Tab_Indicadores[[#This Row],[STATUS]]=$Q$3,"-","")</f>
        <v>-</v>
      </c>
      <c r="N390" s="55">
        <f>Tab_CAANxSAAL[[#This Row],[DATA PRÉ-NOTA]]</f>
        <v>44628</v>
      </c>
      <c r="O390" s="56">
        <v>44643</v>
      </c>
      <c r="P390" s="4" t="str">
        <f>IF(Tab_Indicadores[[#This Row],[DATA PRÉ-NOTA]]&lt;=Tab_Indicadores[[#This Row],[PRAZO PRÉ-NOTA]],"No prazo","Fora do prazo")</f>
        <v>No prazo</v>
      </c>
    </row>
    <row r="391" spans="1:16" x14ac:dyDescent="0.25">
      <c r="A391" s="40" t="str">
        <f t="shared" si="68"/>
        <v>Março</v>
      </c>
      <c r="B391" s="40">
        <f>MONTH(Tab_CAANxSAAL[[#This Row],[MÊS LANÇ.]])</f>
        <v>3</v>
      </c>
      <c r="C391" s="40" t="str">
        <f>Tab_CAANxSAAL[[#This Row],[FILIAL]]</f>
        <v>A</v>
      </c>
      <c r="D391" s="48" t="str">
        <f>Tab_CAANxSAAL[[#This Row],[RAZÃO SOCIAL]]</f>
        <v>Garurt</v>
      </c>
      <c r="E391" s="40">
        <f>Tab_CAANxSAAL[[#This Row],[NATUREZA CONTRATO]]</f>
        <v>639918</v>
      </c>
      <c r="F391" s="4" t="str">
        <f>Tab_CAANxSAAL[[#This Row],[MEDIDOR / REQUISITANTE]]</f>
        <v>Maysa da Luz</v>
      </c>
      <c r="G391" s="46">
        <f>Tab_CAANxSAAL[[#This Row],[LIBERAÇÃO PEDIDO]]</f>
        <v>44630</v>
      </c>
      <c r="H391" s="10">
        <v>44642</v>
      </c>
      <c r="I391" s="40">
        <f>DAY(Tab_Indicadores[[#This Row],[DATA LIBERAÇÃO]])</f>
        <v>10</v>
      </c>
      <c r="J391" s="40" t="e">
        <f>IF(Tab_Indicadores[[#This Row],[MÊS]]=$AA$3,I391,"")</f>
        <v>#REF!</v>
      </c>
      <c r="K391" s="49" t="str">
        <f>IF(Tab_Indicadores[[#All],[DATA LIBERAÇÃO]]&gt;Tab_Indicadores[[#All],[PRAZO LIBERAÇÃO]],"Fora do prazo","No prazo")</f>
        <v>No prazo</v>
      </c>
      <c r="L391" s="49" t="str">
        <f t="shared" si="69"/>
        <v>-</v>
      </c>
      <c r="M391" s="40" t="str">
        <f>IF(Tab_Indicadores[[#This Row],[STATUS]]=$Q$3,"-","")</f>
        <v>-</v>
      </c>
      <c r="N391" s="55">
        <f>Tab_CAANxSAAL[[#This Row],[DATA PRÉ-NOTA]]</f>
        <v>44631</v>
      </c>
      <c r="O391" s="56">
        <v>44643</v>
      </c>
      <c r="P391" s="4" t="str">
        <f>IF(Tab_Indicadores[[#This Row],[DATA PRÉ-NOTA]]&lt;=Tab_Indicadores[[#This Row],[PRAZO PRÉ-NOTA]],"No prazo","Fora do prazo")</f>
        <v>No prazo</v>
      </c>
    </row>
    <row r="392" spans="1:16" x14ac:dyDescent="0.25">
      <c r="A392" s="40" t="str">
        <f t="shared" si="68"/>
        <v>Março</v>
      </c>
      <c r="B392" s="40">
        <f>MONTH(Tab_CAANxSAAL[[#This Row],[MÊS LANÇ.]])</f>
        <v>3</v>
      </c>
      <c r="C392" s="40" t="str">
        <f>Tab_CAANxSAAL[[#This Row],[FILIAL]]</f>
        <v>A</v>
      </c>
      <c r="D392" s="48" t="str">
        <f>Tab_CAANxSAAL[[#This Row],[RAZÃO SOCIAL]]</f>
        <v>Rafael Nunes</v>
      </c>
      <c r="E392" s="40">
        <f>Tab_CAANxSAAL[[#This Row],[NATUREZA CONTRATO]]</f>
        <v>584299</v>
      </c>
      <c r="F392" s="4" t="str">
        <f>Tab_CAANxSAAL[[#This Row],[MEDIDOR / REQUISITANTE]]</f>
        <v>Evelyn Souza</v>
      </c>
      <c r="G392" s="46">
        <f>Tab_CAANxSAAL[[#This Row],[LIBERAÇÃO PEDIDO]]</f>
        <v>44629</v>
      </c>
      <c r="H392" s="10">
        <v>44642</v>
      </c>
      <c r="I392" s="40">
        <f>DAY(Tab_Indicadores[[#This Row],[DATA LIBERAÇÃO]])</f>
        <v>9</v>
      </c>
      <c r="J392" s="40" t="e">
        <f>IF(Tab_Indicadores[[#This Row],[MÊS]]=$AA$3,I392,"")</f>
        <v>#REF!</v>
      </c>
      <c r="K392" s="49" t="str">
        <f>IF(Tab_Indicadores[[#All],[DATA LIBERAÇÃO]]&gt;Tab_Indicadores[[#All],[PRAZO LIBERAÇÃO]],"Fora do prazo","No prazo")</f>
        <v>No prazo</v>
      </c>
      <c r="L392" s="49" t="str">
        <f t="shared" si="69"/>
        <v>-</v>
      </c>
      <c r="M392" s="40" t="str">
        <f>IF(Tab_Indicadores[[#This Row],[STATUS]]=$Q$3,"-","")</f>
        <v>-</v>
      </c>
      <c r="N392" s="55">
        <f>Tab_CAANxSAAL[[#This Row],[DATA PRÉ-NOTA]]</f>
        <v>44629</v>
      </c>
      <c r="O392" s="56">
        <v>44643</v>
      </c>
      <c r="P392" s="4" t="str">
        <f>IF(Tab_Indicadores[[#This Row],[DATA PRÉ-NOTA]]&lt;=Tab_Indicadores[[#This Row],[PRAZO PRÉ-NOTA]],"No prazo","Fora do prazo")</f>
        <v>No prazo</v>
      </c>
    </row>
    <row r="393" spans="1:16" x14ac:dyDescent="0.25">
      <c r="A393" s="40" t="str">
        <f t="shared" si="68"/>
        <v>Março</v>
      </c>
      <c r="B393" s="40">
        <f>MONTH(Tab_CAANxSAAL[[#This Row],[MÊS LANÇ.]])</f>
        <v>3</v>
      </c>
      <c r="C393" s="40" t="str">
        <f>Tab_CAANxSAAL[[#This Row],[FILIAL]]</f>
        <v>A</v>
      </c>
      <c r="D393" s="48" t="str">
        <f>Tab_CAANxSAAL[[#This Row],[RAZÃO SOCIAL]]</f>
        <v>Thiago Cardoso</v>
      </c>
      <c r="E393" s="40">
        <f>Tab_CAANxSAAL[[#This Row],[NATUREZA CONTRATO]]</f>
        <v>572455</v>
      </c>
      <c r="F393" s="4" t="str">
        <f>Tab_CAANxSAAL[[#This Row],[MEDIDOR / REQUISITANTE]]</f>
        <v>Júlia Martins</v>
      </c>
      <c r="G393" s="46">
        <f>Tab_CAANxSAAL[[#This Row],[LIBERAÇÃO PEDIDO]]</f>
        <v>44637</v>
      </c>
      <c r="H393" s="10">
        <v>44642</v>
      </c>
      <c r="I393" s="40">
        <f>DAY(Tab_Indicadores[[#This Row],[DATA LIBERAÇÃO]])</f>
        <v>17</v>
      </c>
      <c r="J393" s="40" t="e">
        <f>IF(Tab_Indicadores[[#This Row],[MÊS]]=$AA$3,I393,"")</f>
        <v>#REF!</v>
      </c>
      <c r="K393" s="49" t="str">
        <f>IF(Tab_Indicadores[[#All],[DATA LIBERAÇÃO]]&gt;Tab_Indicadores[[#All],[PRAZO LIBERAÇÃO]],"Fora do prazo","No prazo")</f>
        <v>No prazo</v>
      </c>
      <c r="L393" s="49" t="str">
        <f t="shared" si="69"/>
        <v>-</v>
      </c>
      <c r="M393" s="40" t="str">
        <f>IF(Tab_Indicadores[[#This Row],[STATUS]]=$Q$3,"-","")</f>
        <v>-</v>
      </c>
      <c r="N393" s="55">
        <f>Tab_CAANxSAAL[[#This Row],[DATA PRÉ-NOTA]]</f>
        <v>44637</v>
      </c>
      <c r="O393" s="56">
        <v>44643</v>
      </c>
      <c r="P393" s="4" t="str">
        <f>IF(Tab_Indicadores[[#This Row],[DATA PRÉ-NOTA]]&lt;=Tab_Indicadores[[#This Row],[PRAZO PRÉ-NOTA]],"No prazo","Fora do prazo")</f>
        <v>No prazo</v>
      </c>
    </row>
    <row r="394" spans="1:16" x14ac:dyDescent="0.25">
      <c r="A394" s="40" t="str">
        <f t="shared" si="68"/>
        <v>Março</v>
      </c>
      <c r="B394" s="40">
        <f>MONTH(Tab_CAANxSAAL[[#This Row],[MÊS LANÇ.]])</f>
        <v>3</v>
      </c>
      <c r="C394" s="40" t="str">
        <f>Tab_CAANxSAAL[[#This Row],[FILIAL]]</f>
        <v>A</v>
      </c>
      <c r="D394" s="48" t="str">
        <f>Tab_CAANxSAAL[[#This Row],[RAZÃO SOCIAL]]</f>
        <v>Marcela Pereira</v>
      </c>
      <c r="E394" s="40">
        <f>Tab_CAANxSAAL[[#This Row],[NATUREZA CONTRATO]]</f>
        <v>836321</v>
      </c>
      <c r="F394" s="4" t="str">
        <f>Tab_CAANxSAAL[[#This Row],[MEDIDOR / REQUISITANTE]]</f>
        <v>Sra. Pietra da Cruz</v>
      </c>
      <c r="G394" s="46">
        <f>Tab_CAANxSAAL[[#This Row],[LIBERAÇÃO PEDIDO]]</f>
        <v>44641</v>
      </c>
      <c r="H394" s="10">
        <v>44642</v>
      </c>
      <c r="I394" s="40">
        <f>DAY(Tab_Indicadores[[#This Row],[DATA LIBERAÇÃO]])</f>
        <v>21</v>
      </c>
      <c r="J394" s="40" t="e">
        <f>IF(Tab_Indicadores[[#This Row],[MÊS]]=$AA$3,I394,"")</f>
        <v>#REF!</v>
      </c>
      <c r="K394" s="49" t="str">
        <f>IF(Tab_Indicadores[[#All],[DATA LIBERAÇÃO]]&gt;Tab_Indicadores[[#All],[PRAZO LIBERAÇÃO]],"Fora do prazo","No prazo")</f>
        <v>No prazo</v>
      </c>
      <c r="L394" s="49" t="str">
        <f t="shared" si="69"/>
        <v>-</v>
      </c>
      <c r="M394" s="40" t="str">
        <f>IF(Tab_Indicadores[[#This Row],[STATUS]]=$Q$3,"-","")</f>
        <v>-</v>
      </c>
      <c r="N394" s="55">
        <f>Tab_CAANxSAAL[[#This Row],[DATA PRÉ-NOTA]]</f>
        <v>44643</v>
      </c>
      <c r="O394" s="56">
        <v>44643</v>
      </c>
      <c r="P394" s="4" t="str">
        <f>IF(Tab_Indicadores[[#This Row],[DATA PRÉ-NOTA]]&lt;=Tab_Indicadores[[#This Row],[PRAZO PRÉ-NOTA]],"No prazo","Fora do prazo")</f>
        <v>No prazo</v>
      </c>
    </row>
    <row r="395" spans="1:16" x14ac:dyDescent="0.25">
      <c r="A395" s="40" t="str">
        <f t="shared" si="68"/>
        <v>Março</v>
      </c>
      <c r="B395" s="40">
        <f>MONTH(Tab_CAANxSAAL[[#This Row],[MÊS LANÇ.]])</f>
        <v>3</v>
      </c>
      <c r="C395" s="40" t="str">
        <f>Tab_CAANxSAAL[[#This Row],[FILIAL]]</f>
        <v>A</v>
      </c>
      <c r="D395" s="48" t="str">
        <f>Tab_CAANxSAAL[[#This Row],[RAZÃO SOCIAL]]</f>
        <v>Marcela Pereira</v>
      </c>
      <c r="E395" s="40">
        <f>Tab_CAANxSAAL[[#This Row],[NATUREZA CONTRATO]]</f>
        <v>306608</v>
      </c>
      <c r="F395" s="4" t="str">
        <f>Tab_CAANxSAAL[[#This Row],[MEDIDOR / REQUISITANTE]]</f>
        <v>Sra. Pietra da Cruz</v>
      </c>
      <c r="G395" s="46">
        <f>Tab_CAANxSAAL[[#This Row],[LIBERAÇÃO PEDIDO]]</f>
        <v>44641</v>
      </c>
      <c r="H395" s="10">
        <v>44642</v>
      </c>
      <c r="I395" s="40">
        <f>DAY(Tab_Indicadores[[#This Row],[DATA LIBERAÇÃO]])</f>
        <v>21</v>
      </c>
      <c r="J395" s="40" t="e">
        <f>IF(Tab_Indicadores[[#This Row],[MÊS]]=$AA$3,I395,"")</f>
        <v>#REF!</v>
      </c>
      <c r="K395" s="49" t="str">
        <f>IF(Tab_Indicadores[[#All],[DATA LIBERAÇÃO]]&gt;Tab_Indicadores[[#All],[PRAZO LIBERAÇÃO]],"Fora do prazo","No prazo")</f>
        <v>No prazo</v>
      </c>
      <c r="L395" s="49" t="str">
        <f t="shared" si="69"/>
        <v>-</v>
      </c>
      <c r="M395" s="40" t="str">
        <f>IF(Tab_Indicadores[[#This Row],[STATUS]]=$Q$3,"-","")</f>
        <v>-</v>
      </c>
      <c r="N395" s="55">
        <f>Tab_CAANxSAAL[[#This Row],[DATA PRÉ-NOTA]]</f>
        <v>44643</v>
      </c>
      <c r="O395" s="56">
        <v>44643</v>
      </c>
      <c r="P395" s="4" t="str">
        <f>IF(Tab_Indicadores[[#This Row],[DATA PRÉ-NOTA]]&lt;=Tab_Indicadores[[#This Row],[PRAZO PRÉ-NOTA]],"No prazo","Fora do prazo")</f>
        <v>No prazo</v>
      </c>
    </row>
    <row r="396" spans="1:16" x14ac:dyDescent="0.25">
      <c r="A396" s="40" t="str">
        <f t="shared" si="68"/>
        <v>Março</v>
      </c>
      <c r="B396" s="40">
        <f>MONTH(Tab_CAANxSAAL[[#This Row],[MÊS LANÇ.]])</f>
        <v>3</v>
      </c>
      <c r="C396" s="40" t="str">
        <f>Tab_CAANxSAAL[[#This Row],[FILIAL]]</f>
        <v>A</v>
      </c>
      <c r="D396" s="48" t="str">
        <f>Tab_CAANxSAAL[[#This Row],[RAZÃO SOCIAL]]</f>
        <v>Agatha da Costa</v>
      </c>
      <c r="E396" s="40">
        <f>Tab_CAANxSAAL[[#This Row],[NATUREZA CONTRATO]]</f>
        <v>841653</v>
      </c>
      <c r="F396" s="4" t="str">
        <f>Tab_CAANxSAAL[[#This Row],[MEDIDOR / REQUISITANTE]]</f>
        <v>Sophie Gonçalves</v>
      </c>
      <c r="G396" s="46">
        <f>Tab_CAANxSAAL[[#This Row],[LIBERAÇÃO PEDIDO]]</f>
        <v>44637</v>
      </c>
      <c r="H396" s="10">
        <v>44642</v>
      </c>
      <c r="I396" s="40">
        <f>DAY(Tab_Indicadores[[#This Row],[DATA LIBERAÇÃO]])</f>
        <v>17</v>
      </c>
      <c r="J396" s="40" t="e">
        <f>IF(Tab_Indicadores[[#This Row],[MÊS]]=$AA$3,I396,"")</f>
        <v>#REF!</v>
      </c>
      <c r="K396" s="49" t="str">
        <f>IF(Tab_Indicadores[[#All],[DATA LIBERAÇÃO]]&gt;Tab_Indicadores[[#All],[PRAZO LIBERAÇÃO]],"Fora do prazo","No prazo")</f>
        <v>No prazo</v>
      </c>
      <c r="L396" s="49" t="str">
        <f t="shared" si="69"/>
        <v>-</v>
      </c>
      <c r="M396" s="40" t="str">
        <f>IF(Tab_Indicadores[[#This Row],[STATUS]]=$Q$3,"-","")</f>
        <v>-</v>
      </c>
      <c r="N396" s="55">
        <f>Tab_CAANxSAAL[[#This Row],[DATA PRÉ-NOTA]]</f>
        <v>44637</v>
      </c>
      <c r="O396" s="56">
        <v>44643</v>
      </c>
      <c r="P396" s="4" t="str">
        <f>IF(Tab_Indicadores[[#This Row],[DATA PRÉ-NOTA]]&lt;=Tab_Indicadores[[#This Row],[PRAZO PRÉ-NOTA]],"No prazo","Fora do prazo")</f>
        <v>No prazo</v>
      </c>
    </row>
    <row r="397" spans="1:16" x14ac:dyDescent="0.25">
      <c r="A397" s="40" t="str">
        <f t="shared" si="68"/>
        <v>Março</v>
      </c>
      <c r="B397" s="40">
        <f>MONTH(Tab_CAANxSAAL[[#This Row],[MÊS LANÇ.]])</f>
        <v>3</v>
      </c>
      <c r="C397" s="40" t="str">
        <f>Tab_CAANxSAAL[[#This Row],[FILIAL]]</f>
        <v>A</v>
      </c>
      <c r="D397" s="48" t="str">
        <f>Tab_CAANxSAAL[[#This Row],[RAZÃO SOCIAL]]</f>
        <v>Sra. Maysa Martins</v>
      </c>
      <c r="E397" s="40">
        <f>Tab_CAANxSAAL[[#This Row],[NATUREZA CONTRATO]]</f>
        <v>545421</v>
      </c>
      <c r="F397" s="4" t="str">
        <f>Tab_CAANxSAAL[[#This Row],[MEDIDOR / REQUISITANTE]]</f>
        <v>Srta. Júlia da Costa</v>
      </c>
      <c r="G397" s="46">
        <f>Tab_CAANxSAAL[[#This Row],[LIBERAÇÃO PEDIDO]]</f>
        <v>44629</v>
      </c>
      <c r="H397" s="10">
        <v>44642</v>
      </c>
      <c r="I397" s="40">
        <f>DAY(Tab_Indicadores[[#This Row],[DATA LIBERAÇÃO]])</f>
        <v>9</v>
      </c>
      <c r="J397" s="40" t="e">
        <f>IF(Tab_Indicadores[[#This Row],[MÊS]]=$AA$3,I397,"")</f>
        <v>#REF!</v>
      </c>
      <c r="K397" s="49" t="str">
        <f>IF(Tab_Indicadores[[#All],[DATA LIBERAÇÃO]]&gt;Tab_Indicadores[[#All],[PRAZO LIBERAÇÃO]],"Fora do prazo","No prazo")</f>
        <v>No prazo</v>
      </c>
      <c r="L397" s="49" t="str">
        <f t="shared" si="69"/>
        <v>-</v>
      </c>
      <c r="M397" s="40" t="str">
        <f>IF(Tab_Indicadores[[#This Row],[STATUS]]=$Q$3,"-","")</f>
        <v>-</v>
      </c>
      <c r="N397" s="55">
        <f>Tab_CAANxSAAL[[#This Row],[DATA PRÉ-NOTA]]</f>
        <v>44630</v>
      </c>
      <c r="O397" s="56">
        <v>44643</v>
      </c>
      <c r="P397" s="4" t="str">
        <f>IF(Tab_Indicadores[[#This Row],[DATA PRÉ-NOTA]]&lt;=Tab_Indicadores[[#This Row],[PRAZO PRÉ-NOTA]],"No prazo","Fora do prazo")</f>
        <v>No prazo</v>
      </c>
    </row>
    <row r="398" spans="1:16" x14ac:dyDescent="0.25">
      <c r="A398" s="40" t="str">
        <f t="shared" si="68"/>
        <v>Março</v>
      </c>
      <c r="B398" s="40">
        <f>MONTH(Tab_CAANxSAAL[[#This Row],[MÊS LANÇ.]])</f>
        <v>3</v>
      </c>
      <c r="C398" s="40" t="str">
        <f>Tab_CAANxSAAL[[#This Row],[FILIAL]]</f>
        <v>A</v>
      </c>
      <c r="D398" s="48" t="str">
        <f>Tab_CAANxSAAL[[#This Row],[RAZÃO SOCIAL]]</f>
        <v>Gabrielly Jesus</v>
      </c>
      <c r="E398" s="40">
        <f>Tab_CAANxSAAL[[#This Row],[NATUREZA CONTRATO]]</f>
        <v>140100</v>
      </c>
      <c r="F398" s="4" t="str">
        <f>Tab_CAANxSAAL[[#This Row],[MEDIDOR / REQUISITANTE]]</f>
        <v>Isis Fogaça</v>
      </c>
      <c r="G398" s="46">
        <f>Tab_CAANxSAAL[[#This Row],[LIBERAÇÃO PEDIDO]]</f>
        <v>44628</v>
      </c>
      <c r="H398" s="10">
        <v>44642</v>
      </c>
      <c r="I398" s="40">
        <f>DAY(Tab_Indicadores[[#This Row],[DATA LIBERAÇÃO]])</f>
        <v>8</v>
      </c>
      <c r="J398" s="40" t="e">
        <f>IF(Tab_Indicadores[[#This Row],[MÊS]]=$AA$3,I398,"")</f>
        <v>#REF!</v>
      </c>
      <c r="K398" s="49" t="str">
        <f>IF(Tab_Indicadores[[#All],[DATA LIBERAÇÃO]]&gt;Tab_Indicadores[[#All],[PRAZO LIBERAÇÃO]],"Fora do prazo","No prazo")</f>
        <v>No prazo</v>
      </c>
      <c r="L398" s="49" t="str">
        <f t="shared" si="69"/>
        <v>-</v>
      </c>
      <c r="M398" s="40" t="str">
        <f>IF(Tab_Indicadores[[#This Row],[STATUS]]=$Q$3,"-","")</f>
        <v>-</v>
      </c>
      <c r="N398" s="55">
        <f>Tab_CAANxSAAL[[#This Row],[DATA PRÉ-NOTA]]</f>
        <v>44628</v>
      </c>
      <c r="O398" s="56">
        <v>44643</v>
      </c>
      <c r="P398" s="4" t="str">
        <f>IF(Tab_Indicadores[[#This Row],[DATA PRÉ-NOTA]]&lt;=Tab_Indicadores[[#This Row],[PRAZO PRÉ-NOTA]],"No prazo","Fora do prazo")</f>
        <v>No prazo</v>
      </c>
    </row>
    <row r="399" spans="1:16" x14ac:dyDescent="0.25">
      <c r="A399" s="40" t="str">
        <f t="shared" si="68"/>
        <v>Março</v>
      </c>
      <c r="B399" s="40">
        <f>MONTH(Tab_CAANxSAAL[[#This Row],[MÊS LANÇ.]])</f>
        <v>3</v>
      </c>
      <c r="C399" s="40" t="str">
        <f>Tab_CAANxSAAL[[#This Row],[FILIAL]]</f>
        <v>A</v>
      </c>
      <c r="D399" s="48" t="str">
        <f>Tab_CAANxSAAL[[#This Row],[RAZÃO SOCIAL]]</f>
        <v>Gabrielly Jesus</v>
      </c>
      <c r="E399" s="40">
        <f>Tab_CAANxSAAL[[#This Row],[NATUREZA CONTRATO]]</f>
        <v>858131</v>
      </c>
      <c r="F399" s="4" t="str">
        <f>Tab_CAANxSAAL[[#This Row],[MEDIDOR / REQUISITANTE]]</f>
        <v>Isis Fogaça</v>
      </c>
      <c r="G399" s="46">
        <f>Tab_CAANxSAAL[[#This Row],[LIBERAÇÃO PEDIDO]]</f>
        <v>44628</v>
      </c>
      <c r="H399" s="10">
        <v>44642</v>
      </c>
      <c r="I399" s="40">
        <f>DAY(Tab_Indicadores[[#This Row],[DATA LIBERAÇÃO]])</f>
        <v>8</v>
      </c>
      <c r="J399" s="40" t="e">
        <f>IF(Tab_Indicadores[[#This Row],[MÊS]]=$AA$3,I399,"")</f>
        <v>#REF!</v>
      </c>
      <c r="K399" s="49" t="str">
        <f>IF(Tab_Indicadores[[#All],[DATA LIBERAÇÃO]]&gt;Tab_Indicadores[[#All],[PRAZO LIBERAÇÃO]],"Fora do prazo","No prazo")</f>
        <v>No prazo</v>
      </c>
      <c r="L399" s="49" t="str">
        <f t="shared" si="69"/>
        <v>-</v>
      </c>
      <c r="M399" s="40" t="str">
        <f>IF(Tab_Indicadores[[#This Row],[STATUS]]=$Q$3,"-","")</f>
        <v>-</v>
      </c>
      <c r="N399" s="55">
        <f>Tab_CAANxSAAL[[#This Row],[DATA PRÉ-NOTA]]</f>
        <v>44629</v>
      </c>
      <c r="O399" s="56">
        <v>44643</v>
      </c>
      <c r="P399" s="4" t="str">
        <f>IF(Tab_Indicadores[[#This Row],[DATA PRÉ-NOTA]]&lt;=Tab_Indicadores[[#This Row],[PRAZO PRÉ-NOTA]],"No prazo","Fora do prazo")</f>
        <v>No prazo</v>
      </c>
    </row>
    <row r="400" spans="1:16" x14ac:dyDescent="0.25">
      <c r="A400" s="40" t="str">
        <f t="shared" si="68"/>
        <v>Março</v>
      </c>
      <c r="B400" s="40">
        <f>MONTH(Tab_CAANxSAAL[[#This Row],[MÊS LANÇ.]])</f>
        <v>3</v>
      </c>
      <c r="C400" s="40" t="str">
        <f>Tab_CAANxSAAL[[#This Row],[FILIAL]]</f>
        <v>A</v>
      </c>
      <c r="D400" s="48" t="str">
        <f>Tab_CAANxSAAL[[#This Row],[RAZÃO SOCIAL]]</f>
        <v>Gabrielly Jesus</v>
      </c>
      <c r="E400" s="40">
        <f>Tab_CAANxSAAL[[#This Row],[NATUREZA CONTRATO]]</f>
        <v>629829</v>
      </c>
      <c r="F400" s="4" t="str">
        <f>Tab_CAANxSAAL[[#This Row],[MEDIDOR / REQUISITANTE]]</f>
        <v>Isis Fogaça</v>
      </c>
      <c r="G400" s="46">
        <f>Tab_CAANxSAAL[[#This Row],[LIBERAÇÃO PEDIDO]]</f>
        <v>44628</v>
      </c>
      <c r="H400" s="10">
        <v>44642</v>
      </c>
      <c r="I400" s="40">
        <f>DAY(Tab_Indicadores[[#This Row],[DATA LIBERAÇÃO]])</f>
        <v>8</v>
      </c>
      <c r="J400" s="40" t="e">
        <f>IF(Tab_Indicadores[[#This Row],[MÊS]]=$AA$3,I400,"")</f>
        <v>#REF!</v>
      </c>
      <c r="K400" s="49" t="str">
        <f>IF(Tab_Indicadores[[#All],[DATA LIBERAÇÃO]]&gt;Tab_Indicadores[[#All],[PRAZO LIBERAÇÃO]],"Fora do prazo","No prazo")</f>
        <v>No prazo</v>
      </c>
      <c r="L400" s="49" t="str">
        <f t="shared" si="69"/>
        <v>-</v>
      </c>
      <c r="M400" s="40" t="str">
        <f>IF(Tab_Indicadores[[#This Row],[STATUS]]=$Q$3,"-","")</f>
        <v>-</v>
      </c>
      <c r="N400" s="55">
        <f>Tab_CAANxSAAL[[#This Row],[DATA PRÉ-NOTA]]</f>
        <v>44629</v>
      </c>
      <c r="O400" s="56">
        <v>44643</v>
      </c>
      <c r="P400" s="4" t="str">
        <f>IF(Tab_Indicadores[[#This Row],[DATA PRÉ-NOTA]]&lt;=Tab_Indicadores[[#This Row],[PRAZO PRÉ-NOTA]],"No prazo","Fora do prazo")</f>
        <v>No prazo</v>
      </c>
    </row>
    <row r="401" spans="1:16" x14ac:dyDescent="0.25">
      <c r="A401" s="40" t="str">
        <f t="shared" si="68"/>
        <v>Março</v>
      </c>
      <c r="B401" s="40">
        <f>MONTH(Tab_CAANxSAAL[[#This Row],[MÊS LANÇ.]])</f>
        <v>3</v>
      </c>
      <c r="C401" s="40" t="str">
        <f>Tab_CAANxSAAL[[#This Row],[FILIAL]]</f>
        <v>A</v>
      </c>
      <c r="D401" s="48" t="str">
        <f>Tab_CAANxSAAL[[#This Row],[RAZÃO SOCIAL]]</f>
        <v>Gabrielly Jesus</v>
      </c>
      <c r="E401" s="40">
        <f>Tab_CAANxSAAL[[#This Row],[NATUREZA CONTRATO]]</f>
        <v>629674</v>
      </c>
      <c r="F401" s="4" t="str">
        <f>Tab_CAANxSAAL[[#This Row],[MEDIDOR / REQUISITANTE]]</f>
        <v>Isis Fogaça</v>
      </c>
      <c r="G401" s="46">
        <f>Tab_CAANxSAAL[[#This Row],[LIBERAÇÃO PEDIDO]]</f>
        <v>44631</v>
      </c>
      <c r="H401" s="10">
        <v>44642</v>
      </c>
      <c r="I401" s="40">
        <f>DAY(Tab_Indicadores[[#This Row],[DATA LIBERAÇÃO]])</f>
        <v>11</v>
      </c>
      <c r="J401" s="40" t="e">
        <f>IF(Tab_Indicadores[[#This Row],[MÊS]]=$AA$3,I401,"")</f>
        <v>#REF!</v>
      </c>
      <c r="K401" s="49" t="str">
        <f>IF(Tab_Indicadores[[#All],[DATA LIBERAÇÃO]]&gt;Tab_Indicadores[[#All],[PRAZO LIBERAÇÃO]],"Fora do prazo","No prazo")</f>
        <v>No prazo</v>
      </c>
      <c r="L401" s="49" t="str">
        <f t="shared" si="69"/>
        <v>-</v>
      </c>
      <c r="M401" s="40" t="str">
        <f>IF(Tab_Indicadores[[#This Row],[STATUS]]=$Q$3,"-","")</f>
        <v>-</v>
      </c>
      <c r="N401" s="55">
        <f>Tab_CAANxSAAL[[#This Row],[DATA PRÉ-NOTA]]</f>
        <v>44631</v>
      </c>
      <c r="O401" s="56">
        <v>44643</v>
      </c>
      <c r="P401" s="4" t="str">
        <f>IF(Tab_Indicadores[[#This Row],[DATA PRÉ-NOTA]]&lt;=Tab_Indicadores[[#This Row],[PRAZO PRÉ-NOTA]],"No prazo","Fora do prazo")</f>
        <v>No prazo</v>
      </c>
    </row>
    <row r="402" spans="1:16" x14ac:dyDescent="0.25">
      <c r="A402" s="40" t="str">
        <f t="shared" si="68"/>
        <v>Março</v>
      </c>
      <c r="B402" s="40">
        <f>MONTH(Tab_CAANxSAAL[[#This Row],[MÊS LANÇ.]])</f>
        <v>3</v>
      </c>
      <c r="C402" s="40" t="str">
        <f>Tab_CAANxSAAL[[#This Row],[FILIAL]]</f>
        <v>A</v>
      </c>
      <c r="D402" s="48" t="str">
        <f>Tab_CAANxSAAL[[#This Row],[RAZÃO SOCIAL]]</f>
        <v>Gabrielly Jesus</v>
      </c>
      <c r="E402" s="40">
        <f>Tab_CAANxSAAL[[#This Row],[NATUREZA CONTRATO]]</f>
        <v>296736</v>
      </c>
      <c r="F402" s="4" t="str">
        <f>Tab_CAANxSAAL[[#This Row],[MEDIDOR / REQUISITANTE]]</f>
        <v>Isis Fogaça</v>
      </c>
      <c r="G402" s="46">
        <f>Tab_CAANxSAAL[[#This Row],[LIBERAÇÃO PEDIDO]]</f>
        <v>44631</v>
      </c>
      <c r="H402" s="10">
        <v>44642</v>
      </c>
      <c r="I402" s="40">
        <f>DAY(Tab_Indicadores[[#This Row],[DATA LIBERAÇÃO]])</f>
        <v>11</v>
      </c>
      <c r="J402" s="40" t="e">
        <f>IF(Tab_Indicadores[[#This Row],[MÊS]]=$AA$3,I402,"")</f>
        <v>#REF!</v>
      </c>
      <c r="K402" s="49" t="str">
        <f>IF(Tab_Indicadores[[#All],[DATA LIBERAÇÃO]]&gt;Tab_Indicadores[[#All],[PRAZO LIBERAÇÃO]],"Fora do prazo","No prazo")</f>
        <v>No prazo</v>
      </c>
      <c r="L402" s="49" t="str">
        <f t="shared" si="69"/>
        <v>-</v>
      </c>
      <c r="M402" s="40" t="str">
        <f>IF(Tab_Indicadores[[#This Row],[STATUS]]=$Q$3,"-","")</f>
        <v>-</v>
      </c>
      <c r="N402" s="55">
        <f>Tab_CAANxSAAL[[#This Row],[DATA PRÉ-NOTA]]</f>
        <v>44631</v>
      </c>
      <c r="O402" s="56">
        <v>44643</v>
      </c>
      <c r="P402" s="4" t="str">
        <f>IF(Tab_Indicadores[[#This Row],[DATA PRÉ-NOTA]]&lt;=Tab_Indicadores[[#This Row],[PRAZO PRÉ-NOTA]],"No prazo","Fora do prazo")</f>
        <v>No prazo</v>
      </c>
    </row>
    <row r="403" spans="1:16" x14ac:dyDescent="0.25">
      <c r="A403" s="40" t="str">
        <f t="shared" si="68"/>
        <v>Março</v>
      </c>
      <c r="B403" s="40">
        <f>MONTH(Tab_CAANxSAAL[[#This Row],[MÊS LANÇ.]])</f>
        <v>3</v>
      </c>
      <c r="C403" s="40" t="str">
        <f>Tab_CAANxSAAL[[#This Row],[FILIAL]]</f>
        <v>A</v>
      </c>
      <c r="D403" s="48" t="str">
        <f>Tab_CAANxSAAL[[#This Row],[RAZÃO SOCIAL]]</f>
        <v>Gabrielly Jesus</v>
      </c>
      <c r="E403" s="40">
        <f>Tab_CAANxSAAL[[#This Row],[NATUREZA CONTRATO]]</f>
        <v>799666</v>
      </c>
      <c r="F403" s="4" t="str">
        <f>Tab_CAANxSAAL[[#This Row],[MEDIDOR / REQUISITANTE]]</f>
        <v>Isis Fogaça</v>
      </c>
      <c r="G403" s="46">
        <f>Tab_CAANxSAAL[[#This Row],[LIBERAÇÃO PEDIDO]]</f>
        <v>44643</v>
      </c>
      <c r="H403" s="10">
        <v>44642</v>
      </c>
      <c r="I403" s="40">
        <f>DAY(Tab_Indicadores[[#This Row],[DATA LIBERAÇÃO]])</f>
        <v>23</v>
      </c>
      <c r="J403" s="40" t="e">
        <f>IF(Tab_Indicadores[[#This Row],[MÊS]]=$AA$3,I403,"")</f>
        <v>#REF!</v>
      </c>
      <c r="K403" s="49" t="str">
        <f>IF(Tab_Indicadores[[#All],[DATA LIBERAÇÃO]]&gt;Tab_Indicadores[[#All],[PRAZO LIBERAÇÃO]],"Fora do prazo","No prazo")</f>
        <v>Fora do prazo</v>
      </c>
      <c r="L403" s="49" t="str">
        <f t="shared" si="69"/>
        <v>Isis Fogaça</v>
      </c>
      <c r="M403" s="40" t="str">
        <f>IF(Tab_Indicadores[[#This Row],[STATUS]]=$Q$3,"-","")</f>
        <v/>
      </c>
      <c r="N403" s="55">
        <f>Tab_CAANxSAAL[[#This Row],[DATA PRÉ-NOTA]]</f>
        <v>44643</v>
      </c>
      <c r="O403" s="56">
        <v>44643</v>
      </c>
      <c r="P403" s="4" t="str">
        <f>IF(Tab_Indicadores[[#This Row],[DATA PRÉ-NOTA]]&lt;=Tab_Indicadores[[#This Row],[PRAZO PRÉ-NOTA]],"No prazo","Fora do prazo")</f>
        <v>No prazo</v>
      </c>
    </row>
    <row r="404" spans="1:16" x14ac:dyDescent="0.25">
      <c r="A404" s="40" t="str">
        <f t="shared" si="68"/>
        <v>Março</v>
      </c>
      <c r="B404" s="40">
        <f>MONTH(Tab_CAANxSAAL[[#This Row],[MÊS LANÇ.]])</f>
        <v>3</v>
      </c>
      <c r="C404" s="40" t="str">
        <f>Tab_CAANxSAAL[[#This Row],[FILIAL]]</f>
        <v>A</v>
      </c>
      <c r="D404" s="48" t="str">
        <f>Tab_CAANxSAAL[[#This Row],[RAZÃO SOCIAL]]</f>
        <v>Gabrielly Jesus</v>
      </c>
      <c r="E404" s="40">
        <f>Tab_CAANxSAAL[[#This Row],[NATUREZA CONTRATO]]</f>
        <v>434655</v>
      </c>
      <c r="F404" s="4" t="str">
        <f>Tab_CAANxSAAL[[#This Row],[MEDIDOR / REQUISITANTE]]</f>
        <v>Isis Fogaça</v>
      </c>
      <c r="G404" s="46">
        <f>Tab_CAANxSAAL[[#This Row],[LIBERAÇÃO PEDIDO]]</f>
        <v>44643</v>
      </c>
      <c r="H404" s="10">
        <v>44642</v>
      </c>
      <c r="I404" s="40">
        <f>DAY(Tab_Indicadores[[#This Row],[DATA LIBERAÇÃO]])</f>
        <v>23</v>
      </c>
      <c r="J404" s="40" t="e">
        <f>IF(Tab_Indicadores[[#This Row],[MÊS]]=$AA$3,I404,"")</f>
        <v>#REF!</v>
      </c>
      <c r="K404" s="49" t="str">
        <f>IF(Tab_Indicadores[[#All],[DATA LIBERAÇÃO]]&gt;Tab_Indicadores[[#All],[PRAZO LIBERAÇÃO]],"Fora do prazo","No prazo")</f>
        <v>Fora do prazo</v>
      </c>
      <c r="L404" s="49" t="str">
        <f t="shared" si="69"/>
        <v>Isis Fogaça</v>
      </c>
      <c r="M404" s="40" t="str">
        <f>IF(Tab_Indicadores[[#This Row],[STATUS]]=$Q$3,"-","")</f>
        <v/>
      </c>
      <c r="N404" s="55">
        <f>Tab_CAANxSAAL[[#This Row],[DATA PRÉ-NOTA]]</f>
        <v>44643</v>
      </c>
      <c r="O404" s="56">
        <v>44643</v>
      </c>
      <c r="P404" s="4" t="str">
        <f>IF(Tab_Indicadores[[#This Row],[DATA PRÉ-NOTA]]&lt;=Tab_Indicadores[[#This Row],[PRAZO PRÉ-NOTA]],"No prazo","Fora do prazo")</f>
        <v>No prazo</v>
      </c>
    </row>
    <row r="405" spans="1:16" x14ac:dyDescent="0.25">
      <c r="A405" s="40" t="str">
        <f t="shared" si="68"/>
        <v>Março</v>
      </c>
      <c r="B405" s="40">
        <f>MONTH(Tab_CAANxSAAL[[#This Row],[MÊS LANÇ.]])</f>
        <v>3</v>
      </c>
      <c r="C405" s="40" t="str">
        <f>Tab_CAANxSAAL[[#This Row],[FILIAL]]</f>
        <v>A</v>
      </c>
      <c r="D405" s="48" t="str">
        <f>Tab_CAANxSAAL[[#This Row],[RAZÃO SOCIAL]]</f>
        <v>Gabrielly Jesus</v>
      </c>
      <c r="E405" s="40">
        <f>Tab_CAANxSAAL[[#This Row],[NATUREZA CONTRATO]]</f>
        <v>160366</v>
      </c>
      <c r="F405" s="4" t="str">
        <f>Tab_CAANxSAAL[[#This Row],[MEDIDOR / REQUISITANTE]]</f>
        <v>Isis Fogaça</v>
      </c>
      <c r="G405" s="46">
        <f>Tab_CAANxSAAL[[#This Row],[LIBERAÇÃO PEDIDO]]</f>
        <v>44643</v>
      </c>
      <c r="H405" s="10">
        <v>44642</v>
      </c>
      <c r="I405" s="40">
        <f>DAY(Tab_Indicadores[[#This Row],[DATA LIBERAÇÃO]])</f>
        <v>23</v>
      </c>
      <c r="J405" s="40" t="e">
        <f>IF(Tab_Indicadores[[#This Row],[MÊS]]=$AA$3,I405,"")</f>
        <v>#REF!</v>
      </c>
      <c r="K405" s="49" t="str">
        <f>IF(Tab_Indicadores[[#All],[DATA LIBERAÇÃO]]&gt;Tab_Indicadores[[#All],[PRAZO LIBERAÇÃO]],"Fora do prazo","No prazo")</f>
        <v>Fora do prazo</v>
      </c>
      <c r="L405" s="49" t="str">
        <f t="shared" si="69"/>
        <v>Isis Fogaça</v>
      </c>
      <c r="M405" s="40" t="str">
        <f>IF(Tab_Indicadores[[#This Row],[STATUS]]=$Q$3,"-","")</f>
        <v/>
      </c>
      <c r="N405" s="55">
        <f>Tab_CAANxSAAL[[#This Row],[DATA PRÉ-NOTA]]</f>
        <v>44643</v>
      </c>
      <c r="O405" s="56">
        <v>44643</v>
      </c>
      <c r="P405" s="4" t="str">
        <f>IF(Tab_Indicadores[[#This Row],[DATA PRÉ-NOTA]]&lt;=Tab_Indicadores[[#This Row],[PRAZO PRÉ-NOTA]],"No prazo","Fora do prazo")</f>
        <v>No prazo</v>
      </c>
    </row>
    <row r="406" spans="1:16" x14ac:dyDescent="0.25">
      <c r="A406" s="40" t="str">
        <f t="shared" si="68"/>
        <v>Março</v>
      </c>
      <c r="B406" s="40">
        <f>MONTH(Tab_CAANxSAAL[[#This Row],[MÊS LANÇ.]])</f>
        <v>3</v>
      </c>
      <c r="C406" s="40" t="str">
        <f>Tab_CAANxSAAL[[#This Row],[FILIAL]]</f>
        <v>C</v>
      </c>
      <c r="D406" s="48" t="str">
        <f>Tab_CAANxSAAL[[#This Row],[RAZÃO SOCIAL]]</f>
        <v>Luiz Miguel Barbosa</v>
      </c>
      <c r="E406" s="40">
        <f>Tab_CAANxSAAL[[#This Row],[NATUREZA CONTRATO]]</f>
        <v>427214</v>
      </c>
      <c r="F406" s="4" t="str">
        <f>Tab_CAANxSAAL[[#This Row],[MEDIDOR / REQUISITANTE]]</f>
        <v>Gabrielly Moura</v>
      </c>
      <c r="G406" s="46">
        <f>Tab_CAANxSAAL[[#This Row],[LIBERAÇÃO PEDIDO]]</f>
        <v>44629</v>
      </c>
      <c r="H406" s="10">
        <v>44642</v>
      </c>
      <c r="I406" s="40">
        <f>DAY(Tab_Indicadores[[#This Row],[DATA LIBERAÇÃO]])</f>
        <v>9</v>
      </c>
      <c r="J406" s="40" t="e">
        <f>IF(Tab_Indicadores[[#This Row],[MÊS]]=$AA$3,I406,"")</f>
        <v>#REF!</v>
      </c>
      <c r="K406" s="49" t="str">
        <f>IF(Tab_Indicadores[[#All],[DATA LIBERAÇÃO]]&gt;Tab_Indicadores[[#All],[PRAZO LIBERAÇÃO]],"Fora do prazo","No prazo")</f>
        <v>No prazo</v>
      </c>
      <c r="L406" s="49" t="str">
        <f t="shared" si="69"/>
        <v>-</v>
      </c>
      <c r="M406" s="40" t="str">
        <f>IF(Tab_Indicadores[[#This Row],[STATUS]]=$Q$3,"-","")</f>
        <v>-</v>
      </c>
      <c r="N406" s="55">
        <f>Tab_CAANxSAAL[[#This Row],[DATA PRÉ-NOTA]]</f>
        <v>44629</v>
      </c>
      <c r="O406" s="56">
        <v>44643</v>
      </c>
      <c r="P406" s="4" t="str">
        <f>IF(Tab_Indicadores[[#This Row],[DATA PRÉ-NOTA]]&lt;=Tab_Indicadores[[#This Row],[PRAZO PRÉ-NOTA]],"No prazo","Fora do prazo")</f>
        <v>No prazo</v>
      </c>
    </row>
    <row r="407" spans="1:16" x14ac:dyDescent="0.25">
      <c r="A407" s="40" t="str">
        <f t="shared" si="68"/>
        <v>Março</v>
      </c>
      <c r="B407" s="40">
        <f>MONTH(Tab_CAANxSAAL[[#This Row],[MÊS LANÇ.]])</f>
        <v>3</v>
      </c>
      <c r="C407" s="40" t="str">
        <f>Tab_CAANxSAAL[[#This Row],[FILIAL]]</f>
        <v>A</v>
      </c>
      <c r="D407" s="48" t="str">
        <f>Tab_CAANxSAAL[[#This Row],[RAZÃO SOCIAL]]</f>
        <v>João Guilherme Melo</v>
      </c>
      <c r="E407" s="40">
        <f>Tab_CAANxSAAL[[#This Row],[NATUREZA CONTRATO]]</f>
        <v>176383</v>
      </c>
      <c r="F407" s="4" t="str">
        <f>Tab_CAANxSAAL[[#This Row],[MEDIDOR / REQUISITANTE]]</f>
        <v>Maria Clara Azevedo</v>
      </c>
      <c r="G407" s="46">
        <f>Tab_CAANxSAAL[[#This Row],[LIBERAÇÃO PEDIDO]]</f>
        <v>44628</v>
      </c>
      <c r="H407" s="10">
        <v>44642</v>
      </c>
      <c r="I407" s="40">
        <f>DAY(Tab_Indicadores[[#This Row],[DATA LIBERAÇÃO]])</f>
        <v>8</v>
      </c>
      <c r="J407" s="40" t="e">
        <f>IF(Tab_Indicadores[[#This Row],[MÊS]]=$AA$3,I407,"")</f>
        <v>#REF!</v>
      </c>
      <c r="K407" s="49" t="str">
        <f>IF(Tab_Indicadores[[#All],[DATA LIBERAÇÃO]]&gt;Tab_Indicadores[[#All],[PRAZO LIBERAÇÃO]],"Fora do prazo","No prazo")</f>
        <v>No prazo</v>
      </c>
      <c r="L407" s="49" t="str">
        <f t="shared" si="69"/>
        <v>-</v>
      </c>
      <c r="M407" s="40" t="str">
        <f>IF(Tab_Indicadores[[#This Row],[STATUS]]=$Q$3,"-","")</f>
        <v>-</v>
      </c>
      <c r="N407" s="55">
        <f>Tab_CAANxSAAL[[#This Row],[DATA PRÉ-NOTA]]</f>
        <v>44629</v>
      </c>
      <c r="O407" s="56">
        <v>44643</v>
      </c>
      <c r="P407" s="4" t="str">
        <f>IF(Tab_Indicadores[[#This Row],[DATA PRÉ-NOTA]]&lt;=Tab_Indicadores[[#This Row],[PRAZO PRÉ-NOTA]],"No prazo","Fora do prazo")</f>
        <v>No prazo</v>
      </c>
    </row>
    <row r="408" spans="1:16" x14ac:dyDescent="0.25">
      <c r="A408" s="40" t="str">
        <f t="shared" ref="A408:A454" si="70">IF(B408=1,"Janeiro",IF(B408=2,"Fevereiro",IF(B408=3,"Março",IF(B408=4,"Abril",IF(B408=5,"Maio",IF(B408=6,"Junho",IF(B408=7,"Julho",IF(B408=8,"Agosto",IF(B408=9,"Setembro",IF(B408=10,"Outubro",IF(B408=11,"Novembro","Dezembro")))))))))))</f>
        <v>Março</v>
      </c>
      <c r="B408" s="40">
        <f>MONTH(Tab_CAANxSAAL[[#This Row],[MÊS LANÇ.]])</f>
        <v>3</v>
      </c>
      <c r="C408" s="40" t="str">
        <f>Tab_CAANxSAAL[[#This Row],[FILIAL]]</f>
        <v>A</v>
      </c>
      <c r="D408" s="48" t="str">
        <f>Tab_CAANxSAAL[[#This Row],[RAZÃO SOCIAL]]</f>
        <v>Thiago Aragão</v>
      </c>
      <c r="E408" s="40">
        <f>Tab_CAANxSAAL[[#This Row],[NATUREZA CONTRATO]]</f>
        <v>352408</v>
      </c>
      <c r="F408" s="4" t="str">
        <f>Tab_CAANxSAAL[[#This Row],[MEDIDOR / REQUISITANTE]]</f>
        <v>Ana Laura Dias</v>
      </c>
      <c r="G408" s="46">
        <f>Tab_CAANxSAAL[[#This Row],[LIBERAÇÃO PEDIDO]]</f>
        <v>44636</v>
      </c>
      <c r="H408" s="10">
        <v>44642</v>
      </c>
      <c r="I408" s="40">
        <f>DAY(Tab_Indicadores[[#This Row],[DATA LIBERAÇÃO]])</f>
        <v>16</v>
      </c>
      <c r="J408" s="40" t="e">
        <f>IF(Tab_Indicadores[[#This Row],[MÊS]]=$AA$3,I408,"")</f>
        <v>#REF!</v>
      </c>
      <c r="K408" s="49" t="str">
        <f>IF(Tab_Indicadores[[#All],[DATA LIBERAÇÃO]]&gt;Tab_Indicadores[[#All],[PRAZO LIBERAÇÃO]],"Fora do prazo","No prazo")</f>
        <v>No prazo</v>
      </c>
      <c r="L408" s="49" t="str">
        <f t="shared" ref="L408:L454" si="71">IF(K408="Fora do prazo",F408,"-")</f>
        <v>-</v>
      </c>
      <c r="M408" s="40" t="str">
        <f>IF(Tab_Indicadores[[#This Row],[STATUS]]=$Q$3,"-","")</f>
        <v>-</v>
      </c>
      <c r="N408" s="55">
        <f>Tab_CAANxSAAL[[#This Row],[DATA PRÉ-NOTA]]</f>
        <v>44636</v>
      </c>
      <c r="O408" s="56">
        <v>44643</v>
      </c>
      <c r="P408" s="4" t="str">
        <f>IF(Tab_Indicadores[[#This Row],[DATA PRÉ-NOTA]]&lt;=Tab_Indicadores[[#This Row],[PRAZO PRÉ-NOTA]],"No prazo","Fora do prazo")</f>
        <v>No prazo</v>
      </c>
    </row>
    <row r="409" spans="1:16" x14ac:dyDescent="0.25">
      <c r="A409" s="40" t="str">
        <f t="shared" si="70"/>
        <v>Março</v>
      </c>
      <c r="B409" s="40">
        <f>MONTH(Tab_CAANxSAAL[[#This Row],[MÊS LANÇ.]])</f>
        <v>3</v>
      </c>
      <c r="C409" s="40" t="str">
        <f>Tab_CAANxSAAL[[#This Row],[FILIAL]]</f>
        <v>B</v>
      </c>
      <c r="D409" s="48" t="str">
        <f>Tab_CAANxSAAL[[#This Row],[RAZÃO SOCIAL]]</f>
        <v>Davi Lucas Cavalcanti</v>
      </c>
      <c r="E409" s="40">
        <f>Tab_CAANxSAAL[[#This Row],[NATUREZA CONTRATO]]</f>
        <v>285640</v>
      </c>
      <c r="F409" s="4" t="str">
        <f>Tab_CAANxSAAL[[#This Row],[MEDIDOR / REQUISITANTE]]</f>
        <v>Stephany Porto</v>
      </c>
      <c r="G409" s="46">
        <f>Tab_CAANxSAAL[[#This Row],[LIBERAÇÃO PEDIDO]]</f>
        <v>44624</v>
      </c>
      <c r="H409" s="10">
        <v>44642</v>
      </c>
      <c r="I409" s="40">
        <f>DAY(Tab_Indicadores[[#This Row],[DATA LIBERAÇÃO]])</f>
        <v>4</v>
      </c>
      <c r="J409" s="40" t="e">
        <f>IF(Tab_Indicadores[[#This Row],[MÊS]]=$AA$3,I409,"")</f>
        <v>#REF!</v>
      </c>
      <c r="K409" s="49" t="str">
        <f>IF(Tab_Indicadores[[#All],[DATA LIBERAÇÃO]]&gt;Tab_Indicadores[[#All],[PRAZO LIBERAÇÃO]],"Fora do prazo","No prazo")</f>
        <v>No prazo</v>
      </c>
      <c r="L409" s="49" t="str">
        <f t="shared" si="71"/>
        <v>-</v>
      </c>
      <c r="M409" s="40" t="str">
        <f>IF(Tab_Indicadores[[#This Row],[STATUS]]=$Q$3,"-","")</f>
        <v>-</v>
      </c>
      <c r="N409" s="55">
        <f>Tab_CAANxSAAL[[#This Row],[DATA PRÉ-NOTA]]</f>
        <v>44627</v>
      </c>
      <c r="O409" s="56">
        <v>44643</v>
      </c>
      <c r="P409" s="4" t="str">
        <f>IF(Tab_Indicadores[[#This Row],[DATA PRÉ-NOTA]]&lt;=Tab_Indicadores[[#This Row],[PRAZO PRÉ-NOTA]],"No prazo","Fora do prazo")</f>
        <v>No prazo</v>
      </c>
    </row>
    <row r="410" spans="1:16" x14ac:dyDescent="0.25">
      <c r="A410" s="40" t="str">
        <f t="shared" si="70"/>
        <v>Março</v>
      </c>
      <c r="B410" s="40">
        <f>MONTH(Tab_CAANxSAAL[[#This Row],[MÊS LANÇ.]])</f>
        <v>3</v>
      </c>
      <c r="C410" s="40" t="str">
        <f>Tab_CAANxSAAL[[#This Row],[FILIAL]]</f>
        <v>A</v>
      </c>
      <c r="D410" s="48" t="str">
        <f>Tab_CAANxSAAL[[#This Row],[RAZÃO SOCIAL]]</f>
        <v>Davi Lucas Cavalcanti</v>
      </c>
      <c r="E410" s="40">
        <f>Tab_CAANxSAAL[[#This Row],[NATUREZA CONTRATO]]</f>
        <v>972267</v>
      </c>
      <c r="F410" s="4" t="str">
        <f>Tab_CAANxSAAL[[#This Row],[MEDIDOR / REQUISITANTE]]</f>
        <v>Stephany Porto</v>
      </c>
      <c r="G410" s="46">
        <f>Tab_CAANxSAAL[[#This Row],[LIBERAÇÃO PEDIDO]]</f>
        <v>44624</v>
      </c>
      <c r="H410" s="10">
        <v>44642</v>
      </c>
      <c r="I410" s="40">
        <f>DAY(Tab_Indicadores[[#This Row],[DATA LIBERAÇÃO]])</f>
        <v>4</v>
      </c>
      <c r="J410" s="40" t="e">
        <f>IF(Tab_Indicadores[[#This Row],[MÊS]]=$AA$3,I410,"")</f>
        <v>#REF!</v>
      </c>
      <c r="K410" s="49" t="str">
        <f>IF(Tab_Indicadores[[#All],[DATA LIBERAÇÃO]]&gt;Tab_Indicadores[[#All],[PRAZO LIBERAÇÃO]],"Fora do prazo","No prazo")</f>
        <v>No prazo</v>
      </c>
      <c r="L410" s="49" t="str">
        <f t="shared" si="71"/>
        <v>-</v>
      </c>
      <c r="M410" s="40" t="str">
        <f>IF(Tab_Indicadores[[#This Row],[STATUS]]=$Q$3,"-","")</f>
        <v>-</v>
      </c>
      <c r="N410" s="55">
        <f>Tab_CAANxSAAL[[#This Row],[DATA PRÉ-NOTA]]</f>
        <v>44627</v>
      </c>
      <c r="O410" s="56">
        <v>44643</v>
      </c>
      <c r="P410" s="4" t="str">
        <f>IF(Tab_Indicadores[[#This Row],[DATA PRÉ-NOTA]]&lt;=Tab_Indicadores[[#This Row],[PRAZO PRÉ-NOTA]],"No prazo","Fora do prazo")</f>
        <v>No prazo</v>
      </c>
    </row>
    <row r="411" spans="1:16" x14ac:dyDescent="0.25">
      <c r="A411" s="40" t="str">
        <f t="shared" si="70"/>
        <v>Março</v>
      </c>
      <c r="B411" s="40">
        <f>MONTH(Tab_CAANxSAAL[[#This Row],[MÊS LANÇ.]])</f>
        <v>3</v>
      </c>
      <c r="C411" s="40" t="str">
        <f>Tab_CAANxSAAL[[#This Row],[FILIAL]]</f>
        <v>A</v>
      </c>
      <c r="D411" s="48" t="str">
        <f>Tab_CAANxSAAL[[#This Row],[RAZÃO SOCIAL]]</f>
        <v>Eduardo Ribeiro</v>
      </c>
      <c r="E411" s="40">
        <f>Tab_CAANxSAAL[[#This Row],[NATUREZA CONTRATO]]</f>
        <v>679194</v>
      </c>
      <c r="F411" s="4" t="str">
        <f>Tab_CAANxSAAL[[#This Row],[MEDIDOR / REQUISITANTE]]</f>
        <v>Larissa Pires</v>
      </c>
      <c r="G411" s="46">
        <f>Tab_CAANxSAAL[[#This Row],[LIBERAÇÃO PEDIDO]]</f>
        <v>44644</v>
      </c>
      <c r="H411" s="10">
        <v>44642</v>
      </c>
      <c r="I411" s="40">
        <f>DAY(Tab_Indicadores[[#This Row],[DATA LIBERAÇÃO]])</f>
        <v>24</v>
      </c>
      <c r="J411" s="40" t="e">
        <f>IF(Tab_Indicadores[[#This Row],[MÊS]]=$AA$3,I411,"")</f>
        <v>#REF!</v>
      </c>
      <c r="K411" s="49" t="str">
        <f>IF(Tab_Indicadores[[#All],[DATA LIBERAÇÃO]]&gt;Tab_Indicadores[[#All],[PRAZO LIBERAÇÃO]],"Fora do prazo","No prazo")</f>
        <v>Fora do prazo</v>
      </c>
      <c r="L411" s="49" t="str">
        <f t="shared" si="71"/>
        <v>Larissa Pires</v>
      </c>
      <c r="M411" s="40" t="str">
        <f>IF(Tab_Indicadores[[#This Row],[STATUS]]=$Q$3,"-","")</f>
        <v/>
      </c>
      <c r="N411" s="55">
        <f>Tab_CAANxSAAL[[#This Row],[DATA PRÉ-NOTA]]</f>
        <v>44644</v>
      </c>
      <c r="O411" s="56">
        <v>44643</v>
      </c>
      <c r="P411" s="4" t="str">
        <f>IF(Tab_Indicadores[[#This Row],[DATA PRÉ-NOTA]]&lt;=Tab_Indicadores[[#This Row],[PRAZO PRÉ-NOTA]],"No prazo","Fora do prazo")</f>
        <v>Fora do prazo</v>
      </c>
    </row>
    <row r="412" spans="1:16" x14ac:dyDescent="0.25">
      <c r="A412" s="40" t="str">
        <f t="shared" si="70"/>
        <v>Março</v>
      </c>
      <c r="B412" s="40">
        <f>MONTH(Tab_CAANxSAAL[[#This Row],[MÊS LANÇ.]])</f>
        <v>3</v>
      </c>
      <c r="C412" s="40" t="str">
        <f>Tab_CAANxSAAL[[#This Row],[FILIAL]]</f>
        <v>A</v>
      </c>
      <c r="D412" s="48" t="str">
        <f>Tab_CAANxSAAL[[#This Row],[RAZÃO SOCIAL]]</f>
        <v>Agatha Castro</v>
      </c>
      <c r="E412" s="40">
        <f>Tab_CAANxSAAL[[#This Row],[NATUREZA CONTRATO]]</f>
        <v>321180</v>
      </c>
      <c r="F412" s="4" t="str">
        <f>Tab_CAANxSAAL[[#This Row],[MEDIDOR / REQUISITANTE]]</f>
        <v>Dr. João Pedro Moreira</v>
      </c>
      <c r="G412" s="46">
        <f>Tab_CAANxSAAL[[#This Row],[LIBERAÇÃO PEDIDO]]</f>
        <v>44630</v>
      </c>
      <c r="H412" s="10">
        <v>44642</v>
      </c>
      <c r="I412" s="40">
        <f>DAY(Tab_Indicadores[[#This Row],[DATA LIBERAÇÃO]])</f>
        <v>10</v>
      </c>
      <c r="J412" s="40" t="e">
        <f>IF(Tab_Indicadores[[#This Row],[MÊS]]=$AA$3,I412,"")</f>
        <v>#REF!</v>
      </c>
      <c r="K412" s="49" t="str">
        <f>IF(Tab_Indicadores[[#All],[DATA LIBERAÇÃO]]&gt;Tab_Indicadores[[#All],[PRAZO LIBERAÇÃO]],"Fora do prazo","No prazo")</f>
        <v>No prazo</v>
      </c>
      <c r="L412" s="49" t="str">
        <f t="shared" si="71"/>
        <v>-</v>
      </c>
      <c r="M412" s="40" t="str">
        <f>IF(Tab_Indicadores[[#This Row],[STATUS]]=$Q$3,"-","")</f>
        <v>-</v>
      </c>
      <c r="N412" s="55">
        <f>Tab_CAANxSAAL[[#This Row],[DATA PRÉ-NOTA]]</f>
        <v>44630</v>
      </c>
      <c r="O412" s="56">
        <v>44643</v>
      </c>
      <c r="P412" s="4" t="str">
        <f>IF(Tab_Indicadores[[#This Row],[DATA PRÉ-NOTA]]&lt;=Tab_Indicadores[[#This Row],[PRAZO PRÉ-NOTA]],"No prazo","Fora do prazo")</f>
        <v>No prazo</v>
      </c>
    </row>
    <row r="413" spans="1:16" x14ac:dyDescent="0.25">
      <c r="A413" s="40" t="str">
        <f t="shared" si="70"/>
        <v>Março</v>
      </c>
      <c r="B413" s="40">
        <f>MONTH(Tab_CAANxSAAL[[#This Row],[MÊS LANÇ.]])</f>
        <v>3</v>
      </c>
      <c r="C413" s="40" t="str">
        <f>Tab_CAANxSAAL[[#This Row],[FILIAL]]</f>
        <v>A</v>
      </c>
      <c r="D413" s="48" t="str">
        <f>Tab_CAANxSAAL[[#This Row],[RAZÃO SOCIAL]]</f>
        <v>Davi Lucca Sales</v>
      </c>
      <c r="E413" s="40">
        <f>Tab_CAANxSAAL[[#This Row],[NATUREZA CONTRATO]]</f>
        <v>293820</v>
      </c>
      <c r="F413" s="4" t="str">
        <f>Tab_CAANxSAAL[[#This Row],[MEDIDOR / REQUISITANTE]]</f>
        <v>Ana Laura Dias</v>
      </c>
      <c r="G413" s="46">
        <f>Tab_CAANxSAAL[[#This Row],[LIBERAÇÃO PEDIDO]]</f>
        <v>44636</v>
      </c>
      <c r="H413" s="10">
        <v>44642</v>
      </c>
      <c r="I413" s="40">
        <f>DAY(Tab_Indicadores[[#This Row],[DATA LIBERAÇÃO]])</f>
        <v>16</v>
      </c>
      <c r="J413" s="40" t="e">
        <f>IF(Tab_Indicadores[[#This Row],[MÊS]]=$AA$3,I413,"")</f>
        <v>#REF!</v>
      </c>
      <c r="K413" s="49" t="str">
        <f>IF(Tab_Indicadores[[#All],[DATA LIBERAÇÃO]]&gt;Tab_Indicadores[[#All],[PRAZO LIBERAÇÃO]],"Fora do prazo","No prazo")</f>
        <v>No prazo</v>
      </c>
      <c r="L413" s="49" t="str">
        <f t="shared" si="71"/>
        <v>-</v>
      </c>
      <c r="M413" s="40" t="str">
        <f>IF(Tab_Indicadores[[#This Row],[STATUS]]=$Q$3,"-","")</f>
        <v>-</v>
      </c>
      <c r="N413" s="55">
        <f>Tab_CAANxSAAL[[#This Row],[DATA PRÉ-NOTA]]</f>
        <v>44636</v>
      </c>
      <c r="O413" s="56">
        <v>44643</v>
      </c>
      <c r="P413" s="4" t="str">
        <f>IF(Tab_Indicadores[[#This Row],[DATA PRÉ-NOTA]]&lt;=Tab_Indicadores[[#This Row],[PRAZO PRÉ-NOTA]],"No prazo","Fora do prazo")</f>
        <v>No prazo</v>
      </c>
    </row>
    <row r="414" spans="1:16" x14ac:dyDescent="0.25">
      <c r="A414" s="40" t="str">
        <f t="shared" si="70"/>
        <v>Março</v>
      </c>
      <c r="B414" s="40">
        <f>MONTH(Tab_CAANxSAAL[[#This Row],[MÊS LANÇ.]])</f>
        <v>3</v>
      </c>
      <c r="C414" s="40" t="str">
        <f>Tab_CAANxSAAL[[#This Row],[FILIAL]]</f>
        <v>A</v>
      </c>
      <c r="D414" s="48" t="str">
        <f>Tab_CAANxSAAL[[#This Row],[RAZÃO SOCIAL]]</f>
        <v>Davi Lucca Sales</v>
      </c>
      <c r="E414" s="40">
        <f>Tab_CAANxSAAL[[#This Row],[NATUREZA CONTRATO]]</f>
        <v>454863</v>
      </c>
      <c r="F414" s="4" t="str">
        <f>Tab_CAANxSAAL[[#This Row],[MEDIDOR / REQUISITANTE]]</f>
        <v>Ana Laura Dias</v>
      </c>
      <c r="G414" s="46">
        <f>Tab_CAANxSAAL[[#This Row],[LIBERAÇÃO PEDIDO]]</f>
        <v>44637</v>
      </c>
      <c r="H414" s="10">
        <v>44642</v>
      </c>
      <c r="I414" s="40">
        <f>DAY(Tab_Indicadores[[#This Row],[DATA LIBERAÇÃO]])</f>
        <v>17</v>
      </c>
      <c r="J414" s="40" t="e">
        <f>IF(Tab_Indicadores[[#This Row],[MÊS]]=$AA$3,I414,"")</f>
        <v>#REF!</v>
      </c>
      <c r="K414" s="49" t="str">
        <f>IF(Tab_Indicadores[[#All],[DATA LIBERAÇÃO]]&gt;Tab_Indicadores[[#All],[PRAZO LIBERAÇÃO]],"Fora do prazo","No prazo")</f>
        <v>No prazo</v>
      </c>
      <c r="L414" s="49" t="str">
        <f t="shared" si="71"/>
        <v>-</v>
      </c>
      <c r="M414" s="40" t="str">
        <f>IF(Tab_Indicadores[[#This Row],[STATUS]]=$Q$3,"-","")</f>
        <v>-</v>
      </c>
      <c r="N414" s="55">
        <f>Tab_CAANxSAAL[[#This Row],[DATA PRÉ-NOTA]]</f>
        <v>44637</v>
      </c>
      <c r="O414" s="56">
        <v>44643</v>
      </c>
      <c r="P414" s="4" t="str">
        <f>IF(Tab_Indicadores[[#This Row],[DATA PRÉ-NOTA]]&lt;=Tab_Indicadores[[#This Row],[PRAZO PRÉ-NOTA]],"No prazo","Fora do prazo")</f>
        <v>No prazo</v>
      </c>
    </row>
    <row r="415" spans="1:16" x14ac:dyDescent="0.25">
      <c r="A415" s="40" t="str">
        <f t="shared" si="70"/>
        <v>Março</v>
      </c>
      <c r="B415" s="40">
        <f>MONTH(Tab_CAANxSAAL[[#This Row],[MÊS LANÇ.]])</f>
        <v>3</v>
      </c>
      <c r="C415" s="40" t="str">
        <f>Tab_CAANxSAAL[[#This Row],[FILIAL]]</f>
        <v>A</v>
      </c>
      <c r="D415" s="48" t="str">
        <f>Tab_CAANxSAAL[[#This Row],[RAZÃO SOCIAL]]</f>
        <v>Davi Lucca Sales</v>
      </c>
      <c r="E415" s="40">
        <f>Tab_CAANxSAAL[[#This Row],[NATUREZA CONTRATO]]</f>
        <v>922785</v>
      </c>
      <c r="F415" s="4" t="str">
        <f>Tab_CAANxSAAL[[#This Row],[MEDIDOR / REQUISITANTE]]</f>
        <v>Ana Laura Dias</v>
      </c>
      <c r="G415" s="46">
        <f>Tab_CAANxSAAL[[#This Row],[LIBERAÇÃO PEDIDO]]</f>
        <v>44636</v>
      </c>
      <c r="H415" s="10">
        <v>44642</v>
      </c>
      <c r="I415" s="40">
        <f>DAY(Tab_Indicadores[[#This Row],[DATA LIBERAÇÃO]])</f>
        <v>16</v>
      </c>
      <c r="J415" s="40" t="e">
        <f>IF(Tab_Indicadores[[#This Row],[MÊS]]=$AA$3,I415,"")</f>
        <v>#REF!</v>
      </c>
      <c r="K415" s="49" t="str">
        <f>IF(Tab_Indicadores[[#All],[DATA LIBERAÇÃO]]&gt;Tab_Indicadores[[#All],[PRAZO LIBERAÇÃO]],"Fora do prazo","No prazo")</f>
        <v>No prazo</v>
      </c>
      <c r="L415" s="49" t="str">
        <f t="shared" si="71"/>
        <v>-</v>
      </c>
      <c r="M415" s="40" t="str">
        <f>IF(Tab_Indicadores[[#This Row],[STATUS]]=$Q$3,"-","")</f>
        <v>-</v>
      </c>
      <c r="N415" s="55">
        <f>Tab_CAANxSAAL[[#This Row],[DATA PRÉ-NOTA]]</f>
        <v>44642</v>
      </c>
      <c r="O415" s="56">
        <v>44643</v>
      </c>
      <c r="P415" s="4" t="str">
        <f>IF(Tab_Indicadores[[#This Row],[DATA PRÉ-NOTA]]&lt;=Tab_Indicadores[[#This Row],[PRAZO PRÉ-NOTA]],"No prazo","Fora do prazo")</f>
        <v>No prazo</v>
      </c>
    </row>
    <row r="416" spans="1:16" x14ac:dyDescent="0.25">
      <c r="A416" s="40" t="str">
        <f t="shared" si="70"/>
        <v>Março</v>
      </c>
      <c r="B416" s="40">
        <f>MONTH(Tab_CAANxSAAL[[#This Row],[MÊS LANÇ.]])</f>
        <v>3</v>
      </c>
      <c r="C416" s="40" t="str">
        <f>Tab_CAANxSAAL[[#This Row],[FILIAL]]</f>
        <v>A</v>
      </c>
      <c r="D416" s="48" t="str">
        <f>Tab_CAANxSAAL[[#This Row],[RAZÃO SOCIAL]]</f>
        <v>Cauê Campos</v>
      </c>
      <c r="E416" s="40">
        <f>Tab_CAANxSAAL[[#This Row],[NATUREZA CONTRATO]]</f>
        <v>211630</v>
      </c>
      <c r="F416" s="4" t="str">
        <f>Tab_CAANxSAAL[[#This Row],[MEDIDOR / REQUISITANTE]]</f>
        <v>Emilly Cavalcanti</v>
      </c>
      <c r="G416" s="46">
        <f>Tab_CAANxSAAL[[#This Row],[LIBERAÇÃO PEDIDO]]</f>
        <v>44635</v>
      </c>
      <c r="H416" s="10">
        <v>44642</v>
      </c>
      <c r="I416" s="40">
        <f>DAY(Tab_Indicadores[[#This Row],[DATA LIBERAÇÃO]])</f>
        <v>15</v>
      </c>
      <c r="J416" s="40" t="e">
        <f>IF(Tab_Indicadores[[#This Row],[MÊS]]=$AA$3,I416,"")</f>
        <v>#REF!</v>
      </c>
      <c r="K416" s="49" t="str">
        <f>IF(Tab_Indicadores[[#All],[DATA LIBERAÇÃO]]&gt;Tab_Indicadores[[#All],[PRAZO LIBERAÇÃO]],"Fora do prazo","No prazo")</f>
        <v>No prazo</v>
      </c>
      <c r="L416" s="49" t="str">
        <f t="shared" si="71"/>
        <v>-</v>
      </c>
      <c r="M416" s="40" t="str">
        <f>IF(Tab_Indicadores[[#This Row],[STATUS]]=$Q$3,"-","")</f>
        <v>-</v>
      </c>
      <c r="N416" s="55">
        <f>Tab_CAANxSAAL[[#This Row],[DATA PRÉ-NOTA]]</f>
        <v>44637</v>
      </c>
      <c r="O416" s="56">
        <v>44643</v>
      </c>
      <c r="P416" s="4" t="str">
        <f>IF(Tab_Indicadores[[#This Row],[DATA PRÉ-NOTA]]&lt;=Tab_Indicadores[[#This Row],[PRAZO PRÉ-NOTA]],"No prazo","Fora do prazo")</f>
        <v>No prazo</v>
      </c>
    </row>
    <row r="417" spans="1:16" x14ac:dyDescent="0.25">
      <c r="A417" s="40" t="str">
        <f t="shared" si="70"/>
        <v>Março</v>
      </c>
      <c r="B417" s="40">
        <f>MONTH(Tab_CAANxSAAL[[#This Row],[MÊS LANÇ.]])</f>
        <v>3</v>
      </c>
      <c r="C417" s="40" t="str">
        <f>Tab_CAANxSAAL[[#This Row],[FILIAL]]</f>
        <v>A</v>
      </c>
      <c r="D417" s="48" t="str">
        <f>Tab_CAANxSAAL[[#This Row],[RAZÃO SOCIAL]]</f>
        <v>Dra. Larissa Moura</v>
      </c>
      <c r="E417" s="40">
        <f>Tab_CAANxSAAL[[#This Row],[NATUREZA CONTRATO]]</f>
        <v>492846</v>
      </c>
      <c r="F417" s="4" t="str">
        <f>Tab_CAANxSAAL[[#This Row],[MEDIDOR / REQUISITANTE]]</f>
        <v>Isis Fogaça</v>
      </c>
      <c r="G417" s="46">
        <f>Tab_CAANxSAAL[[#This Row],[LIBERAÇÃO PEDIDO]]</f>
        <v>44628</v>
      </c>
      <c r="H417" s="10">
        <v>44642</v>
      </c>
      <c r="I417" s="40">
        <f>DAY(Tab_Indicadores[[#This Row],[DATA LIBERAÇÃO]])</f>
        <v>8</v>
      </c>
      <c r="J417" s="40" t="e">
        <f>IF(Tab_Indicadores[[#This Row],[MÊS]]=$AA$3,I417,"")</f>
        <v>#REF!</v>
      </c>
      <c r="K417" s="49" t="str">
        <f>IF(Tab_Indicadores[[#All],[DATA LIBERAÇÃO]]&gt;Tab_Indicadores[[#All],[PRAZO LIBERAÇÃO]],"Fora do prazo","No prazo")</f>
        <v>No prazo</v>
      </c>
      <c r="L417" s="49" t="str">
        <f t="shared" si="71"/>
        <v>-</v>
      </c>
      <c r="M417" s="40" t="str">
        <f>IF(Tab_Indicadores[[#This Row],[STATUS]]=$Q$3,"-","")</f>
        <v>-</v>
      </c>
      <c r="N417" s="55">
        <f>Tab_CAANxSAAL[[#This Row],[DATA PRÉ-NOTA]]</f>
        <v>44628</v>
      </c>
      <c r="O417" s="56">
        <v>44643</v>
      </c>
      <c r="P417" s="4" t="str">
        <f>IF(Tab_Indicadores[[#This Row],[DATA PRÉ-NOTA]]&lt;=Tab_Indicadores[[#This Row],[PRAZO PRÉ-NOTA]],"No prazo","Fora do prazo")</f>
        <v>No prazo</v>
      </c>
    </row>
    <row r="418" spans="1:16" x14ac:dyDescent="0.25">
      <c r="A418" s="40" t="str">
        <f t="shared" si="70"/>
        <v>Março</v>
      </c>
      <c r="B418" s="40">
        <f>MONTH(Tab_CAANxSAAL[[#This Row],[MÊS LANÇ.]])</f>
        <v>3</v>
      </c>
      <c r="C418" s="40" t="str">
        <f>Tab_CAANxSAAL[[#This Row],[FILIAL]]</f>
        <v>A</v>
      </c>
      <c r="D418" s="48" t="str">
        <f>Tab_CAANxSAAL[[#This Row],[RAZÃO SOCIAL]]</f>
        <v>Dra. Larissa Moura</v>
      </c>
      <c r="E418" s="40">
        <f>Tab_CAANxSAAL[[#This Row],[NATUREZA CONTRATO]]</f>
        <v>504942</v>
      </c>
      <c r="F418" s="4" t="str">
        <f>Tab_CAANxSAAL[[#This Row],[MEDIDOR / REQUISITANTE]]</f>
        <v>Isis Fogaça</v>
      </c>
      <c r="G418" s="46">
        <f>Tab_CAANxSAAL[[#This Row],[LIBERAÇÃO PEDIDO]]</f>
        <v>44628</v>
      </c>
      <c r="H418" s="10">
        <v>44642</v>
      </c>
      <c r="I418" s="40">
        <f>DAY(Tab_Indicadores[[#This Row],[DATA LIBERAÇÃO]])</f>
        <v>8</v>
      </c>
      <c r="J418" s="40" t="e">
        <f>IF(Tab_Indicadores[[#This Row],[MÊS]]=$AA$3,I418,"")</f>
        <v>#REF!</v>
      </c>
      <c r="K418" s="49" t="str">
        <f>IF(Tab_Indicadores[[#All],[DATA LIBERAÇÃO]]&gt;Tab_Indicadores[[#All],[PRAZO LIBERAÇÃO]],"Fora do prazo","No prazo")</f>
        <v>No prazo</v>
      </c>
      <c r="L418" s="49" t="str">
        <f t="shared" si="71"/>
        <v>-</v>
      </c>
      <c r="M418" s="40" t="str">
        <f>IF(Tab_Indicadores[[#This Row],[STATUS]]=$Q$3,"-","")</f>
        <v>-</v>
      </c>
      <c r="N418" s="55">
        <f>Tab_CAANxSAAL[[#This Row],[DATA PRÉ-NOTA]]</f>
        <v>44628</v>
      </c>
      <c r="O418" s="56">
        <v>44643</v>
      </c>
      <c r="P418" s="4" t="str">
        <f>IF(Tab_Indicadores[[#This Row],[DATA PRÉ-NOTA]]&lt;=Tab_Indicadores[[#This Row],[PRAZO PRÉ-NOTA]],"No prazo","Fora do prazo")</f>
        <v>No prazo</v>
      </c>
    </row>
    <row r="419" spans="1:16" x14ac:dyDescent="0.25">
      <c r="A419" s="40" t="str">
        <f t="shared" si="70"/>
        <v>Março</v>
      </c>
      <c r="B419" s="40">
        <f>MONTH(Tab_CAANxSAAL[[#This Row],[MÊS LANÇ.]])</f>
        <v>3</v>
      </c>
      <c r="C419" s="40" t="str">
        <f>Tab_CAANxSAAL[[#This Row],[FILIAL]]</f>
        <v>A</v>
      </c>
      <c r="D419" s="48" t="str">
        <f>Tab_CAANxSAAL[[#This Row],[RAZÃO SOCIAL]]</f>
        <v>Dra. Larissa Moura</v>
      </c>
      <c r="E419" s="40">
        <f>Tab_CAANxSAAL[[#This Row],[NATUREZA CONTRATO]]</f>
        <v>956354</v>
      </c>
      <c r="F419" s="4" t="str">
        <f>Tab_CAANxSAAL[[#This Row],[MEDIDOR / REQUISITANTE]]</f>
        <v>Isis Fogaça</v>
      </c>
      <c r="G419" s="46">
        <f>Tab_CAANxSAAL[[#This Row],[LIBERAÇÃO PEDIDO]]</f>
        <v>44628</v>
      </c>
      <c r="H419" s="10">
        <v>44642</v>
      </c>
      <c r="I419" s="40">
        <f>DAY(Tab_Indicadores[[#This Row],[DATA LIBERAÇÃO]])</f>
        <v>8</v>
      </c>
      <c r="J419" s="40" t="e">
        <f>IF(Tab_Indicadores[[#This Row],[MÊS]]=$AA$3,I419,"")</f>
        <v>#REF!</v>
      </c>
      <c r="K419" s="49" t="str">
        <f>IF(Tab_Indicadores[[#All],[DATA LIBERAÇÃO]]&gt;Tab_Indicadores[[#All],[PRAZO LIBERAÇÃO]],"Fora do prazo","No prazo")</f>
        <v>No prazo</v>
      </c>
      <c r="L419" s="49" t="str">
        <f t="shared" si="71"/>
        <v>-</v>
      </c>
      <c r="M419" s="40" t="str">
        <f>IF(Tab_Indicadores[[#This Row],[STATUS]]=$Q$3,"-","")</f>
        <v>-</v>
      </c>
      <c r="N419" s="55">
        <f>Tab_CAANxSAAL[[#This Row],[DATA PRÉ-NOTA]]</f>
        <v>44628</v>
      </c>
      <c r="O419" s="56">
        <v>44643</v>
      </c>
      <c r="P419" s="4" t="str">
        <f>IF(Tab_Indicadores[[#This Row],[DATA PRÉ-NOTA]]&lt;=Tab_Indicadores[[#This Row],[PRAZO PRÉ-NOTA]],"No prazo","Fora do prazo")</f>
        <v>No prazo</v>
      </c>
    </row>
    <row r="420" spans="1:16" x14ac:dyDescent="0.25">
      <c r="A420" s="40" t="str">
        <f t="shared" si="70"/>
        <v>Março</v>
      </c>
      <c r="B420" s="40">
        <f>MONTH(Tab_CAANxSAAL[[#This Row],[MÊS LANÇ.]])</f>
        <v>3</v>
      </c>
      <c r="C420" s="40" t="str">
        <f>Tab_CAANxSAAL[[#This Row],[FILIAL]]</f>
        <v>A</v>
      </c>
      <c r="D420" s="48" t="str">
        <f>Tab_CAANxSAAL[[#This Row],[RAZÃO SOCIAL]]</f>
        <v>Dra. Larissa Moura</v>
      </c>
      <c r="E420" s="40">
        <f>Tab_CAANxSAAL[[#This Row],[NATUREZA CONTRATO]]</f>
        <v>767802</v>
      </c>
      <c r="F420" s="4" t="str">
        <f>Tab_CAANxSAAL[[#This Row],[MEDIDOR / REQUISITANTE]]</f>
        <v>Isis Fogaça</v>
      </c>
      <c r="G420" s="46">
        <f>Tab_CAANxSAAL[[#This Row],[LIBERAÇÃO PEDIDO]]</f>
        <v>44628</v>
      </c>
      <c r="H420" s="10">
        <v>44642</v>
      </c>
      <c r="I420" s="40">
        <f>DAY(Tab_Indicadores[[#This Row],[DATA LIBERAÇÃO]])</f>
        <v>8</v>
      </c>
      <c r="J420" s="40" t="e">
        <f>IF(Tab_Indicadores[[#This Row],[MÊS]]=$AA$3,I420,"")</f>
        <v>#REF!</v>
      </c>
      <c r="K420" s="49" t="str">
        <f>IF(Tab_Indicadores[[#All],[DATA LIBERAÇÃO]]&gt;Tab_Indicadores[[#All],[PRAZO LIBERAÇÃO]],"Fora do prazo","No prazo")</f>
        <v>No prazo</v>
      </c>
      <c r="L420" s="49" t="str">
        <f t="shared" si="71"/>
        <v>-</v>
      </c>
      <c r="M420" s="40" t="str">
        <f>IF(Tab_Indicadores[[#This Row],[STATUS]]=$Q$3,"-","")</f>
        <v>-</v>
      </c>
      <c r="N420" s="55">
        <f>Tab_CAANxSAAL[[#This Row],[DATA PRÉ-NOTA]]</f>
        <v>44628</v>
      </c>
      <c r="O420" s="56">
        <v>44643</v>
      </c>
      <c r="P420" s="4" t="str">
        <f>IF(Tab_Indicadores[[#This Row],[DATA PRÉ-NOTA]]&lt;=Tab_Indicadores[[#This Row],[PRAZO PRÉ-NOTA]],"No prazo","Fora do prazo")</f>
        <v>No prazo</v>
      </c>
    </row>
    <row r="421" spans="1:16" x14ac:dyDescent="0.25">
      <c r="A421" s="40" t="str">
        <f t="shared" si="70"/>
        <v>Março</v>
      </c>
      <c r="B421" s="40">
        <f>MONTH(Tab_CAANxSAAL[[#This Row],[MÊS LANÇ.]])</f>
        <v>3</v>
      </c>
      <c r="C421" s="40" t="str">
        <f>Tab_CAANxSAAL[[#This Row],[FILIAL]]</f>
        <v>A</v>
      </c>
      <c r="D421" s="48" t="str">
        <f>Tab_CAANxSAAL[[#This Row],[RAZÃO SOCIAL]]</f>
        <v>Vitória Almeida</v>
      </c>
      <c r="E421" s="40">
        <f>Tab_CAANxSAAL[[#This Row],[NATUREZA CONTRATO]]</f>
        <v>372703</v>
      </c>
      <c r="F421" s="4" t="str">
        <f>Tab_CAANxSAAL[[#This Row],[MEDIDOR / REQUISITANTE]]</f>
        <v>Laura Cunha</v>
      </c>
      <c r="G421" s="46">
        <f>Tab_CAANxSAAL[[#This Row],[LIBERAÇÃO PEDIDO]]</f>
        <v>44624</v>
      </c>
      <c r="H421" s="10">
        <v>44642</v>
      </c>
      <c r="I421" s="40">
        <f>DAY(Tab_Indicadores[[#This Row],[DATA LIBERAÇÃO]])</f>
        <v>4</v>
      </c>
      <c r="J421" s="40" t="e">
        <f>IF(Tab_Indicadores[[#This Row],[MÊS]]=$AA$3,I421,"")</f>
        <v>#REF!</v>
      </c>
      <c r="K421" s="49" t="str">
        <f>IF(Tab_Indicadores[[#All],[DATA LIBERAÇÃO]]&gt;Tab_Indicadores[[#All],[PRAZO LIBERAÇÃO]],"Fora do prazo","No prazo")</f>
        <v>No prazo</v>
      </c>
      <c r="L421" s="49" t="str">
        <f t="shared" si="71"/>
        <v>-</v>
      </c>
      <c r="M421" s="40" t="str">
        <f>IF(Tab_Indicadores[[#This Row],[STATUS]]=$Q$3,"-","")</f>
        <v>-</v>
      </c>
      <c r="N421" s="55">
        <f>Tab_CAANxSAAL[[#This Row],[DATA PRÉ-NOTA]]</f>
        <v>44624</v>
      </c>
      <c r="O421" s="56">
        <v>44643</v>
      </c>
      <c r="P421" s="4" t="str">
        <f>IF(Tab_Indicadores[[#This Row],[DATA PRÉ-NOTA]]&lt;=Tab_Indicadores[[#This Row],[PRAZO PRÉ-NOTA]],"No prazo","Fora do prazo")</f>
        <v>No prazo</v>
      </c>
    </row>
    <row r="422" spans="1:16" x14ac:dyDescent="0.25">
      <c r="A422" s="40" t="str">
        <f t="shared" si="70"/>
        <v>Março</v>
      </c>
      <c r="B422" s="40">
        <f>MONTH(Tab_CAANxSAAL[[#This Row],[MÊS LANÇ.]])</f>
        <v>3</v>
      </c>
      <c r="C422" s="40" t="str">
        <f>Tab_CAANxSAAL[[#This Row],[FILIAL]]</f>
        <v>A</v>
      </c>
      <c r="D422" s="48" t="str">
        <f>Tab_CAANxSAAL[[#This Row],[RAZÃO SOCIAL]]</f>
        <v>Vitória Almeida</v>
      </c>
      <c r="E422" s="40">
        <f>Tab_CAANxSAAL[[#This Row],[NATUREZA CONTRATO]]</f>
        <v>596272</v>
      </c>
      <c r="F422" s="4" t="str">
        <f>Tab_CAANxSAAL[[#This Row],[MEDIDOR / REQUISITANTE]]</f>
        <v>Laura Cunha</v>
      </c>
      <c r="G422" s="46">
        <f>Tab_CAANxSAAL[[#This Row],[LIBERAÇÃO PEDIDO]]</f>
        <v>44624</v>
      </c>
      <c r="H422" s="10">
        <v>44642</v>
      </c>
      <c r="I422" s="40">
        <f>DAY(Tab_Indicadores[[#This Row],[DATA LIBERAÇÃO]])</f>
        <v>4</v>
      </c>
      <c r="J422" s="40" t="e">
        <f>IF(Tab_Indicadores[[#This Row],[MÊS]]=$AA$3,I422,"")</f>
        <v>#REF!</v>
      </c>
      <c r="K422" s="49" t="str">
        <f>IF(Tab_Indicadores[[#All],[DATA LIBERAÇÃO]]&gt;Tab_Indicadores[[#All],[PRAZO LIBERAÇÃO]],"Fora do prazo","No prazo")</f>
        <v>No prazo</v>
      </c>
      <c r="L422" s="49" t="str">
        <f t="shared" si="71"/>
        <v>-</v>
      </c>
      <c r="M422" s="40" t="str">
        <f>IF(Tab_Indicadores[[#This Row],[STATUS]]=$Q$3,"-","")</f>
        <v>-</v>
      </c>
      <c r="N422" s="55">
        <f>Tab_CAANxSAAL[[#This Row],[DATA PRÉ-NOTA]]</f>
        <v>44624</v>
      </c>
      <c r="O422" s="56">
        <v>44643</v>
      </c>
      <c r="P422" s="4" t="str">
        <f>IF(Tab_Indicadores[[#This Row],[DATA PRÉ-NOTA]]&lt;=Tab_Indicadores[[#This Row],[PRAZO PRÉ-NOTA]],"No prazo","Fora do prazo")</f>
        <v>No prazo</v>
      </c>
    </row>
    <row r="423" spans="1:16" x14ac:dyDescent="0.25">
      <c r="A423" s="40" t="str">
        <f t="shared" si="70"/>
        <v>Março</v>
      </c>
      <c r="B423" s="40">
        <f>MONTH(Tab_CAANxSAAL[[#This Row],[MÊS LANÇ.]])</f>
        <v>3</v>
      </c>
      <c r="C423" s="40" t="str">
        <f>Tab_CAANxSAAL[[#This Row],[FILIAL]]</f>
        <v>A</v>
      </c>
      <c r="D423" s="48" t="str">
        <f>Tab_CAANxSAAL[[#This Row],[RAZÃO SOCIAL]]</f>
        <v>Vitória Almeida</v>
      </c>
      <c r="E423" s="40">
        <f>Tab_CAANxSAAL[[#This Row],[NATUREZA CONTRATO]]</f>
        <v>352101</v>
      </c>
      <c r="F423" s="4" t="str">
        <f>Tab_CAANxSAAL[[#This Row],[MEDIDOR / REQUISITANTE]]</f>
        <v>Laura Cunha</v>
      </c>
      <c r="G423" s="46">
        <f>Tab_CAANxSAAL[[#This Row],[LIBERAÇÃO PEDIDO]]</f>
        <v>44624</v>
      </c>
      <c r="H423" s="10">
        <v>44642</v>
      </c>
      <c r="I423" s="40">
        <f>DAY(Tab_Indicadores[[#This Row],[DATA LIBERAÇÃO]])</f>
        <v>4</v>
      </c>
      <c r="J423" s="40" t="e">
        <f>IF(Tab_Indicadores[[#This Row],[MÊS]]=$AA$3,I423,"")</f>
        <v>#REF!</v>
      </c>
      <c r="K423" s="49" t="str">
        <f>IF(Tab_Indicadores[[#All],[DATA LIBERAÇÃO]]&gt;Tab_Indicadores[[#All],[PRAZO LIBERAÇÃO]],"Fora do prazo","No prazo")</f>
        <v>No prazo</v>
      </c>
      <c r="L423" s="49" t="str">
        <f t="shared" si="71"/>
        <v>-</v>
      </c>
      <c r="M423" s="40" t="str">
        <f>IF(Tab_Indicadores[[#This Row],[STATUS]]=$Q$3,"-","")</f>
        <v>-</v>
      </c>
      <c r="N423" s="55">
        <f>Tab_CAANxSAAL[[#This Row],[DATA PRÉ-NOTA]]</f>
        <v>44627</v>
      </c>
      <c r="O423" s="56">
        <v>44643</v>
      </c>
      <c r="P423" s="4" t="str">
        <f>IF(Tab_Indicadores[[#This Row],[DATA PRÉ-NOTA]]&lt;=Tab_Indicadores[[#This Row],[PRAZO PRÉ-NOTA]],"No prazo","Fora do prazo")</f>
        <v>No prazo</v>
      </c>
    </row>
    <row r="424" spans="1:16" x14ac:dyDescent="0.25">
      <c r="A424" s="40" t="str">
        <f t="shared" si="70"/>
        <v>Março</v>
      </c>
      <c r="B424" s="40">
        <f>MONTH(Tab_CAANxSAAL[[#This Row],[MÊS LANÇ.]])</f>
        <v>3</v>
      </c>
      <c r="C424" s="40" t="str">
        <f>Tab_CAANxSAAL[[#This Row],[FILIAL]]</f>
        <v>A</v>
      </c>
      <c r="D424" s="48" t="str">
        <f>Tab_CAANxSAAL[[#This Row],[RAZÃO SOCIAL]]</f>
        <v>Vitória Almeida</v>
      </c>
      <c r="E424" s="40">
        <f>Tab_CAANxSAAL[[#This Row],[NATUREZA CONTRATO]]</f>
        <v>834047</v>
      </c>
      <c r="F424" s="4" t="str">
        <f>Tab_CAANxSAAL[[#This Row],[MEDIDOR / REQUISITANTE]]</f>
        <v>Laura Cunha</v>
      </c>
      <c r="G424" s="46">
        <f>Tab_CAANxSAAL[[#This Row],[LIBERAÇÃO PEDIDO]]</f>
        <v>44631</v>
      </c>
      <c r="H424" s="10">
        <v>44642</v>
      </c>
      <c r="I424" s="40">
        <f>DAY(Tab_Indicadores[[#This Row],[DATA LIBERAÇÃO]])</f>
        <v>11</v>
      </c>
      <c r="J424" s="40" t="e">
        <f>IF(Tab_Indicadores[[#This Row],[MÊS]]=$AA$3,I424,"")</f>
        <v>#REF!</v>
      </c>
      <c r="K424" s="49" t="str">
        <f>IF(Tab_Indicadores[[#All],[DATA LIBERAÇÃO]]&gt;Tab_Indicadores[[#All],[PRAZO LIBERAÇÃO]],"Fora do prazo","No prazo")</f>
        <v>No prazo</v>
      </c>
      <c r="L424" s="49" t="str">
        <f t="shared" si="71"/>
        <v>-</v>
      </c>
      <c r="M424" s="40" t="str">
        <f>IF(Tab_Indicadores[[#This Row],[STATUS]]=$Q$3,"-","")</f>
        <v>-</v>
      </c>
      <c r="N424" s="55">
        <f>Tab_CAANxSAAL[[#This Row],[DATA PRÉ-NOTA]]</f>
        <v>44636</v>
      </c>
      <c r="O424" s="56">
        <v>44643</v>
      </c>
      <c r="P424" s="4" t="str">
        <f>IF(Tab_Indicadores[[#This Row],[DATA PRÉ-NOTA]]&lt;=Tab_Indicadores[[#This Row],[PRAZO PRÉ-NOTA]],"No prazo","Fora do prazo")</f>
        <v>No prazo</v>
      </c>
    </row>
    <row r="425" spans="1:16" x14ac:dyDescent="0.25">
      <c r="A425" s="40" t="str">
        <f t="shared" si="70"/>
        <v>Março</v>
      </c>
      <c r="B425" s="40">
        <f>MONTH(Tab_CAANxSAAL[[#This Row],[MÊS LANÇ.]])</f>
        <v>3</v>
      </c>
      <c r="C425" s="40" t="str">
        <f>Tab_CAANxSAAL[[#This Row],[FILIAL]]</f>
        <v>A</v>
      </c>
      <c r="D425" s="48" t="str">
        <f>Tab_CAANxSAAL[[#This Row],[RAZÃO SOCIAL]]</f>
        <v>Unsyo</v>
      </c>
      <c r="E425" s="40">
        <f>Tab_CAANxSAAL[[#This Row],[NATUREZA CONTRATO]]</f>
        <v>432594</v>
      </c>
      <c r="F425" s="4" t="str">
        <f>Tab_CAANxSAAL[[#This Row],[MEDIDOR / REQUISITANTE]]</f>
        <v>Júlia Martins</v>
      </c>
      <c r="G425" s="46">
        <f>Tab_CAANxSAAL[[#This Row],[LIBERAÇÃO PEDIDO]]</f>
        <v>44631</v>
      </c>
      <c r="H425" s="10">
        <v>44642</v>
      </c>
      <c r="I425" s="40">
        <f>DAY(Tab_Indicadores[[#This Row],[DATA LIBERAÇÃO]])</f>
        <v>11</v>
      </c>
      <c r="J425" s="40" t="e">
        <f>IF(Tab_Indicadores[[#This Row],[MÊS]]=$AA$3,I425,"")</f>
        <v>#REF!</v>
      </c>
      <c r="K425" s="49" t="str">
        <f>IF(Tab_Indicadores[[#All],[DATA LIBERAÇÃO]]&gt;Tab_Indicadores[[#All],[PRAZO LIBERAÇÃO]],"Fora do prazo","No prazo")</f>
        <v>No prazo</v>
      </c>
      <c r="L425" s="49" t="str">
        <f t="shared" si="71"/>
        <v>-</v>
      </c>
      <c r="M425" s="40" t="str">
        <f>IF(Tab_Indicadores[[#This Row],[STATUS]]=$Q$3,"-","")</f>
        <v>-</v>
      </c>
      <c r="N425" s="55">
        <f>Tab_CAANxSAAL[[#This Row],[DATA PRÉ-NOTA]]</f>
        <v>44635</v>
      </c>
      <c r="O425" s="56">
        <v>44643</v>
      </c>
      <c r="P425" s="4" t="str">
        <f>IF(Tab_Indicadores[[#This Row],[DATA PRÉ-NOTA]]&lt;=Tab_Indicadores[[#This Row],[PRAZO PRÉ-NOTA]],"No prazo","Fora do prazo")</f>
        <v>No prazo</v>
      </c>
    </row>
    <row r="426" spans="1:16" x14ac:dyDescent="0.25">
      <c r="A426" s="40" t="str">
        <f t="shared" si="70"/>
        <v>Março</v>
      </c>
      <c r="B426" s="40">
        <f>MONTH(Tab_CAANxSAAL[[#This Row],[MÊS LANÇ.]])</f>
        <v>3</v>
      </c>
      <c r="C426" s="40" t="str">
        <f>Tab_CAANxSAAL[[#This Row],[FILIAL]]</f>
        <v>A</v>
      </c>
      <c r="D426" s="48" t="str">
        <f>Tab_CAANxSAAL[[#This Row],[RAZÃO SOCIAL]]</f>
        <v>Voeror</v>
      </c>
      <c r="E426" s="40">
        <f>Tab_CAANxSAAL[[#This Row],[NATUREZA CONTRATO]]</f>
        <v>547598</v>
      </c>
      <c r="F426" s="4" t="str">
        <f>Tab_CAANxSAAL[[#This Row],[MEDIDOR / REQUISITANTE]]</f>
        <v>Maria Clara Azevedo</v>
      </c>
      <c r="G426" s="46">
        <f>Tab_CAANxSAAL[[#This Row],[LIBERAÇÃO PEDIDO]]</f>
        <v>44627</v>
      </c>
      <c r="H426" s="10">
        <v>44642</v>
      </c>
      <c r="I426" s="40">
        <f>DAY(Tab_Indicadores[[#This Row],[DATA LIBERAÇÃO]])</f>
        <v>7</v>
      </c>
      <c r="J426" s="40" t="e">
        <f>IF(Tab_Indicadores[[#This Row],[MÊS]]=$AA$3,I426,"")</f>
        <v>#REF!</v>
      </c>
      <c r="K426" s="49" t="str">
        <f>IF(Tab_Indicadores[[#All],[DATA LIBERAÇÃO]]&gt;Tab_Indicadores[[#All],[PRAZO LIBERAÇÃO]],"Fora do prazo","No prazo")</f>
        <v>No prazo</v>
      </c>
      <c r="L426" s="49" t="str">
        <f t="shared" si="71"/>
        <v>-</v>
      </c>
      <c r="M426" s="40" t="str">
        <f>IF(Tab_Indicadores[[#This Row],[STATUS]]=$Q$3,"-","")</f>
        <v>-</v>
      </c>
      <c r="N426" s="55">
        <f>Tab_CAANxSAAL[[#This Row],[DATA PRÉ-NOTA]]</f>
        <v>44628</v>
      </c>
      <c r="O426" s="56">
        <v>44643</v>
      </c>
      <c r="P426" s="4" t="str">
        <f>IF(Tab_Indicadores[[#This Row],[DATA PRÉ-NOTA]]&lt;=Tab_Indicadores[[#This Row],[PRAZO PRÉ-NOTA]],"No prazo","Fora do prazo")</f>
        <v>No prazo</v>
      </c>
    </row>
    <row r="427" spans="1:16" x14ac:dyDescent="0.25">
      <c r="A427" s="40" t="str">
        <f t="shared" si="70"/>
        <v>Março</v>
      </c>
      <c r="B427" s="40">
        <f>MONTH(Tab_CAANxSAAL[[#This Row],[MÊS LANÇ.]])</f>
        <v>3</v>
      </c>
      <c r="C427" s="40" t="str">
        <f>Tab_CAANxSAAL[[#This Row],[FILIAL]]</f>
        <v>A</v>
      </c>
      <c r="D427" s="48" t="str">
        <f>Tab_CAANxSAAL[[#This Row],[RAZÃO SOCIAL]]</f>
        <v>Leonardo Aragão</v>
      </c>
      <c r="E427" s="40">
        <f>Tab_CAANxSAAL[[#This Row],[NATUREZA CONTRATO]]</f>
        <v>675700</v>
      </c>
      <c r="F427" s="4" t="str">
        <f>Tab_CAANxSAAL[[#This Row],[MEDIDOR / REQUISITANTE]]</f>
        <v>Maria Clara Azevedo</v>
      </c>
      <c r="G427" s="46">
        <f>Tab_CAANxSAAL[[#This Row],[LIBERAÇÃO PEDIDO]]</f>
        <v>44628</v>
      </c>
      <c r="H427" s="10">
        <v>44642</v>
      </c>
      <c r="I427" s="40">
        <f>DAY(Tab_Indicadores[[#This Row],[DATA LIBERAÇÃO]])</f>
        <v>8</v>
      </c>
      <c r="J427" s="40" t="e">
        <f>IF(Tab_Indicadores[[#This Row],[MÊS]]=$AA$3,I427,"")</f>
        <v>#REF!</v>
      </c>
      <c r="K427" s="49" t="str">
        <f>IF(Tab_Indicadores[[#All],[DATA LIBERAÇÃO]]&gt;Tab_Indicadores[[#All],[PRAZO LIBERAÇÃO]],"Fora do prazo","No prazo")</f>
        <v>No prazo</v>
      </c>
      <c r="L427" s="49" t="str">
        <f t="shared" si="71"/>
        <v>-</v>
      </c>
      <c r="M427" s="40" t="str">
        <f>IF(Tab_Indicadores[[#This Row],[STATUS]]=$Q$3,"-","")</f>
        <v>-</v>
      </c>
      <c r="N427" s="55">
        <f>Tab_CAANxSAAL[[#This Row],[DATA PRÉ-NOTA]]</f>
        <v>44629</v>
      </c>
      <c r="O427" s="56">
        <v>44643</v>
      </c>
      <c r="P427" s="4" t="str">
        <f>IF(Tab_Indicadores[[#This Row],[DATA PRÉ-NOTA]]&lt;=Tab_Indicadores[[#This Row],[PRAZO PRÉ-NOTA]],"No prazo","Fora do prazo")</f>
        <v>No prazo</v>
      </c>
    </row>
    <row r="428" spans="1:16" x14ac:dyDescent="0.25">
      <c r="A428" s="40" t="str">
        <f t="shared" si="70"/>
        <v>Abril</v>
      </c>
      <c r="B428" s="40">
        <f>MONTH(Tab_CAANxSAAL[[#This Row],[MÊS LANÇ.]])</f>
        <v>4</v>
      </c>
      <c r="C428" s="40" t="str">
        <f>Tab_CAANxSAAL[[#This Row],[FILIAL]]</f>
        <v>A</v>
      </c>
      <c r="D428" s="48" t="str">
        <f>Tab_CAANxSAAL[[#This Row],[RAZÃO SOCIAL]]</f>
        <v>Ciuvea</v>
      </c>
      <c r="E428" s="40">
        <f>Tab_CAANxSAAL[[#This Row],[NATUREZA CONTRATO]]</f>
        <v>866904</v>
      </c>
      <c r="F428" s="4" t="str">
        <f>Tab_CAANxSAAL[[#This Row],[MEDIDOR / REQUISITANTE]]</f>
        <v>Stephany Porto</v>
      </c>
      <c r="G428" s="46">
        <f>Tab_CAANxSAAL[[#This Row],[LIBERAÇÃO PEDIDO]]</f>
        <v>44670</v>
      </c>
      <c r="H428" s="46">
        <v>44671</v>
      </c>
      <c r="I428" s="40">
        <f>DAY(Tab_Indicadores[[#This Row],[DATA LIBERAÇÃO]])</f>
        <v>19</v>
      </c>
      <c r="J428" s="40" t="e">
        <f>IF(Tab_Indicadores[[#This Row],[MÊS]]=$AA$3,I428,"")</f>
        <v>#REF!</v>
      </c>
      <c r="K428" s="49" t="str">
        <f>IF(Tab_Indicadores[[#All],[DATA LIBERAÇÃO]]&gt;Tab_Indicadores[[#All],[PRAZO LIBERAÇÃO]],"Fora do prazo","No prazo")</f>
        <v>No prazo</v>
      </c>
      <c r="L428" s="49" t="str">
        <f t="shared" si="71"/>
        <v>-</v>
      </c>
      <c r="M428" s="40" t="str">
        <f>IF(Tab_Indicadores[[#This Row],[STATUS]]=$Q$3,"-","")</f>
        <v>-</v>
      </c>
      <c r="N428" s="55">
        <f>Tab_CAANxSAAL[[#This Row],[DATA PRÉ-NOTA]]</f>
        <v>44670</v>
      </c>
      <c r="O428" s="56">
        <v>44673</v>
      </c>
      <c r="P428" s="4" t="str">
        <f>IF(Tab_Indicadores[[#This Row],[DATA PRÉ-NOTA]]&lt;=Tab_Indicadores[[#This Row],[PRAZO PRÉ-NOTA]],"No prazo","Fora do prazo")</f>
        <v>No prazo</v>
      </c>
    </row>
    <row r="429" spans="1:16" x14ac:dyDescent="0.25">
      <c r="A429" s="40" t="str">
        <f t="shared" si="70"/>
        <v>Abril</v>
      </c>
      <c r="B429" s="40">
        <f>MONTH(Tab_CAANxSAAL[[#This Row],[MÊS LANÇ.]])</f>
        <v>4</v>
      </c>
      <c r="C429" s="40" t="str">
        <f>Tab_CAANxSAAL[[#This Row],[FILIAL]]</f>
        <v>A</v>
      </c>
      <c r="D429" s="48" t="str">
        <f>Tab_CAANxSAAL[[#This Row],[RAZÃO SOCIAL]]</f>
        <v>Dayn</v>
      </c>
      <c r="E429" s="40">
        <f>Tab_CAANxSAAL[[#This Row],[NATUREZA CONTRATO]]</f>
        <v>576588</v>
      </c>
      <c r="F429" s="4" t="str">
        <f>Tab_CAANxSAAL[[#This Row],[MEDIDOR / REQUISITANTE]]</f>
        <v>Júlia Martins</v>
      </c>
      <c r="G429" s="46">
        <f>Tab_CAANxSAAL[[#This Row],[LIBERAÇÃO PEDIDO]]</f>
        <v>44662</v>
      </c>
      <c r="H429" s="46">
        <v>44671</v>
      </c>
      <c r="I429" s="40">
        <f>DAY(Tab_Indicadores[[#This Row],[DATA LIBERAÇÃO]])</f>
        <v>11</v>
      </c>
      <c r="J429" s="40" t="e">
        <f>IF(Tab_Indicadores[[#This Row],[MÊS]]=$AA$3,I429,"")</f>
        <v>#REF!</v>
      </c>
      <c r="K429" s="49" t="str">
        <f>IF(Tab_Indicadores[[#All],[DATA LIBERAÇÃO]]&gt;Tab_Indicadores[[#All],[PRAZO LIBERAÇÃO]],"Fora do prazo","No prazo")</f>
        <v>No prazo</v>
      </c>
      <c r="L429" s="49" t="str">
        <f t="shared" si="71"/>
        <v>-</v>
      </c>
      <c r="M429" s="40" t="str">
        <f>IF(Tab_Indicadores[[#This Row],[STATUS]]=$Q$3,"-","")</f>
        <v>-</v>
      </c>
      <c r="N429" s="55">
        <f>Tab_CAANxSAAL[[#This Row],[DATA PRÉ-NOTA]]</f>
        <v>44662</v>
      </c>
      <c r="O429" s="56">
        <v>44673</v>
      </c>
      <c r="P429" s="4" t="str">
        <f>IF(Tab_Indicadores[[#This Row],[DATA PRÉ-NOTA]]&lt;=Tab_Indicadores[[#This Row],[PRAZO PRÉ-NOTA]],"No prazo","Fora do prazo")</f>
        <v>No prazo</v>
      </c>
    </row>
    <row r="430" spans="1:16" x14ac:dyDescent="0.25">
      <c r="A430" s="40" t="str">
        <f t="shared" si="70"/>
        <v>Abril</v>
      </c>
      <c r="B430" s="40">
        <f>MONTH(Tab_CAANxSAAL[[#This Row],[MÊS LANÇ.]])</f>
        <v>4</v>
      </c>
      <c r="C430" s="40" t="str">
        <f>Tab_CAANxSAAL[[#This Row],[FILIAL]]</f>
        <v>A</v>
      </c>
      <c r="D430" s="48" t="str">
        <f>Tab_CAANxSAAL[[#This Row],[RAZÃO SOCIAL]]</f>
        <v>Unsyo</v>
      </c>
      <c r="E430" s="40">
        <f>Tab_CAANxSAAL[[#This Row],[NATUREZA CONTRATO]]</f>
        <v>533832</v>
      </c>
      <c r="F430" s="4" t="str">
        <f>Tab_CAANxSAAL[[#This Row],[MEDIDOR / REQUISITANTE]]</f>
        <v>Júlia Martins</v>
      </c>
      <c r="G430" s="46">
        <f>Tab_CAANxSAAL[[#This Row],[LIBERAÇÃO PEDIDO]]</f>
        <v>44652</v>
      </c>
      <c r="H430" s="46">
        <v>44671</v>
      </c>
      <c r="I430" s="40">
        <f>DAY(Tab_Indicadores[[#This Row],[DATA LIBERAÇÃO]])</f>
        <v>1</v>
      </c>
      <c r="J430" s="40" t="e">
        <f>IF(Tab_Indicadores[[#This Row],[MÊS]]=$AA$3,I430,"")</f>
        <v>#REF!</v>
      </c>
      <c r="K430" s="49" t="str">
        <f>IF(Tab_Indicadores[[#All],[DATA LIBERAÇÃO]]&gt;Tab_Indicadores[[#All],[PRAZO LIBERAÇÃO]],"Fora do prazo","No prazo")</f>
        <v>No prazo</v>
      </c>
      <c r="L430" s="49" t="str">
        <f t="shared" si="71"/>
        <v>-</v>
      </c>
      <c r="M430" s="40" t="str">
        <f>IF(Tab_Indicadores[[#This Row],[STATUS]]=$Q$3,"-","")</f>
        <v>-</v>
      </c>
      <c r="N430" s="55">
        <f>Tab_CAANxSAAL[[#This Row],[DATA PRÉ-NOTA]]</f>
        <v>44656</v>
      </c>
      <c r="O430" s="56">
        <v>44673</v>
      </c>
      <c r="P430" s="4" t="str">
        <f>IF(Tab_Indicadores[[#This Row],[DATA PRÉ-NOTA]]&lt;=Tab_Indicadores[[#This Row],[PRAZO PRÉ-NOTA]],"No prazo","Fora do prazo")</f>
        <v>No prazo</v>
      </c>
    </row>
    <row r="431" spans="1:16" x14ac:dyDescent="0.25">
      <c r="A431" s="40" t="str">
        <f t="shared" si="70"/>
        <v>Abril</v>
      </c>
      <c r="B431" s="40">
        <f>MONTH(Tab_CAANxSAAL[[#This Row],[MÊS LANÇ.]])</f>
        <v>4</v>
      </c>
      <c r="C431" s="40" t="str">
        <f>Tab_CAANxSAAL[[#This Row],[FILIAL]]</f>
        <v>A</v>
      </c>
      <c r="D431" s="48" t="str">
        <f>Tab_CAANxSAAL[[#This Row],[RAZÃO SOCIAL]]</f>
        <v>Unsyo</v>
      </c>
      <c r="E431" s="40">
        <f>Tab_CAANxSAAL[[#This Row],[NATUREZA CONTRATO]]</f>
        <v>496733</v>
      </c>
      <c r="F431" s="4" t="str">
        <f>Tab_CAANxSAAL[[#This Row],[MEDIDOR / REQUISITANTE]]</f>
        <v>Júlia Martins</v>
      </c>
      <c r="G431" s="46">
        <f>Tab_CAANxSAAL[[#This Row],[LIBERAÇÃO PEDIDO]]</f>
        <v>44663</v>
      </c>
      <c r="H431" s="46">
        <v>44671</v>
      </c>
      <c r="I431" s="40">
        <f>DAY(Tab_Indicadores[[#This Row],[DATA LIBERAÇÃO]])</f>
        <v>12</v>
      </c>
      <c r="J431" s="40" t="e">
        <f>IF(Tab_Indicadores[[#This Row],[MÊS]]=$AA$3,I431,"")</f>
        <v>#REF!</v>
      </c>
      <c r="K431" s="49" t="str">
        <f>IF(Tab_Indicadores[[#All],[DATA LIBERAÇÃO]]&gt;Tab_Indicadores[[#All],[PRAZO LIBERAÇÃO]],"Fora do prazo","No prazo")</f>
        <v>No prazo</v>
      </c>
      <c r="L431" s="49" t="str">
        <f t="shared" si="71"/>
        <v>-</v>
      </c>
      <c r="M431" s="40" t="str">
        <f>IF(Tab_Indicadores[[#This Row],[STATUS]]=$Q$3,"-","")</f>
        <v>-</v>
      </c>
      <c r="N431" s="55">
        <f>Tab_CAANxSAAL[[#This Row],[DATA PRÉ-NOTA]]</f>
        <v>44664</v>
      </c>
      <c r="O431" s="56">
        <v>44673</v>
      </c>
      <c r="P431" s="4" t="str">
        <f>IF(Tab_Indicadores[[#This Row],[DATA PRÉ-NOTA]]&lt;=Tab_Indicadores[[#This Row],[PRAZO PRÉ-NOTA]],"No prazo","Fora do prazo")</f>
        <v>No prazo</v>
      </c>
    </row>
    <row r="432" spans="1:16" x14ac:dyDescent="0.25">
      <c r="A432" s="40" t="str">
        <f t="shared" si="70"/>
        <v>Abril</v>
      </c>
      <c r="B432" s="40">
        <f>MONTH(Tab_CAANxSAAL[[#This Row],[MÊS LANÇ.]])</f>
        <v>4</v>
      </c>
      <c r="C432" s="40" t="str">
        <f>Tab_CAANxSAAL[[#This Row],[FILIAL]]</f>
        <v>A</v>
      </c>
      <c r="D432" s="48" t="str">
        <f>Tab_CAANxSAAL[[#This Row],[RAZÃO SOCIAL]]</f>
        <v>Kedae</v>
      </c>
      <c r="E432" s="40">
        <f>Tab_CAANxSAAL[[#This Row],[NATUREZA CONTRATO]]</f>
        <v>206263</v>
      </c>
      <c r="F432" s="4" t="str">
        <f>Tab_CAANxSAAL[[#This Row],[MEDIDOR / REQUISITANTE]]</f>
        <v>Ana Julia Barros</v>
      </c>
      <c r="G432" s="46">
        <f>Tab_CAANxSAAL[[#This Row],[LIBERAÇÃO PEDIDO]]</f>
        <v>44665</v>
      </c>
      <c r="H432" s="46">
        <v>44671</v>
      </c>
      <c r="I432" s="40">
        <f>DAY(Tab_Indicadores[[#This Row],[DATA LIBERAÇÃO]])</f>
        <v>14</v>
      </c>
      <c r="J432" s="40" t="e">
        <f>IF(Tab_Indicadores[[#This Row],[MÊS]]=$AA$3,I432,"")</f>
        <v>#REF!</v>
      </c>
      <c r="K432" s="49" t="str">
        <f>IF(Tab_Indicadores[[#All],[DATA LIBERAÇÃO]]&gt;Tab_Indicadores[[#All],[PRAZO LIBERAÇÃO]],"Fora do prazo","No prazo")</f>
        <v>No prazo</v>
      </c>
      <c r="L432" s="49" t="str">
        <f t="shared" si="71"/>
        <v>-</v>
      </c>
      <c r="M432" s="40" t="str">
        <f>IF(Tab_Indicadores[[#This Row],[STATUS]]=$Q$3,"-","")</f>
        <v>-</v>
      </c>
      <c r="N432" s="55">
        <f>Tab_CAANxSAAL[[#This Row],[DATA PRÉ-NOTA]]</f>
        <v>44669</v>
      </c>
      <c r="O432" s="56">
        <v>44673</v>
      </c>
      <c r="P432" s="4" t="str">
        <f>IF(Tab_Indicadores[[#This Row],[DATA PRÉ-NOTA]]&lt;=Tab_Indicadores[[#This Row],[PRAZO PRÉ-NOTA]],"No prazo","Fora do prazo")</f>
        <v>No prazo</v>
      </c>
    </row>
    <row r="433" spans="1:16" x14ac:dyDescent="0.25">
      <c r="A433" s="40" t="str">
        <f t="shared" si="70"/>
        <v>Abril</v>
      </c>
      <c r="B433" s="40">
        <f>MONTH(Tab_CAANxSAAL[[#This Row],[MÊS LANÇ.]])</f>
        <v>4</v>
      </c>
      <c r="C433" s="40" t="str">
        <f>Tab_CAANxSAAL[[#This Row],[FILIAL]]</f>
        <v>A</v>
      </c>
      <c r="D433" s="48" t="str">
        <f>Tab_CAANxSAAL[[#This Row],[RAZÃO SOCIAL]]</f>
        <v>Vauan</v>
      </c>
      <c r="E433" s="40">
        <f>Tab_CAANxSAAL[[#This Row],[NATUREZA CONTRATO]]</f>
        <v>719458</v>
      </c>
      <c r="F433" s="4" t="str">
        <f>Tab_CAANxSAAL[[#This Row],[MEDIDOR / REQUISITANTE]]</f>
        <v>Laura Cunha</v>
      </c>
      <c r="G433" s="46">
        <f>Tab_CAANxSAAL[[#This Row],[LIBERAÇÃO PEDIDO]]</f>
        <v>44658</v>
      </c>
      <c r="H433" s="46">
        <v>44671</v>
      </c>
      <c r="I433" s="40">
        <f>DAY(Tab_Indicadores[[#This Row],[DATA LIBERAÇÃO]])</f>
        <v>7</v>
      </c>
      <c r="J433" s="40" t="e">
        <f>IF(Tab_Indicadores[[#This Row],[MÊS]]=$AA$3,I433,"")</f>
        <v>#REF!</v>
      </c>
      <c r="K433" s="49" t="str">
        <f>IF(Tab_Indicadores[[#All],[DATA LIBERAÇÃO]]&gt;Tab_Indicadores[[#All],[PRAZO LIBERAÇÃO]],"Fora do prazo","No prazo")</f>
        <v>No prazo</v>
      </c>
      <c r="L433" s="49" t="str">
        <f t="shared" si="71"/>
        <v>-</v>
      </c>
      <c r="M433" s="40" t="str">
        <f>IF(Tab_Indicadores[[#This Row],[STATUS]]=$Q$3,"-","")</f>
        <v>-</v>
      </c>
      <c r="N433" s="55">
        <f>Tab_CAANxSAAL[[#This Row],[DATA PRÉ-NOTA]]</f>
        <v>44658</v>
      </c>
      <c r="O433" s="56">
        <v>44673</v>
      </c>
      <c r="P433" s="4" t="str">
        <f>IF(Tab_Indicadores[[#This Row],[DATA PRÉ-NOTA]]&lt;=Tab_Indicadores[[#This Row],[PRAZO PRÉ-NOTA]],"No prazo","Fora do prazo")</f>
        <v>No prazo</v>
      </c>
    </row>
    <row r="434" spans="1:16" x14ac:dyDescent="0.25">
      <c r="A434" s="40" t="str">
        <f t="shared" si="70"/>
        <v>Abril</v>
      </c>
      <c r="B434" s="40">
        <f>MONTH(Tab_CAANxSAAL[[#This Row],[MÊS LANÇ.]])</f>
        <v>4</v>
      </c>
      <c r="C434" s="40" t="str">
        <f>Tab_CAANxSAAL[[#This Row],[FILIAL]]</f>
        <v>A</v>
      </c>
      <c r="D434" s="48" t="str">
        <f>Tab_CAANxSAAL[[#This Row],[RAZÃO SOCIAL]]</f>
        <v>Rous</v>
      </c>
      <c r="E434" s="40">
        <f>Tab_CAANxSAAL[[#This Row],[NATUREZA CONTRATO]]</f>
        <v>296399</v>
      </c>
      <c r="F434" s="4" t="str">
        <f>Tab_CAANxSAAL[[#This Row],[MEDIDOR / REQUISITANTE]]</f>
        <v>Evelyn Souza</v>
      </c>
      <c r="G434" s="46">
        <f>Tab_CAANxSAAL[[#This Row],[LIBERAÇÃO PEDIDO]]</f>
        <v>44676</v>
      </c>
      <c r="H434" s="46">
        <v>44671</v>
      </c>
      <c r="I434" s="40">
        <f>DAY(Tab_Indicadores[[#This Row],[DATA LIBERAÇÃO]])</f>
        <v>25</v>
      </c>
      <c r="J434" s="40" t="e">
        <f>IF(Tab_Indicadores[[#This Row],[MÊS]]=$AA$3,I434,"")</f>
        <v>#REF!</v>
      </c>
      <c r="K434" s="49" t="str">
        <f>IF(Tab_Indicadores[[#All],[DATA LIBERAÇÃO]]&gt;Tab_Indicadores[[#All],[PRAZO LIBERAÇÃO]],"Fora do prazo","No prazo")</f>
        <v>Fora do prazo</v>
      </c>
      <c r="L434" s="49" t="str">
        <f t="shared" si="71"/>
        <v>Evelyn Souza</v>
      </c>
      <c r="M434" s="40" t="str">
        <f>IF(Tab_Indicadores[[#This Row],[STATUS]]=$Q$3,"-","")</f>
        <v/>
      </c>
      <c r="N434" s="55">
        <f>Tab_CAANxSAAL[[#This Row],[DATA PRÉ-NOTA]]</f>
        <v>44676</v>
      </c>
      <c r="O434" s="56">
        <v>44673</v>
      </c>
      <c r="P434" s="4" t="str">
        <f>IF(Tab_Indicadores[[#This Row],[DATA PRÉ-NOTA]]&lt;=Tab_Indicadores[[#This Row],[PRAZO PRÉ-NOTA]],"No prazo","Fora do prazo")</f>
        <v>Fora do prazo</v>
      </c>
    </row>
    <row r="435" spans="1:16" x14ac:dyDescent="0.25">
      <c r="A435" s="40" t="str">
        <f t="shared" si="70"/>
        <v>Abril</v>
      </c>
      <c r="B435" s="40">
        <f>MONTH(Tab_CAANxSAAL[[#This Row],[MÊS LANÇ.]])</f>
        <v>4</v>
      </c>
      <c r="C435" s="40" t="str">
        <f>Tab_CAANxSAAL[[#This Row],[FILIAL]]</f>
        <v>C</v>
      </c>
      <c r="D435" s="48" t="str">
        <f>Tab_CAANxSAAL[[#This Row],[RAZÃO SOCIAL]]</f>
        <v>Rous</v>
      </c>
      <c r="E435" s="40">
        <f>Tab_CAANxSAAL[[#This Row],[NATUREZA CONTRATO]]</f>
        <v>529807</v>
      </c>
      <c r="F435" s="4" t="str">
        <f>Tab_CAANxSAAL[[#This Row],[MEDIDOR / REQUISITANTE]]</f>
        <v>Evelyn Souza</v>
      </c>
      <c r="G435" s="46">
        <f>Tab_CAANxSAAL[[#This Row],[LIBERAÇÃO PEDIDO]]</f>
        <v>44676</v>
      </c>
      <c r="H435" s="46">
        <v>44671</v>
      </c>
      <c r="I435" s="40">
        <f>DAY(Tab_Indicadores[[#This Row],[DATA LIBERAÇÃO]])</f>
        <v>25</v>
      </c>
      <c r="J435" s="40" t="e">
        <f>IF(Tab_Indicadores[[#This Row],[MÊS]]=$AA$3,I435,"")</f>
        <v>#REF!</v>
      </c>
      <c r="K435" s="49" t="str">
        <f>IF(Tab_Indicadores[[#All],[DATA LIBERAÇÃO]]&gt;Tab_Indicadores[[#All],[PRAZO LIBERAÇÃO]],"Fora do prazo","No prazo")</f>
        <v>Fora do prazo</v>
      </c>
      <c r="L435" s="49" t="str">
        <f t="shared" si="71"/>
        <v>Evelyn Souza</v>
      </c>
      <c r="M435" s="40" t="str">
        <f>IF(Tab_Indicadores[[#This Row],[STATUS]]=$Q$3,"-","")</f>
        <v/>
      </c>
      <c r="N435" s="55">
        <f>Tab_CAANxSAAL[[#This Row],[DATA PRÉ-NOTA]]</f>
        <v>44676</v>
      </c>
      <c r="O435" s="56">
        <v>44673</v>
      </c>
      <c r="P435" s="4" t="str">
        <f>IF(Tab_Indicadores[[#This Row],[DATA PRÉ-NOTA]]&lt;=Tab_Indicadores[[#This Row],[PRAZO PRÉ-NOTA]],"No prazo","Fora do prazo")</f>
        <v>Fora do prazo</v>
      </c>
    </row>
    <row r="436" spans="1:16" x14ac:dyDescent="0.25">
      <c r="A436" s="40" t="str">
        <f t="shared" si="70"/>
        <v>Abril</v>
      </c>
      <c r="B436" s="40">
        <f>MONTH(Tab_CAANxSAAL[[#This Row],[MÊS LANÇ.]])</f>
        <v>4</v>
      </c>
      <c r="C436" s="40" t="str">
        <f>Tab_CAANxSAAL[[#This Row],[FILIAL]]</f>
        <v>A</v>
      </c>
      <c r="D436" s="48" t="str">
        <f>Tab_CAANxSAAL[[#This Row],[RAZÃO SOCIAL]]</f>
        <v>Luway</v>
      </c>
      <c r="E436" s="40">
        <f>Tab_CAANxSAAL[[#This Row],[NATUREZA CONTRATO]]</f>
        <v>768713</v>
      </c>
      <c r="F436" s="4" t="str">
        <f>Tab_CAANxSAAL[[#This Row],[MEDIDOR / REQUISITANTE]]</f>
        <v>Ana Laura Dias</v>
      </c>
      <c r="G436" s="46">
        <f>Tab_CAANxSAAL[[#This Row],[LIBERAÇÃO PEDIDO]]</f>
        <v>44656</v>
      </c>
      <c r="H436" s="46">
        <v>44671</v>
      </c>
      <c r="I436" s="40">
        <f>DAY(Tab_Indicadores[[#This Row],[DATA LIBERAÇÃO]])</f>
        <v>5</v>
      </c>
      <c r="J436" s="40" t="e">
        <f>IF(Tab_Indicadores[[#This Row],[MÊS]]=$AA$3,I436,"")</f>
        <v>#REF!</v>
      </c>
      <c r="K436" s="49" t="str">
        <f>IF(Tab_Indicadores[[#All],[DATA LIBERAÇÃO]]&gt;Tab_Indicadores[[#All],[PRAZO LIBERAÇÃO]],"Fora do prazo","No prazo")</f>
        <v>No prazo</v>
      </c>
      <c r="L436" s="49" t="str">
        <f t="shared" si="71"/>
        <v>-</v>
      </c>
      <c r="M436" s="40" t="str">
        <f>IF(Tab_Indicadores[[#This Row],[STATUS]]=$Q$3,"-","")</f>
        <v>-</v>
      </c>
      <c r="N436" s="55">
        <f>Tab_CAANxSAAL[[#This Row],[DATA PRÉ-NOTA]]</f>
        <v>44656</v>
      </c>
      <c r="O436" s="56">
        <v>44673</v>
      </c>
      <c r="P436" s="4" t="str">
        <f>IF(Tab_Indicadores[[#This Row],[DATA PRÉ-NOTA]]&lt;=Tab_Indicadores[[#This Row],[PRAZO PRÉ-NOTA]],"No prazo","Fora do prazo")</f>
        <v>No prazo</v>
      </c>
    </row>
    <row r="437" spans="1:16" x14ac:dyDescent="0.25">
      <c r="A437" s="40" t="str">
        <f t="shared" si="70"/>
        <v>Abril</v>
      </c>
      <c r="B437" s="40">
        <f>MONTH(Tab_CAANxSAAL[[#This Row],[MÊS LANÇ.]])</f>
        <v>4</v>
      </c>
      <c r="C437" s="40" t="str">
        <f>Tab_CAANxSAAL[[#This Row],[FILIAL]]</f>
        <v>A</v>
      </c>
      <c r="D437" s="48" t="str">
        <f>Tab_CAANxSAAL[[#This Row],[RAZÃO SOCIAL]]</f>
        <v>Luway</v>
      </c>
      <c r="E437" s="40">
        <f>Tab_CAANxSAAL[[#This Row],[NATUREZA CONTRATO]]</f>
        <v>612503</v>
      </c>
      <c r="F437" s="4" t="str">
        <f>Tab_CAANxSAAL[[#This Row],[MEDIDOR / REQUISITANTE]]</f>
        <v>Ana Laura Dias</v>
      </c>
      <c r="G437" s="46">
        <f>Tab_CAANxSAAL[[#This Row],[LIBERAÇÃO PEDIDO]]</f>
        <v>44676</v>
      </c>
      <c r="H437" s="46">
        <v>44671</v>
      </c>
      <c r="I437" s="40">
        <f>DAY(Tab_Indicadores[[#This Row],[DATA LIBERAÇÃO]])</f>
        <v>25</v>
      </c>
      <c r="J437" s="40" t="e">
        <f>IF(Tab_Indicadores[[#This Row],[MÊS]]=$AA$3,I437,"")</f>
        <v>#REF!</v>
      </c>
      <c r="K437" s="49" t="str">
        <f>IF(Tab_Indicadores[[#All],[DATA LIBERAÇÃO]]&gt;Tab_Indicadores[[#All],[PRAZO LIBERAÇÃO]],"Fora do prazo","No prazo")</f>
        <v>Fora do prazo</v>
      </c>
      <c r="L437" s="49" t="str">
        <f t="shared" si="71"/>
        <v>Ana Laura Dias</v>
      </c>
      <c r="M437" s="40" t="str">
        <f>IF(Tab_Indicadores[[#This Row],[STATUS]]=$Q$3,"-","")</f>
        <v/>
      </c>
      <c r="N437" s="55">
        <f>Tab_CAANxSAAL[[#This Row],[DATA PRÉ-NOTA]]</f>
        <v>44676</v>
      </c>
      <c r="O437" s="56">
        <v>44673</v>
      </c>
      <c r="P437" s="4" t="str">
        <f>IF(Tab_Indicadores[[#This Row],[DATA PRÉ-NOTA]]&lt;=Tab_Indicadores[[#This Row],[PRAZO PRÉ-NOTA]],"No prazo","Fora do prazo")</f>
        <v>Fora do prazo</v>
      </c>
    </row>
    <row r="438" spans="1:16" x14ac:dyDescent="0.25">
      <c r="A438" s="40" t="str">
        <f t="shared" si="70"/>
        <v>Abril</v>
      </c>
      <c r="B438" s="40">
        <f>MONTH(Tab_CAANxSAAL[[#This Row],[MÊS LANÇ.]])</f>
        <v>4</v>
      </c>
      <c r="C438" s="40" t="str">
        <f>Tab_CAANxSAAL[[#This Row],[FILIAL]]</f>
        <v>A</v>
      </c>
      <c r="D438" s="48" t="str">
        <f>Tab_CAANxSAAL[[#This Row],[RAZÃO SOCIAL]]</f>
        <v>Tiwia</v>
      </c>
      <c r="E438" s="40">
        <f>Tab_CAANxSAAL[[#This Row],[NATUREZA CONTRATO]]</f>
        <v>595080</v>
      </c>
      <c r="F438" s="4" t="str">
        <f>Tab_CAANxSAAL[[#This Row],[MEDIDOR / REQUISITANTE]]</f>
        <v>Sarah Azevedo</v>
      </c>
      <c r="G438" s="46">
        <f>Tab_CAANxSAAL[[#This Row],[LIBERAÇÃO PEDIDO]]</f>
        <v>44669</v>
      </c>
      <c r="H438" s="46">
        <v>44671</v>
      </c>
      <c r="I438" s="40">
        <f>DAY(Tab_Indicadores[[#This Row],[DATA LIBERAÇÃO]])</f>
        <v>18</v>
      </c>
      <c r="J438" s="40" t="e">
        <f>IF(Tab_Indicadores[[#This Row],[MÊS]]=$AA$3,I438,"")</f>
        <v>#REF!</v>
      </c>
      <c r="K438" s="49" t="str">
        <f>IF(Tab_Indicadores[[#All],[DATA LIBERAÇÃO]]&gt;Tab_Indicadores[[#All],[PRAZO LIBERAÇÃO]],"Fora do prazo","No prazo")</f>
        <v>No prazo</v>
      </c>
      <c r="L438" s="49" t="str">
        <f t="shared" si="71"/>
        <v>-</v>
      </c>
      <c r="M438" s="40" t="str">
        <f>IF(Tab_Indicadores[[#This Row],[STATUS]]=$Q$3,"-","")</f>
        <v>-</v>
      </c>
      <c r="N438" s="55">
        <f>Tab_CAANxSAAL[[#This Row],[DATA PRÉ-NOTA]]</f>
        <v>44669</v>
      </c>
      <c r="O438" s="56">
        <v>44673</v>
      </c>
      <c r="P438" s="4" t="str">
        <f>IF(Tab_Indicadores[[#This Row],[DATA PRÉ-NOTA]]&lt;=Tab_Indicadores[[#This Row],[PRAZO PRÉ-NOTA]],"No prazo","Fora do prazo")</f>
        <v>No prazo</v>
      </c>
    </row>
    <row r="439" spans="1:16" x14ac:dyDescent="0.25">
      <c r="A439" s="40" t="str">
        <f t="shared" si="70"/>
        <v>Abril</v>
      </c>
      <c r="B439" s="40">
        <f>MONTH(Tab_CAANxSAAL[[#This Row],[MÊS LANÇ.]])</f>
        <v>4</v>
      </c>
      <c r="C439" s="40" t="str">
        <f>Tab_CAANxSAAL[[#This Row],[FILIAL]]</f>
        <v>A</v>
      </c>
      <c r="D439" s="48" t="str">
        <f>Tab_CAANxSAAL[[#This Row],[RAZÃO SOCIAL]]</f>
        <v>Nitua</v>
      </c>
      <c r="E439" s="40">
        <f>Tab_CAANxSAAL[[#This Row],[NATUREZA CONTRATO]]</f>
        <v>121122</v>
      </c>
      <c r="F439" s="4" t="str">
        <f>Tab_CAANxSAAL[[#This Row],[MEDIDOR / REQUISITANTE]]</f>
        <v>Sarah Azevedo</v>
      </c>
      <c r="G439" s="46">
        <f>Tab_CAANxSAAL[[#This Row],[LIBERAÇÃO PEDIDO]]</f>
        <v>44656</v>
      </c>
      <c r="H439" s="46">
        <v>44671</v>
      </c>
      <c r="I439" s="40">
        <f>DAY(Tab_Indicadores[[#This Row],[DATA LIBERAÇÃO]])</f>
        <v>5</v>
      </c>
      <c r="J439" s="40" t="e">
        <f>IF(Tab_Indicadores[[#This Row],[MÊS]]=$AA$3,I439,"")</f>
        <v>#REF!</v>
      </c>
      <c r="K439" s="49" t="str">
        <f>IF(Tab_Indicadores[[#All],[DATA LIBERAÇÃO]]&gt;Tab_Indicadores[[#All],[PRAZO LIBERAÇÃO]],"Fora do prazo","No prazo")</f>
        <v>No prazo</v>
      </c>
      <c r="L439" s="49" t="str">
        <f t="shared" si="71"/>
        <v>-</v>
      </c>
      <c r="M439" s="40" t="str">
        <f>IF(Tab_Indicadores[[#This Row],[STATUS]]=$Q$3,"-","")</f>
        <v>-</v>
      </c>
      <c r="N439" s="55">
        <f>Tab_CAANxSAAL[[#This Row],[DATA PRÉ-NOTA]]</f>
        <v>44656</v>
      </c>
      <c r="O439" s="56">
        <v>44673</v>
      </c>
      <c r="P439" s="4" t="str">
        <f>IF(Tab_Indicadores[[#This Row],[DATA PRÉ-NOTA]]&lt;=Tab_Indicadores[[#This Row],[PRAZO PRÉ-NOTA]],"No prazo","Fora do prazo")</f>
        <v>No prazo</v>
      </c>
    </row>
    <row r="440" spans="1:16" x14ac:dyDescent="0.25">
      <c r="A440" s="40" t="str">
        <f t="shared" si="70"/>
        <v>Abril</v>
      </c>
      <c r="B440" s="40">
        <f>MONTH(Tab_CAANxSAAL[[#This Row],[MÊS LANÇ.]])</f>
        <v>4</v>
      </c>
      <c r="C440" s="40" t="str">
        <f>Tab_CAANxSAAL[[#This Row],[FILIAL]]</f>
        <v>B</v>
      </c>
      <c r="D440" s="48" t="str">
        <f>Tab_CAANxSAAL[[#This Row],[RAZÃO SOCIAL]]</f>
        <v>Sesue</v>
      </c>
      <c r="E440" s="40">
        <f>Tab_CAANxSAAL[[#This Row],[NATUREZA CONTRATO]]</f>
        <v>787033</v>
      </c>
      <c r="F440" s="4" t="str">
        <f>Tab_CAANxSAAL[[#This Row],[MEDIDOR / REQUISITANTE]]</f>
        <v>Dr. Gustavo Henrique da Rocha</v>
      </c>
      <c r="G440" s="46">
        <f>Tab_CAANxSAAL[[#This Row],[LIBERAÇÃO PEDIDO]]</f>
        <v>44669</v>
      </c>
      <c r="H440" s="46">
        <v>44671</v>
      </c>
      <c r="I440" s="40">
        <f>DAY(Tab_Indicadores[[#This Row],[DATA LIBERAÇÃO]])</f>
        <v>18</v>
      </c>
      <c r="J440" s="40" t="e">
        <f>IF(Tab_Indicadores[[#This Row],[MÊS]]=$AA$3,I440,"")</f>
        <v>#REF!</v>
      </c>
      <c r="K440" s="49" t="str">
        <f>IF(Tab_Indicadores[[#All],[DATA LIBERAÇÃO]]&gt;Tab_Indicadores[[#All],[PRAZO LIBERAÇÃO]],"Fora do prazo","No prazo")</f>
        <v>No prazo</v>
      </c>
      <c r="L440" s="49" t="str">
        <f t="shared" si="71"/>
        <v>-</v>
      </c>
      <c r="M440" s="40" t="str">
        <f>IF(Tab_Indicadores[[#This Row],[STATUS]]=$Q$3,"-","")</f>
        <v>-</v>
      </c>
      <c r="N440" s="55">
        <f>Tab_CAANxSAAL[[#This Row],[DATA PRÉ-NOTA]]</f>
        <v>44669</v>
      </c>
      <c r="O440" s="56">
        <v>44673</v>
      </c>
      <c r="P440" s="4" t="str">
        <f>IF(Tab_Indicadores[[#This Row],[DATA PRÉ-NOTA]]&lt;=Tab_Indicadores[[#This Row],[PRAZO PRÉ-NOTA]],"No prazo","Fora do prazo")</f>
        <v>No prazo</v>
      </c>
    </row>
    <row r="441" spans="1:16" x14ac:dyDescent="0.25">
      <c r="A441" s="40" t="str">
        <f t="shared" si="70"/>
        <v>Abril</v>
      </c>
      <c r="B441" s="40">
        <f>MONTH(Tab_CAANxSAAL[[#This Row],[MÊS LANÇ.]])</f>
        <v>4</v>
      </c>
      <c r="C441" s="40" t="str">
        <f>Tab_CAANxSAAL[[#This Row],[FILIAL]]</f>
        <v>C</v>
      </c>
      <c r="D441" s="48" t="str">
        <f>Tab_CAANxSAAL[[#This Row],[RAZÃO SOCIAL]]</f>
        <v>Sesue</v>
      </c>
      <c r="E441" s="40">
        <f>Tab_CAANxSAAL[[#This Row],[NATUREZA CONTRATO]]</f>
        <v>567347</v>
      </c>
      <c r="F441" s="4" t="str">
        <f>Tab_CAANxSAAL[[#This Row],[MEDIDOR / REQUISITANTE]]</f>
        <v>Dr. Gustavo Henrique da Rocha</v>
      </c>
      <c r="G441" s="46">
        <f>Tab_CAANxSAAL[[#This Row],[LIBERAÇÃO PEDIDO]]</f>
        <v>44669</v>
      </c>
      <c r="H441" s="46">
        <v>44671</v>
      </c>
      <c r="I441" s="40">
        <f>DAY(Tab_Indicadores[[#This Row],[DATA LIBERAÇÃO]])</f>
        <v>18</v>
      </c>
      <c r="J441" s="40" t="e">
        <f>IF(Tab_Indicadores[[#This Row],[MÊS]]=$AA$3,I441,"")</f>
        <v>#REF!</v>
      </c>
      <c r="K441" s="49" t="str">
        <f>IF(Tab_Indicadores[[#All],[DATA LIBERAÇÃO]]&gt;Tab_Indicadores[[#All],[PRAZO LIBERAÇÃO]],"Fora do prazo","No prazo")</f>
        <v>No prazo</v>
      </c>
      <c r="L441" s="49" t="str">
        <f t="shared" si="71"/>
        <v>-</v>
      </c>
      <c r="M441" s="40" t="str">
        <f>IF(Tab_Indicadores[[#This Row],[STATUS]]=$Q$3,"-","")</f>
        <v>-</v>
      </c>
      <c r="N441" s="55">
        <f>Tab_CAANxSAAL[[#This Row],[DATA PRÉ-NOTA]]</f>
        <v>44669</v>
      </c>
      <c r="O441" s="56">
        <v>44673</v>
      </c>
      <c r="P441" s="4" t="str">
        <f>IF(Tab_Indicadores[[#This Row],[DATA PRÉ-NOTA]]&lt;=Tab_Indicadores[[#This Row],[PRAZO PRÉ-NOTA]],"No prazo","Fora do prazo")</f>
        <v>No prazo</v>
      </c>
    </row>
    <row r="442" spans="1:16" x14ac:dyDescent="0.25">
      <c r="A442" s="40" t="str">
        <f t="shared" si="70"/>
        <v>Abril</v>
      </c>
      <c r="B442" s="40">
        <f>MONTH(Tab_CAANxSAAL[[#This Row],[MÊS LANÇ.]])</f>
        <v>4</v>
      </c>
      <c r="C442" s="40" t="str">
        <f>Tab_CAANxSAAL[[#This Row],[FILIAL]]</f>
        <v>A</v>
      </c>
      <c r="D442" s="48" t="str">
        <f>Tab_CAANxSAAL[[#This Row],[RAZÃO SOCIAL]]</f>
        <v>Sesue</v>
      </c>
      <c r="E442" s="40">
        <f>Tab_CAANxSAAL[[#This Row],[NATUREZA CONTRATO]]</f>
        <v>689205</v>
      </c>
      <c r="F442" s="4" t="str">
        <f>Tab_CAANxSAAL[[#This Row],[MEDIDOR / REQUISITANTE]]</f>
        <v>Dr. Gustavo Henrique da Rocha</v>
      </c>
      <c r="G442" s="46">
        <f>Tab_CAANxSAAL[[#This Row],[LIBERAÇÃO PEDIDO]]</f>
        <v>44670</v>
      </c>
      <c r="H442" s="46">
        <v>44671</v>
      </c>
      <c r="I442" s="40">
        <f>DAY(Tab_Indicadores[[#This Row],[DATA LIBERAÇÃO]])</f>
        <v>19</v>
      </c>
      <c r="J442" s="40" t="e">
        <f>IF(Tab_Indicadores[[#This Row],[MÊS]]=$AA$3,I442,"")</f>
        <v>#REF!</v>
      </c>
      <c r="K442" s="49" t="str">
        <f>IF(Tab_Indicadores[[#All],[DATA LIBERAÇÃO]]&gt;Tab_Indicadores[[#All],[PRAZO LIBERAÇÃO]],"Fora do prazo","No prazo")</f>
        <v>No prazo</v>
      </c>
      <c r="L442" s="49" t="str">
        <f t="shared" si="71"/>
        <v>-</v>
      </c>
      <c r="M442" s="40" t="str">
        <f>IF(Tab_Indicadores[[#This Row],[STATUS]]=$Q$3,"-","")</f>
        <v>-</v>
      </c>
      <c r="N442" s="55">
        <f>Tab_CAANxSAAL[[#This Row],[DATA PRÉ-NOTA]]</f>
        <v>44669</v>
      </c>
      <c r="O442" s="56">
        <v>44673</v>
      </c>
      <c r="P442" s="4" t="str">
        <f>IF(Tab_Indicadores[[#This Row],[DATA PRÉ-NOTA]]&lt;=Tab_Indicadores[[#This Row],[PRAZO PRÉ-NOTA]],"No prazo","Fora do prazo")</f>
        <v>No prazo</v>
      </c>
    </row>
    <row r="443" spans="1:16" x14ac:dyDescent="0.25">
      <c r="A443" s="40" t="str">
        <f t="shared" si="70"/>
        <v>Abril</v>
      </c>
      <c r="B443" s="40">
        <f>MONTH(Tab_CAANxSAAL[[#This Row],[MÊS LANÇ.]])</f>
        <v>4</v>
      </c>
      <c r="C443" s="40" t="str">
        <f>Tab_CAANxSAAL[[#This Row],[FILIAL]]</f>
        <v>A</v>
      </c>
      <c r="D443" s="48" t="str">
        <f>Tab_CAANxSAAL[[#This Row],[RAZÃO SOCIAL]]</f>
        <v>Niliu</v>
      </c>
      <c r="E443" s="40">
        <f>Tab_CAANxSAAL[[#This Row],[NATUREZA CONTRATO]]</f>
        <v>997102</v>
      </c>
      <c r="F443" s="4" t="str">
        <f>Tab_CAANxSAAL[[#This Row],[MEDIDOR / REQUISITANTE]]</f>
        <v>Laura Cunha</v>
      </c>
      <c r="G443" s="46">
        <f>Tab_CAANxSAAL[[#This Row],[LIBERAÇÃO PEDIDO]]</f>
        <v>44665</v>
      </c>
      <c r="H443" s="46">
        <v>44671</v>
      </c>
      <c r="I443" s="40">
        <f>DAY(Tab_Indicadores[[#This Row],[DATA LIBERAÇÃO]])</f>
        <v>14</v>
      </c>
      <c r="J443" s="40" t="e">
        <f>IF(Tab_Indicadores[[#This Row],[MÊS]]=$AA$3,I443,"")</f>
        <v>#REF!</v>
      </c>
      <c r="K443" s="49" t="str">
        <f>IF(Tab_Indicadores[[#All],[DATA LIBERAÇÃO]]&gt;Tab_Indicadores[[#All],[PRAZO LIBERAÇÃO]],"Fora do prazo","No prazo")</f>
        <v>No prazo</v>
      </c>
      <c r="L443" s="49" t="str">
        <f t="shared" si="71"/>
        <v>-</v>
      </c>
      <c r="M443" s="40" t="str">
        <f>IF(Tab_Indicadores[[#This Row],[STATUS]]=$Q$3,"-","")</f>
        <v>-</v>
      </c>
      <c r="N443" s="55">
        <f>Tab_CAANxSAAL[[#This Row],[DATA PRÉ-NOTA]]</f>
        <v>44672</v>
      </c>
      <c r="O443" s="56">
        <v>44673</v>
      </c>
      <c r="P443" s="4" t="str">
        <f>IF(Tab_Indicadores[[#This Row],[DATA PRÉ-NOTA]]&lt;=Tab_Indicadores[[#This Row],[PRAZO PRÉ-NOTA]],"No prazo","Fora do prazo")</f>
        <v>No prazo</v>
      </c>
    </row>
    <row r="444" spans="1:16" x14ac:dyDescent="0.25">
      <c r="A444" s="40" t="str">
        <f t="shared" si="70"/>
        <v>Abril</v>
      </c>
      <c r="B444" s="40">
        <f>MONTH(Tab_CAANxSAAL[[#This Row],[MÊS LANÇ.]])</f>
        <v>4</v>
      </c>
      <c r="C444" s="40" t="str">
        <f>Tab_CAANxSAAL[[#This Row],[FILIAL]]</f>
        <v>A</v>
      </c>
      <c r="D444" s="48" t="str">
        <f>Tab_CAANxSAAL[[#This Row],[RAZÃO SOCIAL]]</f>
        <v>Niliu</v>
      </c>
      <c r="E444" s="40">
        <f>Tab_CAANxSAAL[[#This Row],[NATUREZA CONTRATO]]</f>
        <v>750057</v>
      </c>
      <c r="F444" s="4" t="str">
        <f>Tab_CAANxSAAL[[#This Row],[MEDIDOR / REQUISITANTE]]</f>
        <v>Laura Cunha</v>
      </c>
      <c r="G444" s="46">
        <f>Tab_CAANxSAAL[[#This Row],[LIBERAÇÃO PEDIDO]]</f>
        <v>44665</v>
      </c>
      <c r="H444" s="46">
        <v>44671</v>
      </c>
      <c r="I444" s="40">
        <f>DAY(Tab_Indicadores[[#This Row],[DATA LIBERAÇÃO]])</f>
        <v>14</v>
      </c>
      <c r="J444" s="40" t="e">
        <f>IF(Tab_Indicadores[[#This Row],[MÊS]]=$AA$3,I444,"")</f>
        <v>#REF!</v>
      </c>
      <c r="K444" s="49" t="str">
        <f>IF(Tab_Indicadores[[#All],[DATA LIBERAÇÃO]]&gt;Tab_Indicadores[[#All],[PRAZO LIBERAÇÃO]],"Fora do prazo","No prazo")</f>
        <v>No prazo</v>
      </c>
      <c r="L444" s="49" t="str">
        <f t="shared" si="71"/>
        <v>-</v>
      </c>
      <c r="M444" s="40" t="str">
        <f>IF(Tab_Indicadores[[#This Row],[STATUS]]=$Q$3,"-","")</f>
        <v>-</v>
      </c>
      <c r="N444" s="55">
        <f>Tab_CAANxSAAL[[#This Row],[DATA PRÉ-NOTA]]</f>
        <v>44669</v>
      </c>
      <c r="O444" s="56">
        <v>44673</v>
      </c>
      <c r="P444" s="4" t="str">
        <f>IF(Tab_Indicadores[[#This Row],[DATA PRÉ-NOTA]]&lt;=Tab_Indicadores[[#This Row],[PRAZO PRÉ-NOTA]],"No prazo","Fora do prazo")</f>
        <v>No prazo</v>
      </c>
    </row>
    <row r="445" spans="1:16" x14ac:dyDescent="0.25">
      <c r="A445" s="40" t="str">
        <f t="shared" si="70"/>
        <v>Abril</v>
      </c>
      <c r="B445" s="40">
        <f>MONTH(Tab_CAANxSAAL[[#This Row],[MÊS LANÇ.]])</f>
        <v>4</v>
      </c>
      <c r="C445" s="40" t="str">
        <f>Tab_CAANxSAAL[[#This Row],[FILIAL]]</f>
        <v>A</v>
      </c>
      <c r="D445" s="48" t="str">
        <f>Tab_CAANxSAAL[[#This Row],[RAZÃO SOCIAL]]</f>
        <v>Sageol</v>
      </c>
      <c r="E445" s="40">
        <f>Tab_CAANxSAAL[[#This Row],[NATUREZA CONTRATO]]</f>
        <v>144069</v>
      </c>
      <c r="F445" s="4" t="str">
        <f>Tab_CAANxSAAL[[#This Row],[MEDIDOR / REQUISITANTE]]</f>
        <v>Júlia Martins</v>
      </c>
      <c r="G445" s="46">
        <f>Tab_CAANxSAAL[[#This Row],[LIBERAÇÃO PEDIDO]]</f>
        <v>44669</v>
      </c>
      <c r="H445" s="46">
        <v>44671</v>
      </c>
      <c r="I445" s="40">
        <f>DAY(Tab_Indicadores[[#This Row],[DATA LIBERAÇÃO]])</f>
        <v>18</v>
      </c>
      <c r="J445" s="40" t="e">
        <f>IF(Tab_Indicadores[[#This Row],[MÊS]]=$AA$3,I445,"")</f>
        <v>#REF!</v>
      </c>
      <c r="K445" s="49" t="str">
        <f>IF(Tab_Indicadores[[#All],[DATA LIBERAÇÃO]]&gt;Tab_Indicadores[[#All],[PRAZO LIBERAÇÃO]],"Fora do prazo","No prazo")</f>
        <v>No prazo</v>
      </c>
      <c r="L445" s="49" t="str">
        <f t="shared" si="71"/>
        <v>-</v>
      </c>
      <c r="M445" s="40" t="str">
        <f>IF(Tab_Indicadores[[#This Row],[STATUS]]=$Q$3,"-","")</f>
        <v>-</v>
      </c>
      <c r="N445" s="55">
        <f>Tab_CAANxSAAL[[#This Row],[DATA PRÉ-NOTA]]</f>
        <v>44670</v>
      </c>
      <c r="O445" s="56">
        <v>44673</v>
      </c>
      <c r="P445" s="4" t="str">
        <f>IF(Tab_Indicadores[[#This Row],[DATA PRÉ-NOTA]]&lt;=Tab_Indicadores[[#This Row],[PRAZO PRÉ-NOTA]],"No prazo","Fora do prazo")</f>
        <v>No prazo</v>
      </c>
    </row>
    <row r="446" spans="1:16" x14ac:dyDescent="0.25">
      <c r="A446" s="40" t="str">
        <f t="shared" si="70"/>
        <v>Abril</v>
      </c>
      <c r="B446" s="40">
        <f>MONTH(Tab_CAANxSAAL[[#This Row],[MÊS LANÇ.]])</f>
        <v>4</v>
      </c>
      <c r="C446" s="40" t="str">
        <f>Tab_CAANxSAAL[[#This Row],[FILIAL]]</f>
        <v>A</v>
      </c>
      <c r="D446" s="48" t="str">
        <f>Tab_CAANxSAAL[[#This Row],[RAZÃO SOCIAL]]</f>
        <v>Bibar</v>
      </c>
      <c r="E446" s="40">
        <f>Tab_CAANxSAAL[[#This Row],[NATUREZA CONTRATO]]</f>
        <v>919888</v>
      </c>
      <c r="F446" s="4" t="str">
        <f>Tab_CAANxSAAL[[#This Row],[MEDIDOR / REQUISITANTE]]</f>
        <v>Emilly Cavalcanti</v>
      </c>
      <c r="G446" s="46">
        <f>Tab_CAANxSAAL[[#This Row],[LIBERAÇÃO PEDIDO]]</f>
        <v>44662</v>
      </c>
      <c r="H446" s="46">
        <v>44671</v>
      </c>
      <c r="I446" s="40">
        <f>DAY(Tab_Indicadores[[#This Row],[DATA LIBERAÇÃO]])</f>
        <v>11</v>
      </c>
      <c r="J446" s="40" t="e">
        <f>IF(Tab_Indicadores[[#This Row],[MÊS]]=$AA$3,I446,"")</f>
        <v>#REF!</v>
      </c>
      <c r="K446" s="49" t="str">
        <f>IF(Tab_Indicadores[[#All],[DATA LIBERAÇÃO]]&gt;Tab_Indicadores[[#All],[PRAZO LIBERAÇÃO]],"Fora do prazo","No prazo")</f>
        <v>No prazo</v>
      </c>
      <c r="L446" s="49" t="str">
        <f t="shared" si="71"/>
        <v>-</v>
      </c>
      <c r="M446" s="40" t="str">
        <f>IF(Tab_Indicadores[[#This Row],[STATUS]]=$Q$3,"-","")</f>
        <v>-</v>
      </c>
      <c r="N446" s="55">
        <f>Tab_CAANxSAAL[[#This Row],[DATA PRÉ-NOTA]]</f>
        <v>44665</v>
      </c>
      <c r="O446" s="56">
        <v>44673</v>
      </c>
      <c r="P446" s="4" t="str">
        <f>IF(Tab_Indicadores[[#This Row],[DATA PRÉ-NOTA]]&lt;=Tab_Indicadores[[#This Row],[PRAZO PRÉ-NOTA]],"No prazo","Fora do prazo")</f>
        <v>No prazo</v>
      </c>
    </row>
    <row r="447" spans="1:16" x14ac:dyDescent="0.25">
      <c r="A447" s="40" t="str">
        <f t="shared" si="70"/>
        <v>Abril</v>
      </c>
      <c r="B447" s="40">
        <f>MONTH(Tab_CAANxSAAL[[#This Row],[MÊS LANÇ.]])</f>
        <v>4</v>
      </c>
      <c r="C447" s="40" t="str">
        <f>Tab_CAANxSAAL[[#This Row],[FILIAL]]</f>
        <v>A</v>
      </c>
      <c r="D447" s="48" t="str">
        <f>Tab_CAANxSAAL[[#This Row],[RAZÃO SOCIAL]]</f>
        <v>Suyci</v>
      </c>
      <c r="E447" s="40">
        <f>Tab_CAANxSAAL[[#This Row],[NATUREZA CONTRATO]]</f>
        <v>850577</v>
      </c>
      <c r="F447" s="4" t="str">
        <f>Tab_CAANxSAAL[[#This Row],[MEDIDOR / REQUISITANTE]]</f>
        <v>Davi Lucca Rocha</v>
      </c>
      <c r="G447" s="46">
        <f>Tab_CAANxSAAL[[#This Row],[LIBERAÇÃO PEDIDO]]</f>
        <v>44670</v>
      </c>
      <c r="H447" s="46">
        <v>44671</v>
      </c>
      <c r="I447" s="40">
        <f>DAY(Tab_Indicadores[[#This Row],[DATA LIBERAÇÃO]])</f>
        <v>19</v>
      </c>
      <c r="J447" s="40" t="e">
        <f>IF(Tab_Indicadores[[#This Row],[MÊS]]=$AA$3,I447,"")</f>
        <v>#REF!</v>
      </c>
      <c r="K447" s="49" t="str">
        <f>IF(Tab_Indicadores[[#All],[DATA LIBERAÇÃO]]&gt;Tab_Indicadores[[#All],[PRAZO LIBERAÇÃO]],"Fora do prazo","No prazo")</f>
        <v>No prazo</v>
      </c>
      <c r="L447" s="49" t="str">
        <f t="shared" si="71"/>
        <v>-</v>
      </c>
      <c r="M447" s="40" t="str">
        <f>IF(Tab_Indicadores[[#This Row],[STATUS]]=$Q$3,"-","")</f>
        <v>-</v>
      </c>
      <c r="N447" s="55">
        <f>Tab_CAANxSAAL[[#This Row],[DATA PRÉ-NOTA]]</f>
        <v>44671</v>
      </c>
      <c r="O447" s="56">
        <v>44673</v>
      </c>
      <c r="P447" s="4" t="str">
        <f>IF(Tab_Indicadores[[#This Row],[DATA PRÉ-NOTA]]&lt;=Tab_Indicadores[[#This Row],[PRAZO PRÉ-NOTA]],"No prazo","Fora do prazo")</f>
        <v>No prazo</v>
      </c>
    </row>
    <row r="448" spans="1:16" x14ac:dyDescent="0.25">
      <c r="A448" s="40" t="str">
        <f t="shared" si="70"/>
        <v>Abril</v>
      </c>
      <c r="B448" s="40">
        <f>MONTH(Tab_CAANxSAAL[[#This Row],[MÊS LANÇ.]])</f>
        <v>4</v>
      </c>
      <c r="C448" s="40" t="str">
        <f>Tab_CAANxSAAL[[#This Row],[FILIAL]]</f>
        <v>A</v>
      </c>
      <c r="D448" s="48" t="str">
        <f>Tab_CAANxSAAL[[#This Row],[RAZÃO SOCIAL]]</f>
        <v>Geflu</v>
      </c>
      <c r="E448" s="40">
        <f>Tab_CAANxSAAL[[#This Row],[NATUREZA CONTRATO]]</f>
        <v>525804</v>
      </c>
      <c r="F448" s="4" t="str">
        <f>Tab_CAANxSAAL[[#This Row],[MEDIDOR / REQUISITANTE]]</f>
        <v>Ana Laura Gomes</v>
      </c>
      <c r="G448" s="46">
        <f>Tab_CAANxSAAL[[#This Row],[LIBERAÇÃO PEDIDO]]</f>
        <v>44671</v>
      </c>
      <c r="H448" s="46">
        <v>44671</v>
      </c>
      <c r="I448" s="40">
        <f>DAY(Tab_Indicadores[[#This Row],[DATA LIBERAÇÃO]])</f>
        <v>20</v>
      </c>
      <c r="J448" s="40" t="e">
        <f>IF(Tab_Indicadores[[#This Row],[MÊS]]=$AA$3,I448,"")</f>
        <v>#REF!</v>
      </c>
      <c r="K448" s="49" t="str">
        <f>IF(Tab_Indicadores[[#All],[DATA LIBERAÇÃO]]&gt;Tab_Indicadores[[#All],[PRAZO LIBERAÇÃO]],"Fora do prazo","No prazo")</f>
        <v>No prazo</v>
      </c>
      <c r="L448" s="49" t="str">
        <f t="shared" si="71"/>
        <v>-</v>
      </c>
      <c r="M448" s="40" t="str">
        <f>IF(Tab_Indicadores[[#This Row],[STATUS]]=$Q$3,"-","")</f>
        <v>-</v>
      </c>
      <c r="N448" s="55">
        <f>Tab_CAANxSAAL[[#This Row],[DATA PRÉ-NOTA]]</f>
        <v>44671</v>
      </c>
      <c r="O448" s="56">
        <v>44673</v>
      </c>
      <c r="P448" s="4" t="str">
        <f>IF(Tab_Indicadores[[#This Row],[DATA PRÉ-NOTA]]&lt;=Tab_Indicadores[[#This Row],[PRAZO PRÉ-NOTA]],"No prazo","Fora do prazo")</f>
        <v>No prazo</v>
      </c>
    </row>
    <row r="449" spans="1:16" x14ac:dyDescent="0.25">
      <c r="A449" s="40" t="str">
        <f t="shared" si="70"/>
        <v>Abril</v>
      </c>
      <c r="B449" s="40">
        <f>MONTH(Tab_CAANxSAAL[[#This Row],[MÊS LANÇ.]])</f>
        <v>4</v>
      </c>
      <c r="C449" s="40" t="str">
        <f>Tab_CAANxSAAL[[#This Row],[FILIAL]]</f>
        <v>A</v>
      </c>
      <c r="D449" s="48" t="str">
        <f>Tab_CAANxSAAL[[#This Row],[RAZÃO SOCIAL]]</f>
        <v>Geflu</v>
      </c>
      <c r="E449" s="40">
        <f>Tab_CAANxSAAL[[#This Row],[NATUREZA CONTRATO]]</f>
        <v>424830</v>
      </c>
      <c r="F449" s="4" t="str">
        <f>Tab_CAANxSAAL[[#This Row],[MEDIDOR / REQUISITANTE]]</f>
        <v>Ana Laura Gomes</v>
      </c>
      <c r="G449" s="46">
        <f>Tab_CAANxSAAL[[#This Row],[LIBERAÇÃO PEDIDO]]</f>
        <v>44671</v>
      </c>
      <c r="H449" s="46">
        <v>44671</v>
      </c>
      <c r="I449" s="40">
        <f>DAY(Tab_Indicadores[[#This Row],[DATA LIBERAÇÃO]])</f>
        <v>20</v>
      </c>
      <c r="J449" s="40" t="e">
        <f>IF(Tab_Indicadores[[#This Row],[MÊS]]=$AA$3,I449,"")</f>
        <v>#REF!</v>
      </c>
      <c r="K449" s="49" t="str">
        <f>IF(Tab_Indicadores[[#All],[DATA LIBERAÇÃO]]&gt;Tab_Indicadores[[#All],[PRAZO LIBERAÇÃO]],"Fora do prazo","No prazo")</f>
        <v>No prazo</v>
      </c>
      <c r="L449" s="49" t="str">
        <f t="shared" si="71"/>
        <v>-</v>
      </c>
      <c r="M449" s="40" t="str">
        <f>IF(Tab_Indicadores[[#This Row],[STATUS]]=$Q$3,"-","")</f>
        <v>-</v>
      </c>
      <c r="N449" s="55">
        <f>Tab_CAANxSAAL[[#This Row],[DATA PRÉ-NOTA]]</f>
        <v>44671</v>
      </c>
      <c r="O449" s="56">
        <v>44673</v>
      </c>
      <c r="P449" s="4" t="str">
        <f>IF(Tab_Indicadores[[#This Row],[DATA PRÉ-NOTA]]&lt;=Tab_Indicadores[[#This Row],[PRAZO PRÉ-NOTA]],"No prazo","Fora do prazo")</f>
        <v>No prazo</v>
      </c>
    </row>
    <row r="450" spans="1:16" x14ac:dyDescent="0.25">
      <c r="A450" s="40" t="str">
        <f t="shared" si="70"/>
        <v>Abril</v>
      </c>
      <c r="B450" s="40">
        <f>MONTH(Tab_CAANxSAAL[[#This Row],[MÊS LANÇ.]])</f>
        <v>4</v>
      </c>
      <c r="C450" s="40" t="str">
        <f>Tab_CAANxSAAL[[#This Row],[FILIAL]]</f>
        <v>A</v>
      </c>
      <c r="D450" s="48" t="str">
        <f>Tab_CAANxSAAL[[#This Row],[RAZÃO SOCIAL]]</f>
        <v>Zaviu</v>
      </c>
      <c r="E450" s="40">
        <f>Tab_CAANxSAAL[[#This Row],[NATUREZA CONTRATO]]</f>
        <v>806931</v>
      </c>
      <c r="F450" s="4" t="str">
        <f>Tab_CAANxSAAL[[#This Row],[MEDIDOR / REQUISITANTE]]</f>
        <v>Sarah Azevedo</v>
      </c>
      <c r="G450" s="46">
        <f>Tab_CAANxSAAL[[#This Row],[LIBERAÇÃO PEDIDO]]</f>
        <v>44659</v>
      </c>
      <c r="H450" s="46">
        <v>44671</v>
      </c>
      <c r="I450" s="40">
        <f>DAY(Tab_Indicadores[[#This Row],[DATA LIBERAÇÃO]])</f>
        <v>8</v>
      </c>
      <c r="J450" s="40" t="e">
        <f>IF(Tab_Indicadores[[#This Row],[MÊS]]=$AA$3,I450,"")</f>
        <v>#REF!</v>
      </c>
      <c r="K450" s="49" t="str">
        <f>IF(Tab_Indicadores[[#All],[DATA LIBERAÇÃO]]&gt;Tab_Indicadores[[#All],[PRAZO LIBERAÇÃO]],"Fora do prazo","No prazo")</f>
        <v>No prazo</v>
      </c>
      <c r="L450" s="49" t="str">
        <f t="shared" si="71"/>
        <v>-</v>
      </c>
      <c r="M450" s="40" t="str">
        <f>IF(Tab_Indicadores[[#This Row],[STATUS]]=$Q$3,"-","")</f>
        <v>-</v>
      </c>
      <c r="N450" s="55">
        <f>Tab_CAANxSAAL[[#This Row],[DATA PRÉ-NOTA]]</f>
        <v>44670</v>
      </c>
      <c r="O450" s="56">
        <v>44673</v>
      </c>
      <c r="P450" s="4" t="str">
        <f>IF(Tab_Indicadores[[#This Row],[DATA PRÉ-NOTA]]&lt;=Tab_Indicadores[[#This Row],[PRAZO PRÉ-NOTA]],"No prazo","Fora do prazo")</f>
        <v>No prazo</v>
      </c>
    </row>
    <row r="451" spans="1:16" x14ac:dyDescent="0.25">
      <c r="A451" s="40" t="str">
        <f t="shared" si="70"/>
        <v>Abril</v>
      </c>
      <c r="B451" s="40">
        <f>MONTH(Tab_CAANxSAAL[[#This Row],[MÊS LANÇ.]])</f>
        <v>4</v>
      </c>
      <c r="C451" s="40" t="str">
        <f>Tab_CAANxSAAL[[#This Row],[FILIAL]]</f>
        <v>A</v>
      </c>
      <c r="D451" s="48" t="str">
        <f>Tab_CAANxSAAL[[#This Row],[RAZÃO SOCIAL]]</f>
        <v>Zaviu</v>
      </c>
      <c r="E451" s="40">
        <f>Tab_CAANxSAAL[[#This Row],[NATUREZA CONTRATO]]</f>
        <v>293606</v>
      </c>
      <c r="F451" s="4" t="str">
        <f>Tab_CAANxSAAL[[#This Row],[MEDIDOR / REQUISITANTE]]</f>
        <v>Sarah Azevedo</v>
      </c>
      <c r="G451" s="46">
        <f>Tab_CAANxSAAL[[#This Row],[LIBERAÇÃO PEDIDO]]</f>
        <v>44670</v>
      </c>
      <c r="H451" s="46">
        <v>44671</v>
      </c>
      <c r="I451" s="40">
        <f>DAY(Tab_Indicadores[[#This Row],[DATA LIBERAÇÃO]])</f>
        <v>19</v>
      </c>
      <c r="J451" s="40" t="e">
        <f>IF(Tab_Indicadores[[#This Row],[MÊS]]=$AA$3,I451,"")</f>
        <v>#REF!</v>
      </c>
      <c r="K451" s="49" t="str">
        <f>IF(Tab_Indicadores[[#All],[DATA LIBERAÇÃO]]&gt;Tab_Indicadores[[#All],[PRAZO LIBERAÇÃO]],"Fora do prazo","No prazo")</f>
        <v>No prazo</v>
      </c>
      <c r="L451" s="49" t="str">
        <f t="shared" si="71"/>
        <v>-</v>
      </c>
      <c r="M451" s="40" t="str">
        <f>IF(Tab_Indicadores[[#This Row],[STATUS]]=$Q$3,"-","")</f>
        <v>-</v>
      </c>
      <c r="N451" s="55">
        <f>Tab_CAANxSAAL[[#This Row],[DATA PRÉ-NOTA]]</f>
        <v>44671</v>
      </c>
      <c r="O451" s="56">
        <v>44673</v>
      </c>
      <c r="P451" s="4" t="str">
        <f>IF(Tab_Indicadores[[#This Row],[DATA PRÉ-NOTA]]&lt;=Tab_Indicadores[[#This Row],[PRAZO PRÉ-NOTA]],"No prazo","Fora do prazo")</f>
        <v>No prazo</v>
      </c>
    </row>
    <row r="452" spans="1:16" x14ac:dyDescent="0.25">
      <c r="A452" s="40" t="str">
        <f t="shared" si="70"/>
        <v>Abril</v>
      </c>
      <c r="B452" s="40">
        <f>MONTH(Tab_CAANxSAAL[[#This Row],[MÊS LANÇ.]])</f>
        <v>4</v>
      </c>
      <c r="C452" s="40" t="str">
        <f>Tab_CAANxSAAL[[#This Row],[FILIAL]]</f>
        <v>A</v>
      </c>
      <c r="D452" s="48" t="str">
        <f>Tab_CAANxSAAL[[#This Row],[RAZÃO SOCIAL]]</f>
        <v>Mero</v>
      </c>
      <c r="E452" s="40">
        <f>Tab_CAANxSAAL[[#This Row],[NATUREZA CONTRATO]]</f>
        <v>686422</v>
      </c>
      <c r="F452" s="4" t="str">
        <f>Tab_CAANxSAAL[[#This Row],[MEDIDOR / REQUISITANTE]]</f>
        <v>Emilly Cavalcanti</v>
      </c>
      <c r="G452" s="46">
        <f>Tab_CAANxSAAL[[#This Row],[LIBERAÇÃO PEDIDO]]</f>
        <v>44662</v>
      </c>
      <c r="H452" s="46">
        <v>44671</v>
      </c>
      <c r="I452" s="40">
        <f>DAY(Tab_Indicadores[[#This Row],[DATA LIBERAÇÃO]])</f>
        <v>11</v>
      </c>
      <c r="J452" s="40" t="e">
        <f>IF(Tab_Indicadores[[#This Row],[MÊS]]=$AA$3,I452,"")</f>
        <v>#REF!</v>
      </c>
      <c r="K452" s="49" t="str">
        <f>IF(Tab_Indicadores[[#All],[DATA LIBERAÇÃO]]&gt;Tab_Indicadores[[#All],[PRAZO LIBERAÇÃO]],"Fora do prazo","No prazo")</f>
        <v>No prazo</v>
      </c>
      <c r="L452" s="49" t="str">
        <f t="shared" si="71"/>
        <v>-</v>
      </c>
      <c r="M452" s="40" t="str">
        <f>IF(Tab_Indicadores[[#This Row],[STATUS]]=$Q$3,"-","")</f>
        <v>-</v>
      </c>
      <c r="N452" s="55">
        <f>Tab_CAANxSAAL[[#This Row],[DATA PRÉ-NOTA]]</f>
        <v>44663</v>
      </c>
      <c r="O452" s="56">
        <v>44673</v>
      </c>
      <c r="P452" s="4" t="str">
        <f>IF(Tab_Indicadores[[#This Row],[DATA PRÉ-NOTA]]&lt;=Tab_Indicadores[[#This Row],[PRAZO PRÉ-NOTA]],"No prazo","Fora do prazo")</f>
        <v>No prazo</v>
      </c>
    </row>
    <row r="453" spans="1:16" x14ac:dyDescent="0.25">
      <c r="A453" s="40" t="str">
        <f t="shared" si="70"/>
        <v>Abril</v>
      </c>
      <c r="B453" s="40">
        <f>MONTH(Tab_CAANxSAAL[[#This Row],[MÊS LANÇ.]])</f>
        <v>4</v>
      </c>
      <c r="C453" s="40" t="str">
        <f>Tab_CAANxSAAL[[#This Row],[FILIAL]]</f>
        <v>A</v>
      </c>
      <c r="D453" s="48" t="str">
        <f>Tab_CAANxSAAL[[#This Row],[RAZÃO SOCIAL]]</f>
        <v>Kalul</v>
      </c>
      <c r="E453" s="40">
        <f>Tab_CAANxSAAL[[#This Row],[NATUREZA CONTRATO]]</f>
        <v>403204</v>
      </c>
      <c r="F453" s="4" t="str">
        <f>Tab_CAANxSAAL[[#This Row],[MEDIDOR / REQUISITANTE]]</f>
        <v>Laura Cunha</v>
      </c>
      <c r="G453" s="46">
        <f>Tab_CAANxSAAL[[#This Row],[LIBERAÇÃO PEDIDO]]</f>
        <v>44659</v>
      </c>
      <c r="H453" s="46">
        <v>44671</v>
      </c>
      <c r="I453" s="40">
        <f>DAY(Tab_Indicadores[[#This Row],[DATA LIBERAÇÃO]])</f>
        <v>8</v>
      </c>
      <c r="J453" s="40" t="e">
        <f>IF(Tab_Indicadores[[#This Row],[MÊS]]=$AA$3,I453,"")</f>
        <v>#REF!</v>
      </c>
      <c r="K453" s="49" t="str">
        <f>IF(Tab_Indicadores[[#All],[DATA LIBERAÇÃO]]&gt;Tab_Indicadores[[#All],[PRAZO LIBERAÇÃO]],"Fora do prazo","No prazo")</f>
        <v>No prazo</v>
      </c>
      <c r="L453" s="49" t="str">
        <f t="shared" si="71"/>
        <v>-</v>
      </c>
      <c r="M453" s="40" t="str">
        <f>IF(Tab_Indicadores[[#This Row],[STATUS]]=$Q$3,"-","")</f>
        <v>-</v>
      </c>
      <c r="N453" s="55">
        <f>Tab_CAANxSAAL[[#This Row],[DATA PRÉ-NOTA]]</f>
        <v>44662</v>
      </c>
      <c r="O453" s="56">
        <v>44673</v>
      </c>
      <c r="P453" s="4" t="str">
        <f>IF(Tab_Indicadores[[#This Row],[DATA PRÉ-NOTA]]&lt;=Tab_Indicadores[[#This Row],[PRAZO PRÉ-NOTA]],"No prazo","Fora do prazo")</f>
        <v>No prazo</v>
      </c>
    </row>
    <row r="454" spans="1:16" x14ac:dyDescent="0.25">
      <c r="A454" s="40" t="str">
        <f t="shared" si="70"/>
        <v>Abril</v>
      </c>
      <c r="B454" s="40">
        <f>MONTH(Tab_CAANxSAAL[[#This Row],[MÊS LANÇ.]])</f>
        <v>4</v>
      </c>
      <c r="C454" s="40" t="str">
        <f>Tab_CAANxSAAL[[#This Row],[FILIAL]]</f>
        <v>B</v>
      </c>
      <c r="D454" s="48" t="str">
        <f>Tab_CAANxSAAL[[#This Row],[RAZÃO SOCIAL]]</f>
        <v>Vaeis</v>
      </c>
      <c r="E454" s="40">
        <f>Tab_CAANxSAAL[[#This Row],[NATUREZA CONTRATO]]</f>
        <v>534597</v>
      </c>
      <c r="F454" s="4" t="str">
        <f>Tab_CAANxSAAL[[#This Row],[MEDIDOR / REQUISITANTE]]</f>
        <v>Breno Castro</v>
      </c>
      <c r="G454" s="46">
        <f>Tab_CAANxSAAL[[#This Row],[LIBERAÇÃO PEDIDO]]</f>
        <v>44655</v>
      </c>
      <c r="H454" s="46">
        <v>44671</v>
      </c>
      <c r="I454" s="40">
        <f>DAY(Tab_Indicadores[[#This Row],[DATA LIBERAÇÃO]])</f>
        <v>4</v>
      </c>
      <c r="J454" s="40" t="e">
        <f>IF(Tab_Indicadores[[#This Row],[MÊS]]=$AA$3,I454,"")</f>
        <v>#REF!</v>
      </c>
      <c r="K454" s="49" t="str">
        <f>IF(Tab_Indicadores[[#All],[DATA LIBERAÇÃO]]&gt;Tab_Indicadores[[#All],[PRAZO LIBERAÇÃO]],"Fora do prazo","No prazo")</f>
        <v>No prazo</v>
      </c>
      <c r="L454" s="49" t="str">
        <f t="shared" si="71"/>
        <v>-</v>
      </c>
      <c r="M454" s="40" t="str">
        <f>IF(Tab_Indicadores[[#This Row],[STATUS]]=$Q$3,"-","")</f>
        <v>-</v>
      </c>
      <c r="N454" s="55">
        <f>Tab_CAANxSAAL[[#This Row],[DATA PRÉ-NOTA]]</f>
        <v>44655</v>
      </c>
      <c r="O454" s="56">
        <v>44673</v>
      </c>
      <c r="P454" s="4" t="str">
        <f>IF(Tab_Indicadores[[#This Row],[DATA PRÉ-NOTA]]&lt;=Tab_Indicadores[[#This Row],[PRAZO PRÉ-NOTA]],"No prazo","Fora do prazo")</f>
        <v>No prazo</v>
      </c>
    </row>
    <row r="455" spans="1:16" x14ac:dyDescent="0.25">
      <c r="A455" s="40" t="str">
        <f t="shared" ref="A455:A486" si="72">IF(B455=1,"Janeiro",IF(B455=2,"Fevereiro",IF(B455=3,"Março",IF(B455=4,"Abril",IF(B455=5,"Maio",IF(B455=6,"Junho",IF(B455=7,"Julho",IF(B455=8,"Agosto",IF(B455=9,"Setembro",IF(B455=10,"Outubro",IF(B455=11,"Novembro","Dezembro")))))))))))</f>
        <v>Abril</v>
      </c>
      <c r="B455" s="40">
        <f>MONTH(Tab_CAANxSAAL[[#This Row],[MÊS LANÇ.]])</f>
        <v>4</v>
      </c>
      <c r="C455" s="40" t="str">
        <f>Tab_CAANxSAAL[[#This Row],[FILIAL]]</f>
        <v>A</v>
      </c>
      <c r="D455" s="48" t="str">
        <f>Tab_CAANxSAAL[[#This Row],[RAZÃO SOCIAL]]</f>
        <v>Vaeis</v>
      </c>
      <c r="E455" s="40">
        <f>Tab_CAANxSAAL[[#This Row],[NATUREZA CONTRATO]]</f>
        <v>520470</v>
      </c>
      <c r="F455" s="4" t="str">
        <f>Tab_CAANxSAAL[[#This Row],[MEDIDOR / REQUISITANTE]]</f>
        <v>Breno Castro</v>
      </c>
      <c r="G455" s="46">
        <f>Tab_CAANxSAAL[[#This Row],[LIBERAÇÃO PEDIDO]]</f>
        <v>44662</v>
      </c>
      <c r="H455" s="46">
        <v>44671</v>
      </c>
      <c r="I455" s="40">
        <f>DAY(Tab_Indicadores[[#This Row],[DATA LIBERAÇÃO]])</f>
        <v>11</v>
      </c>
      <c r="J455" s="40" t="e">
        <f>IF(Tab_Indicadores[[#This Row],[MÊS]]=$AA$3,I455,"")</f>
        <v>#REF!</v>
      </c>
      <c r="K455" s="49" t="str">
        <f>IF(Tab_Indicadores[[#All],[DATA LIBERAÇÃO]]&gt;Tab_Indicadores[[#All],[PRAZO LIBERAÇÃO]],"Fora do prazo","No prazo")</f>
        <v>No prazo</v>
      </c>
      <c r="L455" s="49" t="str">
        <f t="shared" ref="L455:L486" si="73">IF(K455="Fora do prazo",F455,"-")</f>
        <v>-</v>
      </c>
      <c r="M455" s="40" t="str">
        <f>IF(Tab_Indicadores[[#This Row],[STATUS]]=$Q$3,"-","")</f>
        <v>-</v>
      </c>
      <c r="N455" s="55">
        <f>Tab_CAANxSAAL[[#This Row],[DATA PRÉ-NOTA]]</f>
        <v>44662</v>
      </c>
      <c r="O455" s="56">
        <v>44673</v>
      </c>
      <c r="P455" s="4" t="str">
        <f>IF(Tab_Indicadores[[#This Row],[DATA PRÉ-NOTA]]&lt;=Tab_Indicadores[[#This Row],[PRAZO PRÉ-NOTA]],"No prazo","Fora do prazo")</f>
        <v>No prazo</v>
      </c>
    </row>
    <row r="456" spans="1:16" x14ac:dyDescent="0.25">
      <c r="A456" s="40" t="str">
        <f t="shared" si="72"/>
        <v>Abril</v>
      </c>
      <c r="B456" s="40">
        <f>MONTH(Tab_CAANxSAAL[[#This Row],[MÊS LANÇ.]])</f>
        <v>4</v>
      </c>
      <c r="C456" s="40" t="str">
        <f>Tab_CAANxSAAL[[#This Row],[FILIAL]]</f>
        <v>A</v>
      </c>
      <c r="D456" s="48" t="str">
        <f>Tab_CAANxSAAL[[#This Row],[RAZÃO SOCIAL]]</f>
        <v>Vaeis</v>
      </c>
      <c r="E456" s="40">
        <f>Tab_CAANxSAAL[[#This Row],[NATUREZA CONTRATO]]</f>
        <v>724687</v>
      </c>
      <c r="F456" s="4" t="str">
        <f>Tab_CAANxSAAL[[#This Row],[MEDIDOR / REQUISITANTE]]</f>
        <v>Giovanna Fernandes</v>
      </c>
      <c r="G456" s="46">
        <f>Tab_CAANxSAAL[[#This Row],[LIBERAÇÃO PEDIDO]]</f>
        <v>44665</v>
      </c>
      <c r="H456" s="46">
        <v>44671</v>
      </c>
      <c r="I456" s="40">
        <f>DAY(Tab_Indicadores[[#This Row],[DATA LIBERAÇÃO]])</f>
        <v>14</v>
      </c>
      <c r="J456" s="40" t="e">
        <f>IF(Tab_Indicadores[[#This Row],[MÊS]]=$AA$3,I456,"")</f>
        <v>#REF!</v>
      </c>
      <c r="K456" s="49" t="str">
        <f>IF(Tab_Indicadores[[#All],[DATA LIBERAÇÃO]]&gt;Tab_Indicadores[[#All],[PRAZO LIBERAÇÃO]],"Fora do prazo","No prazo")</f>
        <v>No prazo</v>
      </c>
      <c r="L456" s="49" t="str">
        <f t="shared" si="73"/>
        <v>-</v>
      </c>
      <c r="M456" s="40" t="str">
        <f>IF(Tab_Indicadores[[#This Row],[STATUS]]=$Q$3,"-","")</f>
        <v>-</v>
      </c>
      <c r="N456" s="55">
        <f>Tab_CAANxSAAL[[#This Row],[DATA PRÉ-NOTA]]</f>
        <v>44665</v>
      </c>
      <c r="O456" s="56">
        <v>44673</v>
      </c>
      <c r="P456" s="4" t="str">
        <f>IF(Tab_Indicadores[[#This Row],[DATA PRÉ-NOTA]]&lt;=Tab_Indicadores[[#This Row],[PRAZO PRÉ-NOTA]],"No prazo","Fora do prazo")</f>
        <v>No prazo</v>
      </c>
    </row>
    <row r="457" spans="1:16" x14ac:dyDescent="0.25">
      <c r="A457" s="40" t="str">
        <f t="shared" si="72"/>
        <v>Abril</v>
      </c>
      <c r="B457" s="40">
        <f>MONTH(Tab_CAANxSAAL[[#This Row],[MÊS LANÇ.]])</f>
        <v>4</v>
      </c>
      <c r="C457" s="40" t="str">
        <f>Tab_CAANxSAAL[[#This Row],[FILIAL]]</f>
        <v>A</v>
      </c>
      <c r="D457" s="48" t="str">
        <f>Tab_CAANxSAAL[[#This Row],[RAZÃO SOCIAL]]</f>
        <v>Vaeis</v>
      </c>
      <c r="E457" s="40">
        <f>Tab_CAANxSAAL[[#This Row],[NATUREZA CONTRATO]]</f>
        <v>971084</v>
      </c>
      <c r="F457" s="4" t="str">
        <f>Tab_CAANxSAAL[[#This Row],[MEDIDOR / REQUISITANTE]]</f>
        <v>Heitor das Neves</v>
      </c>
      <c r="G457" s="46">
        <f>Tab_CAANxSAAL[[#This Row],[LIBERAÇÃO PEDIDO]]</f>
        <v>44676</v>
      </c>
      <c r="H457" s="46">
        <v>44671</v>
      </c>
      <c r="I457" s="40">
        <f>DAY(Tab_Indicadores[[#This Row],[DATA LIBERAÇÃO]])</f>
        <v>25</v>
      </c>
      <c r="J457" s="40" t="e">
        <f>IF(Tab_Indicadores[[#This Row],[MÊS]]=$AA$3,I457,"")</f>
        <v>#REF!</v>
      </c>
      <c r="K457" s="49" t="str">
        <f>IF(Tab_Indicadores[[#All],[DATA LIBERAÇÃO]]&gt;Tab_Indicadores[[#All],[PRAZO LIBERAÇÃO]],"Fora do prazo","No prazo")</f>
        <v>Fora do prazo</v>
      </c>
      <c r="L457" s="49" t="str">
        <f t="shared" si="73"/>
        <v>Heitor das Neves</v>
      </c>
      <c r="M457" s="40" t="str">
        <f>IF(Tab_Indicadores[[#This Row],[STATUS]]=$Q$3,"-","")</f>
        <v/>
      </c>
      <c r="N457" s="55">
        <f>Tab_CAANxSAAL[[#This Row],[DATA PRÉ-NOTA]]</f>
        <v>44676</v>
      </c>
      <c r="O457" s="56">
        <v>44673</v>
      </c>
      <c r="P457" s="4" t="str">
        <f>IF(Tab_Indicadores[[#This Row],[DATA PRÉ-NOTA]]&lt;=Tab_Indicadores[[#This Row],[PRAZO PRÉ-NOTA]],"No prazo","Fora do prazo")</f>
        <v>Fora do prazo</v>
      </c>
    </row>
    <row r="458" spans="1:16" x14ac:dyDescent="0.25">
      <c r="A458" s="40" t="str">
        <f t="shared" si="72"/>
        <v>Abril</v>
      </c>
      <c r="B458" s="40">
        <f>MONTH(Tab_CAANxSAAL[[#This Row],[MÊS LANÇ.]])</f>
        <v>4</v>
      </c>
      <c r="C458" s="40" t="str">
        <f>Tab_CAANxSAAL[[#This Row],[FILIAL]]</f>
        <v>A</v>
      </c>
      <c r="D458" s="48" t="str">
        <f>Tab_CAANxSAAL[[#This Row],[RAZÃO SOCIAL]]</f>
        <v>Vaeis</v>
      </c>
      <c r="E458" s="40">
        <f>Tab_CAANxSAAL[[#This Row],[NATUREZA CONTRATO]]</f>
        <v>196171</v>
      </c>
      <c r="F458" s="4" t="str">
        <f>Tab_CAANxSAAL[[#This Row],[MEDIDOR / REQUISITANTE]]</f>
        <v>Heitor das Neves</v>
      </c>
      <c r="G458" s="46">
        <f>Tab_CAANxSAAL[[#This Row],[LIBERAÇÃO PEDIDO]]</f>
        <v>44676</v>
      </c>
      <c r="H458" s="46">
        <v>44671</v>
      </c>
      <c r="I458" s="40">
        <f>DAY(Tab_Indicadores[[#This Row],[DATA LIBERAÇÃO]])</f>
        <v>25</v>
      </c>
      <c r="J458" s="40" t="e">
        <f>IF(Tab_Indicadores[[#This Row],[MÊS]]=$AA$3,I458,"")</f>
        <v>#REF!</v>
      </c>
      <c r="K458" s="49" t="str">
        <f>IF(Tab_Indicadores[[#All],[DATA LIBERAÇÃO]]&gt;Tab_Indicadores[[#All],[PRAZO LIBERAÇÃO]],"Fora do prazo","No prazo")</f>
        <v>Fora do prazo</v>
      </c>
      <c r="L458" s="49" t="str">
        <f t="shared" si="73"/>
        <v>Heitor das Neves</v>
      </c>
      <c r="M458" s="40" t="str">
        <f>IF(Tab_Indicadores[[#This Row],[STATUS]]=$Q$3,"-","")</f>
        <v/>
      </c>
      <c r="N458" s="55">
        <f>Tab_CAANxSAAL[[#This Row],[DATA PRÉ-NOTA]]</f>
        <v>44676</v>
      </c>
      <c r="O458" s="56">
        <v>44673</v>
      </c>
      <c r="P458" s="4" t="str">
        <f>IF(Tab_Indicadores[[#This Row],[DATA PRÉ-NOTA]]&lt;=Tab_Indicadores[[#This Row],[PRAZO PRÉ-NOTA]],"No prazo","Fora do prazo")</f>
        <v>Fora do prazo</v>
      </c>
    </row>
    <row r="459" spans="1:16" x14ac:dyDescent="0.25">
      <c r="A459" s="40" t="str">
        <f t="shared" si="72"/>
        <v>Abril</v>
      </c>
      <c r="B459" s="40">
        <f>MONTH(Tab_CAANxSAAL[[#This Row],[MÊS LANÇ.]])</f>
        <v>4</v>
      </c>
      <c r="C459" s="40" t="str">
        <f>Tab_CAANxSAAL[[#This Row],[FILIAL]]</f>
        <v>A</v>
      </c>
      <c r="D459" s="48" t="str">
        <f>Tab_CAANxSAAL[[#This Row],[RAZÃO SOCIAL]]</f>
        <v>Vaeis</v>
      </c>
      <c r="E459" s="40">
        <f>Tab_CAANxSAAL[[#This Row],[NATUREZA CONTRATO]]</f>
        <v>591591</v>
      </c>
      <c r="F459" s="4" t="str">
        <f>Tab_CAANxSAAL[[#This Row],[MEDIDOR / REQUISITANTE]]</f>
        <v>Heitor das Neves</v>
      </c>
      <c r="G459" s="46">
        <f>Tab_CAANxSAAL[[#This Row],[LIBERAÇÃO PEDIDO]]</f>
        <v>44676</v>
      </c>
      <c r="H459" s="46">
        <v>44671</v>
      </c>
      <c r="I459" s="40">
        <f>DAY(Tab_Indicadores[[#This Row],[DATA LIBERAÇÃO]])</f>
        <v>25</v>
      </c>
      <c r="J459" s="40" t="e">
        <f>IF(Tab_Indicadores[[#This Row],[MÊS]]=$AA$3,I459,"")</f>
        <v>#REF!</v>
      </c>
      <c r="K459" s="49" t="str">
        <f>IF(Tab_Indicadores[[#All],[DATA LIBERAÇÃO]]&gt;Tab_Indicadores[[#All],[PRAZO LIBERAÇÃO]],"Fora do prazo","No prazo")</f>
        <v>Fora do prazo</v>
      </c>
      <c r="L459" s="49" t="str">
        <f t="shared" si="73"/>
        <v>Heitor das Neves</v>
      </c>
      <c r="M459" s="40" t="str">
        <f>IF(Tab_Indicadores[[#This Row],[STATUS]]=$Q$3,"-","")</f>
        <v/>
      </c>
      <c r="N459" s="55">
        <f>Tab_CAANxSAAL[[#This Row],[DATA PRÉ-NOTA]]</f>
        <v>44676</v>
      </c>
      <c r="O459" s="56">
        <v>44673</v>
      </c>
      <c r="P459" s="4" t="str">
        <f>IF(Tab_Indicadores[[#This Row],[DATA PRÉ-NOTA]]&lt;=Tab_Indicadores[[#This Row],[PRAZO PRÉ-NOTA]],"No prazo","Fora do prazo")</f>
        <v>Fora do prazo</v>
      </c>
    </row>
    <row r="460" spans="1:16" x14ac:dyDescent="0.25">
      <c r="A460" s="40" t="str">
        <f t="shared" si="72"/>
        <v>Abril</v>
      </c>
      <c r="B460" s="40">
        <f>MONTH(Tab_CAANxSAAL[[#This Row],[MÊS LANÇ.]])</f>
        <v>4</v>
      </c>
      <c r="C460" s="40" t="str">
        <f>Tab_CAANxSAAL[[#This Row],[FILIAL]]</f>
        <v>B</v>
      </c>
      <c r="D460" s="48" t="str">
        <f>Tab_CAANxSAAL[[#This Row],[RAZÃO SOCIAL]]</f>
        <v>Tetoa</v>
      </c>
      <c r="E460" s="40">
        <f>Tab_CAANxSAAL[[#This Row],[NATUREZA CONTRATO]]</f>
        <v>547673</v>
      </c>
      <c r="F460" s="4" t="str">
        <f>Tab_CAANxSAAL[[#This Row],[MEDIDOR / REQUISITANTE]]</f>
        <v>Breno Castro</v>
      </c>
      <c r="G460" s="46">
        <f>Tab_CAANxSAAL[[#This Row],[LIBERAÇÃO PEDIDO]]</f>
        <v>44655</v>
      </c>
      <c r="H460" s="46">
        <v>44671</v>
      </c>
      <c r="I460" s="40">
        <f>DAY(Tab_Indicadores[[#This Row],[DATA LIBERAÇÃO]])</f>
        <v>4</v>
      </c>
      <c r="J460" s="40" t="e">
        <f>IF(Tab_Indicadores[[#This Row],[MÊS]]=$AA$3,I460,"")</f>
        <v>#REF!</v>
      </c>
      <c r="K460" s="49" t="str">
        <f>IF(Tab_Indicadores[[#All],[DATA LIBERAÇÃO]]&gt;Tab_Indicadores[[#All],[PRAZO LIBERAÇÃO]],"Fora do prazo","No prazo")</f>
        <v>No prazo</v>
      </c>
      <c r="L460" s="49" t="str">
        <f t="shared" si="73"/>
        <v>-</v>
      </c>
      <c r="M460" s="40" t="str">
        <f>IF(Tab_Indicadores[[#This Row],[STATUS]]=$Q$3,"-","")</f>
        <v>-</v>
      </c>
      <c r="N460" s="55">
        <f>Tab_CAANxSAAL[[#This Row],[DATA PRÉ-NOTA]]</f>
        <v>44655</v>
      </c>
      <c r="O460" s="56">
        <v>44673</v>
      </c>
      <c r="P460" s="4" t="str">
        <f>IF(Tab_Indicadores[[#This Row],[DATA PRÉ-NOTA]]&lt;=Tab_Indicadores[[#This Row],[PRAZO PRÉ-NOTA]],"No prazo","Fora do prazo")</f>
        <v>No prazo</v>
      </c>
    </row>
    <row r="461" spans="1:16" x14ac:dyDescent="0.25">
      <c r="A461" s="40" t="str">
        <f t="shared" si="72"/>
        <v>Abril</v>
      </c>
      <c r="B461" s="40">
        <f>MONTH(Tab_CAANxSAAL[[#This Row],[MÊS LANÇ.]])</f>
        <v>4</v>
      </c>
      <c r="C461" s="40" t="str">
        <f>Tab_CAANxSAAL[[#This Row],[FILIAL]]</f>
        <v>B</v>
      </c>
      <c r="D461" s="48" t="str">
        <f>Tab_CAANxSAAL[[#This Row],[RAZÃO SOCIAL]]</f>
        <v>Tetoa</v>
      </c>
      <c r="E461" s="40">
        <f>Tab_CAANxSAAL[[#This Row],[NATUREZA CONTRATO]]</f>
        <v>618893</v>
      </c>
      <c r="F461" s="4" t="str">
        <f>Tab_CAANxSAAL[[#This Row],[MEDIDOR / REQUISITANTE]]</f>
        <v>Breno Castro</v>
      </c>
      <c r="G461" s="46">
        <f>Tab_CAANxSAAL[[#This Row],[LIBERAÇÃO PEDIDO]]</f>
        <v>44655</v>
      </c>
      <c r="H461" s="46">
        <v>44671</v>
      </c>
      <c r="I461" s="40">
        <f>DAY(Tab_Indicadores[[#This Row],[DATA LIBERAÇÃO]])</f>
        <v>4</v>
      </c>
      <c r="J461" s="40" t="e">
        <f>IF(Tab_Indicadores[[#This Row],[MÊS]]=$AA$3,I461,"")</f>
        <v>#REF!</v>
      </c>
      <c r="K461" s="49" t="str">
        <f>IF(Tab_Indicadores[[#All],[DATA LIBERAÇÃO]]&gt;Tab_Indicadores[[#All],[PRAZO LIBERAÇÃO]],"Fora do prazo","No prazo")</f>
        <v>No prazo</v>
      </c>
      <c r="L461" s="49" t="str">
        <f t="shared" si="73"/>
        <v>-</v>
      </c>
      <c r="M461" s="40" t="str">
        <f>IF(Tab_Indicadores[[#This Row],[STATUS]]=$Q$3,"-","")</f>
        <v>-</v>
      </c>
      <c r="N461" s="55">
        <f>Tab_CAANxSAAL[[#This Row],[DATA PRÉ-NOTA]]</f>
        <v>44655</v>
      </c>
      <c r="O461" s="56">
        <v>44673</v>
      </c>
      <c r="P461" s="4" t="str">
        <f>IF(Tab_Indicadores[[#This Row],[DATA PRÉ-NOTA]]&lt;=Tab_Indicadores[[#This Row],[PRAZO PRÉ-NOTA]],"No prazo","Fora do prazo")</f>
        <v>No prazo</v>
      </c>
    </row>
    <row r="462" spans="1:16" x14ac:dyDescent="0.25">
      <c r="A462" s="40" t="str">
        <f t="shared" si="72"/>
        <v>Abril</v>
      </c>
      <c r="B462" s="40">
        <f>MONTH(Tab_CAANxSAAL[[#This Row],[MÊS LANÇ.]])</f>
        <v>4</v>
      </c>
      <c r="C462" s="40" t="str">
        <f>Tab_CAANxSAAL[[#This Row],[FILIAL]]</f>
        <v>A</v>
      </c>
      <c r="D462" s="48" t="str">
        <f>Tab_CAANxSAAL[[#This Row],[RAZÃO SOCIAL]]</f>
        <v>Tetoa</v>
      </c>
      <c r="E462" s="40">
        <f>Tab_CAANxSAAL[[#This Row],[NATUREZA CONTRATO]]</f>
        <v>977214</v>
      </c>
      <c r="F462" s="4" t="str">
        <f>Tab_CAANxSAAL[[#This Row],[MEDIDOR / REQUISITANTE]]</f>
        <v>Breno Castro</v>
      </c>
      <c r="G462" s="46">
        <f>Tab_CAANxSAAL[[#This Row],[LIBERAÇÃO PEDIDO]]</f>
        <v>44655</v>
      </c>
      <c r="H462" s="46">
        <v>44671</v>
      </c>
      <c r="I462" s="40">
        <f>DAY(Tab_Indicadores[[#This Row],[DATA LIBERAÇÃO]])</f>
        <v>4</v>
      </c>
      <c r="J462" s="40" t="e">
        <f>IF(Tab_Indicadores[[#This Row],[MÊS]]=$AA$3,I462,"")</f>
        <v>#REF!</v>
      </c>
      <c r="K462" s="49" t="str">
        <f>IF(Tab_Indicadores[[#All],[DATA LIBERAÇÃO]]&gt;Tab_Indicadores[[#All],[PRAZO LIBERAÇÃO]],"Fora do prazo","No prazo")</f>
        <v>No prazo</v>
      </c>
      <c r="L462" s="49" t="str">
        <f t="shared" si="73"/>
        <v>-</v>
      </c>
      <c r="M462" s="40" t="str">
        <f>IF(Tab_Indicadores[[#This Row],[STATUS]]=$Q$3,"-","")</f>
        <v>-</v>
      </c>
      <c r="N462" s="55">
        <f>Tab_CAANxSAAL[[#This Row],[DATA PRÉ-NOTA]]</f>
        <v>44655</v>
      </c>
      <c r="O462" s="56">
        <v>44673</v>
      </c>
      <c r="P462" s="4" t="str">
        <f>IF(Tab_Indicadores[[#This Row],[DATA PRÉ-NOTA]]&lt;=Tab_Indicadores[[#This Row],[PRAZO PRÉ-NOTA]],"No prazo","Fora do prazo")</f>
        <v>No prazo</v>
      </c>
    </row>
    <row r="463" spans="1:16" x14ac:dyDescent="0.25">
      <c r="A463" s="40" t="str">
        <f t="shared" si="72"/>
        <v>Abril</v>
      </c>
      <c r="B463" s="40">
        <f>MONTH(Tab_CAANxSAAL[[#This Row],[MÊS LANÇ.]])</f>
        <v>4</v>
      </c>
      <c r="C463" s="40" t="str">
        <f>Tab_CAANxSAAL[[#This Row],[FILIAL]]</f>
        <v>A</v>
      </c>
      <c r="D463" s="48" t="str">
        <f>Tab_CAANxSAAL[[#This Row],[RAZÃO SOCIAL]]</f>
        <v>Tetoa</v>
      </c>
      <c r="E463" s="40">
        <f>Tab_CAANxSAAL[[#This Row],[NATUREZA CONTRATO]]</f>
        <v>642825</v>
      </c>
      <c r="F463" s="4" t="str">
        <f>Tab_CAANxSAAL[[#This Row],[MEDIDOR / REQUISITANTE]]</f>
        <v>Breno Castro</v>
      </c>
      <c r="G463" s="46">
        <f>Tab_CAANxSAAL[[#This Row],[LIBERAÇÃO PEDIDO]]</f>
        <v>44655</v>
      </c>
      <c r="H463" s="46">
        <v>44671</v>
      </c>
      <c r="I463" s="40">
        <f>DAY(Tab_Indicadores[[#This Row],[DATA LIBERAÇÃO]])</f>
        <v>4</v>
      </c>
      <c r="J463" s="40" t="e">
        <f>IF(Tab_Indicadores[[#This Row],[MÊS]]=$AA$3,I463,"")</f>
        <v>#REF!</v>
      </c>
      <c r="K463" s="49" t="str">
        <f>IF(Tab_Indicadores[[#All],[DATA LIBERAÇÃO]]&gt;Tab_Indicadores[[#All],[PRAZO LIBERAÇÃO]],"Fora do prazo","No prazo")</f>
        <v>No prazo</v>
      </c>
      <c r="L463" s="49" t="str">
        <f t="shared" si="73"/>
        <v>-</v>
      </c>
      <c r="M463" s="40" t="str">
        <f>IF(Tab_Indicadores[[#This Row],[STATUS]]=$Q$3,"-","")</f>
        <v>-</v>
      </c>
      <c r="N463" s="55">
        <f>Tab_CAANxSAAL[[#This Row],[DATA PRÉ-NOTA]]</f>
        <v>44655</v>
      </c>
      <c r="O463" s="56">
        <v>44673</v>
      </c>
      <c r="P463" s="4" t="str">
        <f>IF(Tab_Indicadores[[#This Row],[DATA PRÉ-NOTA]]&lt;=Tab_Indicadores[[#This Row],[PRAZO PRÉ-NOTA]],"No prazo","Fora do prazo")</f>
        <v>No prazo</v>
      </c>
    </row>
    <row r="464" spans="1:16" x14ac:dyDescent="0.25">
      <c r="A464" s="40" t="str">
        <f t="shared" si="72"/>
        <v>Abril</v>
      </c>
      <c r="B464" s="40">
        <f>MONTH(Tab_CAANxSAAL[[#This Row],[MÊS LANÇ.]])</f>
        <v>4</v>
      </c>
      <c r="C464" s="40" t="str">
        <f>Tab_CAANxSAAL[[#This Row],[FILIAL]]</f>
        <v>A</v>
      </c>
      <c r="D464" s="48" t="str">
        <f>Tab_CAANxSAAL[[#This Row],[RAZÃO SOCIAL]]</f>
        <v>Hoyro</v>
      </c>
      <c r="E464" s="40">
        <f>Tab_CAANxSAAL[[#This Row],[NATUREZA CONTRATO]]</f>
        <v>338352</v>
      </c>
      <c r="F464" s="4" t="str">
        <f>Tab_CAANxSAAL[[#This Row],[MEDIDOR / REQUISITANTE]]</f>
        <v>Lucas Moura</v>
      </c>
      <c r="G464" s="46">
        <f>Tab_CAANxSAAL[[#This Row],[LIBERAÇÃO PEDIDO]]</f>
        <v>44665</v>
      </c>
      <c r="H464" s="46">
        <v>44671</v>
      </c>
      <c r="I464" s="40">
        <f>DAY(Tab_Indicadores[[#This Row],[DATA LIBERAÇÃO]])</f>
        <v>14</v>
      </c>
      <c r="J464" s="40" t="e">
        <f>IF(Tab_Indicadores[[#This Row],[MÊS]]=$AA$3,I464,"")</f>
        <v>#REF!</v>
      </c>
      <c r="K464" s="49" t="str">
        <f>IF(Tab_Indicadores[[#All],[DATA LIBERAÇÃO]]&gt;Tab_Indicadores[[#All],[PRAZO LIBERAÇÃO]],"Fora do prazo","No prazo")</f>
        <v>No prazo</v>
      </c>
      <c r="L464" s="49" t="str">
        <f t="shared" si="73"/>
        <v>-</v>
      </c>
      <c r="M464" s="40" t="str">
        <f>IF(Tab_Indicadores[[#This Row],[STATUS]]=$Q$3,"-","")</f>
        <v>-</v>
      </c>
      <c r="N464" s="55">
        <f>Tab_CAANxSAAL[[#This Row],[DATA PRÉ-NOTA]]</f>
        <v>44669</v>
      </c>
      <c r="O464" s="56">
        <v>44673</v>
      </c>
      <c r="P464" s="4" t="str">
        <f>IF(Tab_Indicadores[[#This Row],[DATA PRÉ-NOTA]]&lt;=Tab_Indicadores[[#This Row],[PRAZO PRÉ-NOTA]],"No prazo","Fora do prazo")</f>
        <v>No prazo</v>
      </c>
    </row>
    <row r="465" spans="1:16" x14ac:dyDescent="0.25">
      <c r="A465" s="40" t="str">
        <f t="shared" si="72"/>
        <v>Abril</v>
      </c>
      <c r="B465" s="40">
        <f>MONTH(Tab_CAANxSAAL[[#This Row],[MÊS LANÇ.]])</f>
        <v>4</v>
      </c>
      <c r="C465" s="40" t="str">
        <f>Tab_CAANxSAAL[[#This Row],[FILIAL]]</f>
        <v>A</v>
      </c>
      <c r="D465" s="48" t="str">
        <f>Tab_CAANxSAAL[[#This Row],[RAZÃO SOCIAL]]</f>
        <v>Arkol</v>
      </c>
      <c r="E465" s="40">
        <f>Tab_CAANxSAAL[[#This Row],[NATUREZA CONTRATO]]</f>
        <v>273614</v>
      </c>
      <c r="F465" s="4" t="str">
        <f>Tab_CAANxSAAL[[#This Row],[MEDIDOR / REQUISITANTE]]</f>
        <v>Maria Eduarda Ribeiro</v>
      </c>
      <c r="G465" s="46">
        <f>Tab_CAANxSAAL[[#This Row],[LIBERAÇÃO PEDIDO]]</f>
        <v>44650</v>
      </c>
      <c r="H465" s="46">
        <v>44671</v>
      </c>
      <c r="I465" s="40">
        <f>DAY(Tab_Indicadores[[#This Row],[DATA LIBERAÇÃO]])</f>
        <v>30</v>
      </c>
      <c r="J465" s="40" t="e">
        <f>IF(Tab_Indicadores[[#This Row],[MÊS]]=$AA$3,I465,"")</f>
        <v>#REF!</v>
      </c>
      <c r="K465" s="49" t="str">
        <f>IF(Tab_Indicadores[[#All],[DATA LIBERAÇÃO]]&gt;Tab_Indicadores[[#All],[PRAZO LIBERAÇÃO]],"Fora do prazo","No prazo")</f>
        <v>No prazo</v>
      </c>
      <c r="L465" s="49" t="str">
        <f t="shared" si="73"/>
        <v>-</v>
      </c>
      <c r="M465" s="40" t="str">
        <f>IF(Tab_Indicadores[[#This Row],[STATUS]]=$Q$3,"-","")</f>
        <v>-</v>
      </c>
      <c r="N465" s="55">
        <f>Tab_CAANxSAAL[[#This Row],[DATA PRÉ-NOTA]]</f>
        <v>44655</v>
      </c>
      <c r="O465" s="56">
        <v>44673</v>
      </c>
      <c r="P465" s="4" t="str">
        <f>IF(Tab_Indicadores[[#This Row],[DATA PRÉ-NOTA]]&lt;=Tab_Indicadores[[#This Row],[PRAZO PRÉ-NOTA]],"No prazo","Fora do prazo")</f>
        <v>No prazo</v>
      </c>
    </row>
    <row r="466" spans="1:16" x14ac:dyDescent="0.25">
      <c r="A466" s="40" t="str">
        <f t="shared" si="72"/>
        <v>Abril</v>
      </c>
      <c r="B466" s="40">
        <f>MONTH(Tab_CAANxSAAL[[#This Row],[MÊS LANÇ.]])</f>
        <v>4</v>
      </c>
      <c r="C466" s="40" t="str">
        <f>Tab_CAANxSAAL[[#This Row],[FILIAL]]</f>
        <v>A</v>
      </c>
      <c r="D466" s="48" t="str">
        <f>Tab_CAANxSAAL[[#This Row],[RAZÃO SOCIAL]]</f>
        <v>Arkol</v>
      </c>
      <c r="E466" s="40">
        <f>Tab_CAANxSAAL[[#This Row],[NATUREZA CONTRATO]]</f>
        <v>172633</v>
      </c>
      <c r="F466" s="4" t="str">
        <f>Tab_CAANxSAAL[[#This Row],[MEDIDOR / REQUISITANTE]]</f>
        <v>Maria Eduarda Ribeiro</v>
      </c>
      <c r="G466" s="46">
        <f>Tab_CAANxSAAL[[#This Row],[LIBERAÇÃO PEDIDO]]</f>
        <v>44657</v>
      </c>
      <c r="H466" s="46">
        <v>44671</v>
      </c>
      <c r="I466" s="40">
        <f>DAY(Tab_Indicadores[[#This Row],[DATA LIBERAÇÃO]])</f>
        <v>6</v>
      </c>
      <c r="J466" s="40" t="e">
        <f>IF(Tab_Indicadores[[#This Row],[MÊS]]=$AA$3,I466,"")</f>
        <v>#REF!</v>
      </c>
      <c r="K466" s="49" t="str">
        <f>IF(Tab_Indicadores[[#All],[DATA LIBERAÇÃO]]&gt;Tab_Indicadores[[#All],[PRAZO LIBERAÇÃO]],"Fora do prazo","No prazo")</f>
        <v>No prazo</v>
      </c>
      <c r="L466" s="49" t="str">
        <f t="shared" si="73"/>
        <v>-</v>
      </c>
      <c r="M466" s="40" t="str">
        <f>IF(Tab_Indicadores[[#This Row],[STATUS]]=$Q$3,"-","")</f>
        <v>-</v>
      </c>
      <c r="N466" s="55">
        <f>Tab_CAANxSAAL[[#This Row],[DATA PRÉ-NOTA]]</f>
        <v>44662</v>
      </c>
      <c r="O466" s="56">
        <v>44673</v>
      </c>
      <c r="P466" s="4" t="str">
        <f>IF(Tab_Indicadores[[#This Row],[DATA PRÉ-NOTA]]&lt;=Tab_Indicadores[[#This Row],[PRAZO PRÉ-NOTA]],"No prazo","Fora do prazo")</f>
        <v>No prazo</v>
      </c>
    </row>
    <row r="467" spans="1:16" x14ac:dyDescent="0.25">
      <c r="A467" s="40" t="str">
        <f t="shared" si="72"/>
        <v>Abril</v>
      </c>
      <c r="B467" s="40">
        <f>MONTH(Tab_CAANxSAAL[[#This Row],[MÊS LANÇ.]])</f>
        <v>4</v>
      </c>
      <c r="C467" s="40" t="str">
        <f>Tab_CAANxSAAL[[#This Row],[FILIAL]]</f>
        <v>A</v>
      </c>
      <c r="D467" s="48" t="str">
        <f>Tab_CAANxSAAL[[#This Row],[RAZÃO SOCIAL]]</f>
        <v>Weas</v>
      </c>
      <c r="E467" s="40">
        <f>Tab_CAANxSAAL[[#This Row],[NATUREZA CONTRATO]]</f>
        <v>995954</v>
      </c>
      <c r="F467" s="4" t="str">
        <f>Tab_CAANxSAAL[[#This Row],[MEDIDOR / REQUISITANTE]]</f>
        <v>Maria Clara Azevedo</v>
      </c>
      <c r="G467" s="46">
        <f>Tab_CAANxSAAL[[#This Row],[LIBERAÇÃO PEDIDO]]</f>
        <v>44656</v>
      </c>
      <c r="H467" s="46">
        <v>44671</v>
      </c>
      <c r="I467" s="40">
        <f>DAY(Tab_Indicadores[[#This Row],[DATA LIBERAÇÃO]])</f>
        <v>5</v>
      </c>
      <c r="J467" s="40" t="e">
        <f>IF(Tab_Indicadores[[#This Row],[MÊS]]=$AA$3,I467,"")</f>
        <v>#REF!</v>
      </c>
      <c r="K467" s="49" t="str">
        <f>IF(Tab_Indicadores[[#All],[DATA LIBERAÇÃO]]&gt;Tab_Indicadores[[#All],[PRAZO LIBERAÇÃO]],"Fora do prazo","No prazo")</f>
        <v>No prazo</v>
      </c>
      <c r="L467" s="49" t="str">
        <f t="shared" si="73"/>
        <v>-</v>
      </c>
      <c r="M467" s="40" t="str">
        <f>IF(Tab_Indicadores[[#This Row],[STATUS]]=$Q$3,"-","")</f>
        <v>-</v>
      </c>
      <c r="N467" s="55">
        <f>Tab_CAANxSAAL[[#This Row],[DATA PRÉ-NOTA]]</f>
        <v>44657</v>
      </c>
      <c r="O467" s="56">
        <v>44673</v>
      </c>
      <c r="P467" s="4" t="str">
        <f>IF(Tab_Indicadores[[#This Row],[DATA PRÉ-NOTA]]&lt;=Tab_Indicadores[[#This Row],[PRAZO PRÉ-NOTA]],"No prazo","Fora do prazo")</f>
        <v>No prazo</v>
      </c>
    </row>
    <row r="468" spans="1:16" x14ac:dyDescent="0.25">
      <c r="A468" s="40" t="str">
        <f t="shared" si="72"/>
        <v>Abril</v>
      </c>
      <c r="B468" s="40">
        <f>MONTH(Tab_CAANxSAAL[[#This Row],[MÊS LANÇ.]])</f>
        <v>4</v>
      </c>
      <c r="C468" s="40" t="str">
        <f>Tab_CAANxSAAL[[#This Row],[FILIAL]]</f>
        <v>A</v>
      </c>
      <c r="D468" s="48" t="str">
        <f>Tab_CAANxSAAL[[#This Row],[RAZÃO SOCIAL]]</f>
        <v>Cileu</v>
      </c>
      <c r="E468" s="40">
        <f>Tab_CAANxSAAL[[#This Row],[NATUREZA CONTRATO]]</f>
        <v>775006</v>
      </c>
      <c r="F468" s="4" t="str">
        <f>Tab_CAANxSAAL[[#This Row],[MEDIDOR / REQUISITANTE]]</f>
        <v>Breno Aragão</v>
      </c>
      <c r="G468" s="46">
        <f>Tab_CAANxSAAL[[#This Row],[LIBERAÇÃO PEDIDO]]</f>
        <v>44655</v>
      </c>
      <c r="H468" s="46">
        <v>44671</v>
      </c>
      <c r="I468" s="40">
        <f>DAY(Tab_Indicadores[[#This Row],[DATA LIBERAÇÃO]])</f>
        <v>4</v>
      </c>
      <c r="J468" s="40" t="e">
        <f>IF(Tab_Indicadores[[#This Row],[MÊS]]=$AA$3,I468,"")</f>
        <v>#REF!</v>
      </c>
      <c r="K468" s="49" t="str">
        <f>IF(Tab_Indicadores[[#All],[DATA LIBERAÇÃO]]&gt;Tab_Indicadores[[#All],[PRAZO LIBERAÇÃO]],"Fora do prazo","No prazo")</f>
        <v>No prazo</v>
      </c>
      <c r="L468" s="49" t="str">
        <f t="shared" si="73"/>
        <v>-</v>
      </c>
      <c r="M468" s="40" t="str">
        <f>IF(Tab_Indicadores[[#This Row],[STATUS]]=$Q$3,"-","")</f>
        <v>-</v>
      </c>
      <c r="N468" s="55">
        <f>Tab_CAANxSAAL[[#This Row],[DATA PRÉ-NOTA]]</f>
        <v>44655</v>
      </c>
      <c r="O468" s="56">
        <v>44673</v>
      </c>
      <c r="P468" s="4" t="str">
        <f>IF(Tab_Indicadores[[#This Row],[DATA PRÉ-NOTA]]&lt;=Tab_Indicadores[[#This Row],[PRAZO PRÉ-NOTA]],"No prazo","Fora do prazo")</f>
        <v>No prazo</v>
      </c>
    </row>
    <row r="469" spans="1:16" x14ac:dyDescent="0.25">
      <c r="A469" s="40" t="str">
        <f t="shared" si="72"/>
        <v>Abril</v>
      </c>
      <c r="B469" s="40">
        <f>MONTH(Tab_CAANxSAAL[[#This Row],[MÊS LANÇ.]])</f>
        <v>4</v>
      </c>
      <c r="C469" s="40" t="str">
        <f>Tab_CAANxSAAL[[#This Row],[FILIAL]]</f>
        <v>A</v>
      </c>
      <c r="D469" s="48" t="str">
        <f>Tab_CAANxSAAL[[#This Row],[RAZÃO SOCIAL]]</f>
        <v>Xoci</v>
      </c>
      <c r="E469" s="40">
        <f>Tab_CAANxSAAL[[#This Row],[NATUREZA CONTRATO]]</f>
        <v>656602</v>
      </c>
      <c r="F469" s="4" t="str">
        <f>Tab_CAANxSAAL[[#This Row],[MEDIDOR / REQUISITANTE]]</f>
        <v>Laura Cunha</v>
      </c>
      <c r="G469" s="46">
        <f>Tab_CAANxSAAL[[#This Row],[LIBERAÇÃO PEDIDO]]</f>
        <v>44665</v>
      </c>
      <c r="H469" s="46">
        <v>44671</v>
      </c>
      <c r="I469" s="40">
        <f>DAY(Tab_Indicadores[[#This Row],[DATA LIBERAÇÃO]])</f>
        <v>14</v>
      </c>
      <c r="J469" s="40" t="e">
        <f>IF(Tab_Indicadores[[#This Row],[MÊS]]=$AA$3,I469,"")</f>
        <v>#REF!</v>
      </c>
      <c r="K469" s="49" t="str">
        <f>IF(Tab_Indicadores[[#All],[DATA LIBERAÇÃO]]&gt;Tab_Indicadores[[#All],[PRAZO LIBERAÇÃO]],"Fora do prazo","No prazo")</f>
        <v>No prazo</v>
      </c>
      <c r="L469" s="49" t="str">
        <f t="shared" si="73"/>
        <v>-</v>
      </c>
      <c r="M469" s="40" t="str">
        <f>IF(Tab_Indicadores[[#This Row],[STATUS]]=$Q$3,"-","")</f>
        <v>-</v>
      </c>
      <c r="N469" s="55">
        <f>Tab_CAANxSAAL[[#This Row],[DATA PRÉ-NOTA]]</f>
        <v>44669</v>
      </c>
      <c r="O469" s="56">
        <v>44673</v>
      </c>
      <c r="P469" s="4" t="str">
        <f>IF(Tab_Indicadores[[#This Row],[DATA PRÉ-NOTA]]&lt;=Tab_Indicadores[[#This Row],[PRAZO PRÉ-NOTA]],"No prazo","Fora do prazo")</f>
        <v>No prazo</v>
      </c>
    </row>
    <row r="470" spans="1:16" x14ac:dyDescent="0.25">
      <c r="A470" s="40" t="str">
        <f t="shared" si="72"/>
        <v>Abril</v>
      </c>
      <c r="B470" s="40">
        <f>MONTH(Tab_CAANxSAAL[[#This Row],[MÊS LANÇ.]])</f>
        <v>4</v>
      </c>
      <c r="C470" s="40" t="str">
        <f>Tab_CAANxSAAL[[#This Row],[FILIAL]]</f>
        <v>C</v>
      </c>
      <c r="D470" s="48" t="str">
        <f>Tab_CAANxSAAL[[#This Row],[RAZÃO SOCIAL]]</f>
        <v>Tetay</v>
      </c>
      <c r="E470" s="40">
        <f>Tab_CAANxSAAL[[#This Row],[NATUREZA CONTRATO]]</f>
        <v>117076</v>
      </c>
      <c r="F470" s="4" t="str">
        <f>Tab_CAANxSAAL[[#This Row],[MEDIDOR / REQUISITANTE]]</f>
        <v>Laura Cunha</v>
      </c>
      <c r="G470" s="46">
        <f>Tab_CAANxSAAL[[#This Row],[LIBERAÇÃO PEDIDO]]</f>
        <v>44652</v>
      </c>
      <c r="H470" s="46">
        <v>44671</v>
      </c>
      <c r="I470" s="40">
        <f>DAY(Tab_Indicadores[[#This Row],[DATA LIBERAÇÃO]])</f>
        <v>1</v>
      </c>
      <c r="J470" s="40" t="e">
        <f>IF(Tab_Indicadores[[#This Row],[MÊS]]=$AA$3,I470,"")</f>
        <v>#REF!</v>
      </c>
      <c r="K470" s="49" t="str">
        <f>IF(Tab_Indicadores[[#All],[DATA LIBERAÇÃO]]&gt;Tab_Indicadores[[#All],[PRAZO LIBERAÇÃO]],"Fora do prazo","No prazo")</f>
        <v>No prazo</v>
      </c>
      <c r="L470" s="49" t="str">
        <f t="shared" si="73"/>
        <v>-</v>
      </c>
      <c r="M470" s="40" t="str">
        <f>IF(Tab_Indicadores[[#This Row],[STATUS]]=$Q$3,"-","")</f>
        <v>-</v>
      </c>
      <c r="N470" s="55">
        <f>Tab_CAANxSAAL[[#This Row],[DATA PRÉ-NOTA]]</f>
        <v>44659</v>
      </c>
      <c r="O470" s="56">
        <v>44673</v>
      </c>
      <c r="P470" s="4" t="str">
        <f>IF(Tab_Indicadores[[#This Row],[DATA PRÉ-NOTA]]&lt;=Tab_Indicadores[[#This Row],[PRAZO PRÉ-NOTA]],"No prazo","Fora do prazo")</f>
        <v>No prazo</v>
      </c>
    </row>
    <row r="471" spans="1:16" x14ac:dyDescent="0.25">
      <c r="A471" s="40" t="str">
        <f t="shared" si="72"/>
        <v>Abril</v>
      </c>
      <c r="B471" s="40">
        <f>MONTH(Tab_CAANxSAAL[[#This Row],[MÊS LANÇ.]])</f>
        <v>4</v>
      </c>
      <c r="C471" s="40" t="str">
        <f>Tab_CAANxSAAL[[#This Row],[FILIAL]]</f>
        <v>B</v>
      </c>
      <c r="D471" s="48" t="str">
        <f>Tab_CAANxSAAL[[#This Row],[RAZÃO SOCIAL]]</f>
        <v>Tetay</v>
      </c>
      <c r="E471" s="40">
        <f>Tab_CAANxSAAL[[#This Row],[NATUREZA CONTRATO]]</f>
        <v>562039</v>
      </c>
      <c r="F471" s="4" t="str">
        <f>Tab_CAANxSAAL[[#This Row],[MEDIDOR / REQUISITANTE]]</f>
        <v>Laura Cunha</v>
      </c>
      <c r="G471" s="46">
        <f>Tab_CAANxSAAL[[#This Row],[LIBERAÇÃO PEDIDO]]</f>
        <v>44652</v>
      </c>
      <c r="H471" s="46">
        <v>44671</v>
      </c>
      <c r="I471" s="40">
        <f>DAY(Tab_Indicadores[[#This Row],[DATA LIBERAÇÃO]])</f>
        <v>1</v>
      </c>
      <c r="J471" s="40" t="e">
        <f>IF(Tab_Indicadores[[#This Row],[MÊS]]=$AA$3,I471,"")</f>
        <v>#REF!</v>
      </c>
      <c r="K471" s="49" t="str">
        <f>IF(Tab_Indicadores[[#All],[DATA LIBERAÇÃO]]&gt;Tab_Indicadores[[#All],[PRAZO LIBERAÇÃO]],"Fora do prazo","No prazo")</f>
        <v>No prazo</v>
      </c>
      <c r="L471" s="49" t="str">
        <f t="shared" si="73"/>
        <v>-</v>
      </c>
      <c r="M471" s="40" t="str">
        <f>IF(Tab_Indicadores[[#This Row],[STATUS]]=$Q$3,"-","")</f>
        <v>-</v>
      </c>
      <c r="N471" s="55">
        <f>Tab_CAANxSAAL[[#This Row],[DATA PRÉ-NOTA]]</f>
        <v>44659</v>
      </c>
      <c r="O471" s="56">
        <v>44673</v>
      </c>
      <c r="P471" s="4" t="str">
        <f>IF(Tab_Indicadores[[#This Row],[DATA PRÉ-NOTA]]&lt;=Tab_Indicadores[[#This Row],[PRAZO PRÉ-NOTA]],"No prazo","Fora do prazo")</f>
        <v>No prazo</v>
      </c>
    </row>
    <row r="472" spans="1:16" x14ac:dyDescent="0.25">
      <c r="A472" s="40" t="str">
        <f t="shared" si="72"/>
        <v>Abril</v>
      </c>
      <c r="B472" s="40">
        <f>MONTH(Tab_CAANxSAAL[[#This Row],[MÊS LANÇ.]])</f>
        <v>4</v>
      </c>
      <c r="C472" s="40" t="str">
        <f>Tab_CAANxSAAL[[#This Row],[FILIAL]]</f>
        <v>A</v>
      </c>
      <c r="D472" s="48" t="str">
        <f>Tab_CAANxSAAL[[#This Row],[RAZÃO SOCIAL]]</f>
        <v>Noika</v>
      </c>
      <c r="E472" s="40">
        <f>Tab_CAANxSAAL[[#This Row],[NATUREZA CONTRATO]]</f>
        <v>223950</v>
      </c>
      <c r="F472" s="4" t="str">
        <f>Tab_CAANxSAAL[[#This Row],[MEDIDOR / REQUISITANTE]]</f>
        <v>Laís Rodrigues</v>
      </c>
      <c r="G472" s="46">
        <f>Tab_CAANxSAAL[[#This Row],[LIBERAÇÃO PEDIDO]]</f>
        <v>44645</v>
      </c>
      <c r="H472" s="46">
        <v>44671</v>
      </c>
      <c r="I472" s="40">
        <f>DAY(Tab_Indicadores[[#This Row],[DATA LIBERAÇÃO]])</f>
        <v>25</v>
      </c>
      <c r="J472" s="40" t="e">
        <f>IF(Tab_Indicadores[[#This Row],[MÊS]]=$AA$3,I472,"")</f>
        <v>#REF!</v>
      </c>
      <c r="K472" s="49" t="str">
        <f>IF(Tab_Indicadores[[#All],[DATA LIBERAÇÃO]]&gt;Tab_Indicadores[[#All],[PRAZO LIBERAÇÃO]],"Fora do prazo","No prazo")</f>
        <v>No prazo</v>
      </c>
      <c r="L472" s="49" t="str">
        <f t="shared" si="73"/>
        <v>-</v>
      </c>
      <c r="M472" s="40" t="str">
        <f>IF(Tab_Indicadores[[#This Row],[STATUS]]=$Q$3,"-","")</f>
        <v>-</v>
      </c>
      <c r="N472" s="55">
        <f>Tab_CAANxSAAL[[#This Row],[DATA PRÉ-NOTA]]</f>
        <v>44651</v>
      </c>
      <c r="O472" s="56">
        <v>44673</v>
      </c>
      <c r="P472" s="4" t="str">
        <f>IF(Tab_Indicadores[[#This Row],[DATA PRÉ-NOTA]]&lt;=Tab_Indicadores[[#This Row],[PRAZO PRÉ-NOTA]],"No prazo","Fora do prazo")</f>
        <v>No prazo</v>
      </c>
    </row>
    <row r="473" spans="1:16" x14ac:dyDescent="0.25">
      <c r="A473" s="40" t="str">
        <f t="shared" si="72"/>
        <v>Abril</v>
      </c>
      <c r="B473" s="40">
        <f>MONTH(Tab_CAANxSAAL[[#This Row],[MÊS LANÇ.]])</f>
        <v>4</v>
      </c>
      <c r="C473" s="40" t="str">
        <f>Tab_CAANxSAAL[[#This Row],[FILIAL]]</f>
        <v>B</v>
      </c>
      <c r="D473" s="48" t="str">
        <f>Tab_CAANxSAAL[[#This Row],[RAZÃO SOCIAL]]</f>
        <v>Irmal</v>
      </c>
      <c r="E473" s="40">
        <f>Tab_CAANxSAAL[[#This Row],[NATUREZA CONTRATO]]</f>
        <v>695171</v>
      </c>
      <c r="F473" s="4" t="str">
        <f>Tab_CAANxSAAL[[#This Row],[MEDIDOR / REQUISITANTE]]</f>
        <v>Stephany Porto</v>
      </c>
      <c r="G473" s="46">
        <f>Tab_CAANxSAAL[[#This Row],[LIBERAÇÃO PEDIDO]]</f>
        <v>44663</v>
      </c>
      <c r="H473" s="46">
        <v>44671</v>
      </c>
      <c r="I473" s="40">
        <f>DAY(Tab_Indicadores[[#This Row],[DATA LIBERAÇÃO]])</f>
        <v>12</v>
      </c>
      <c r="J473" s="40" t="e">
        <f>IF(Tab_Indicadores[[#This Row],[MÊS]]=$AA$3,I473,"")</f>
        <v>#REF!</v>
      </c>
      <c r="K473" s="49" t="str">
        <f>IF(Tab_Indicadores[[#All],[DATA LIBERAÇÃO]]&gt;Tab_Indicadores[[#All],[PRAZO LIBERAÇÃO]],"Fora do prazo","No prazo")</f>
        <v>No prazo</v>
      </c>
      <c r="L473" s="49" t="str">
        <f t="shared" si="73"/>
        <v>-</v>
      </c>
      <c r="M473" s="40" t="str">
        <f>IF(Tab_Indicadores[[#This Row],[STATUS]]=$Q$3,"-","")</f>
        <v>-</v>
      </c>
      <c r="N473" s="55">
        <f>Tab_CAANxSAAL[[#This Row],[DATA PRÉ-NOTA]]</f>
        <v>44663</v>
      </c>
      <c r="O473" s="56">
        <v>44673</v>
      </c>
      <c r="P473" s="4" t="str">
        <f>IF(Tab_Indicadores[[#This Row],[DATA PRÉ-NOTA]]&lt;=Tab_Indicadores[[#This Row],[PRAZO PRÉ-NOTA]],"No prazo","Fora do prazo")</f>
        <v>No prazo</v>
      </c>
    </row>
    <row r="474" spans="1:16" x14ac:dyDescent="0.25">
      <c r="A474" s="40" t="str">
        <f t="shared" si="72"/>
        <v>Abril</v>
      </c>
      <c r="B474" s="40">
        <f>MONTH(Tab_CAANxSAAL[[#This Row],[MÊS LANÇ.]])</f>
        <v>4</v>
      </c>
      <c r="C474" s="40" t="str">
        <f>Tab_CAANxSAAL[[#This Row],[FILIAL]]</f>
        <v>A</v>
      </c>
      <c r="D474" s="48" t="str">
        <f>Tab_CAANxSAAL[[#This Row],[RAZÃO SOCIAL]]</f>
        <v>Irmal</v>
      </c>
      <c r="E474" s="40">
        <f>Tab_CAANxSAAL[[#This Row],[NATUREZA CONTRATO]]</f>
        <v>559142</v>
      </c>
      <c r="F474" s="4" t="str">
        <f>Tab_CAANxSAAL[[#This Row],[MEDIDOR / REQUISITANTE]]</f>
        <v>Stephany Porto</v>
      </c>
      <c r="G474" s="46">
        <f>Tab_CAANxSAAL[[#This Row],[LIBERAÇÃO PEDIDO]]</f>
        <v>44665</v>
      </c>
      <c r="H474" s="46">
        <v>44671</v>
      </c>
      <c r="I474" s="40">
        <f>DAY(Tab_Indicadores[[#This Row],[DATA LIBERAÇÃO]])</f>
        <v>14</v>
      </c>
      <c r="J474" s="40" t="e">
        <f>IF(Tab_Indicadores[[#This Row],[MÊS]]=$AA$3,I474,"")</f>
        <v>#REF!</v>
      </c>
      <c r="K474" s="49" t="str">
        <f>IF(Tab_Indicadores[[#All],[DATA LIBERAÇÃO]]&gt;Tab_Indicadores[[#All],[PRAZO LIBERAÇÃO]],"Fora do prazo","No prazo")</f>
        <v>No prazo</v>
      </c>
      <c r="L474" s="49" t="str">
        <f t="shared" si="73"/>
        <v>-</v>
      </c>
      <c r="M474" s="40" t="str">
        <f>IF(Tab_Indicadores[[#This Row],[STATUS]]=$Q$3,"-","")</f>
        <v>-</v>
      </c>
      <c r="N474" s="55">
        <f>Tab_CAANxSAAL[[#This Row],[DATA PRÉ-NOTA]]</f>
        <v>44665</v>
      </c>
      <c r="O474" s="56">
        <v>44673</v>
      </c>
      <c r="P474" s="4" t="str">
        <f>IF(Tab_Indicadores[[#This Row],[DATA PRÉ-NOTA]]&lt;=Tab_Indicadores[[#This Row],[PRAZO PRÉ-NOTA]],"No prazo","Fora do prazo")</f>
        <v>No prazo</v>
      </c>
    </row>
    <row r="475" spans="1:16" x14ac:dyDescent="0.25">
      <c r="A475" s="40" t="str">
        <f t="shared" si="72"/>
        <v>Abril</v>
      </c>
      <c r="B475" s="40">
        <f>MONTH(Tab_CAANxSAAL[[#This Row],[MÊS LANÇ.]])</f>
        <v>4</v>
      </c>
      <c r="C475" s="40" t="str">
        <f>Tab_CAANxSAAL[[#This Row],[FILIAL]]</f>
        <v>B</v>
      </c>
      <c r="D475" s="48" t="str">
        <f>Tab_CAANxSAAL[[#This Row],[RAZÃO SOCIAL]]</f>
        <v>Xoyso</v>
      </c>
      <c r="E475" s="40">
        <f>Tab_CAANxSAAL[[#This Row],[NATUREZA CONTRATO]]</f>
        <v>862896</v>
      </c>
      <c r="F475" s="4" t="str">
        <f>Tab_CAANxSAAL[[#This Row],[MEDIDOR / REQUISITANTE]]</f>
        <v>Júlia Martins</v>
      </c>
      <c r="G475" s="46">
        <f>Tab_CAANxSAAL[[#This Row],[LIBERAÇÃO PEDIDO]]</f>
        <v>44670</v>
      </c>
      <c r="H475" s="46">
        <v>44671</v>
      </c>
      <c r="I475" s="40">
        <f>DAY(Tab_Indicadores[[#This Row],[DATA LIBERAÇÃO]])</f>
        <v>19</v>
      </c>
      <c r="J475" s="40" t="e">
        <f>IF(Tab_Indicadores[[#This Row],[MÊS]]=$AA$3,I475,"")</f>
        <v>#REF!</v>
      </c>
      <c r="K475" s="49" t="str">
        <f>IF(Tab_Indicadores[[#All],[DATA LIBERAÇÃO]]&gt;Tab_Indicadores[[#All],[PRAZO LIBERAÇÃO]],"Fora do prazo","No prazo")</f>
        <v>No prazo</v>
      </c>
      <c r="L475" s="49" t="str">
        <f t="shared" si="73"/>
        <v>-</v>
      </c>
      <c r="M475" s="40" t="str">
        <f>IF(Tab_Indicadores[[#This Row],[STATUS]]=$Q$3,"-","")</f>
        <v>-</v>
      </c>
      <c r="N475" s="55">
        <f>Tab_CAANxSAAL[[#This Row],[DATA PRÉ-NOTA]]</f>
        <v>44670</v>
      </c>
      <c r="O475" s="56">
        <v>44673</v>
      </c>
      <c r="P475" s="4" t="str">
        <f>IF(Tab_Indicadores[[#This Row],[DATA PRÉ-NOTA]]&lt;=Tab_Indicadores[[#This Row],[PRAZO PRÉ-NOTA]],"No prazo","Fora do prazo")</f>
        <v>No prazo</v>
      </c>
    </row>
    <row r="476" spans="1:16" x14ac:dyDescent="0.25">
      <c r="A476" s="40" t="str">
        <f t="shared" si="72"/>
        <v>Abril</v>
      </c>
      <c r="B476" s="40">
        <f>MONTH(Tab_CAANxSAAL[[#This Row],[MÊS LANÇ.]])</f>
        <v>4</v>
      </c>
      <c r="C476" s="40" t="str">
        <f>Tab_CAANxSAAL[[#This Row],[FILIAL]]</f>
        <v>B</v>
      </c>
      <c r="D476" s="48" t="str">
        <f>Tab_CAANxSAAL[[#This Row],[RAZÃO SOCIAL]]</f>
        <v>Feybon</v>
      </c>
      <c r="E476" s="40">
        <f>Tab_CAANxSAAL[[#This Row],[NATUREZA CONTRATO]]</f>
        <v>728129</v>
      </c>
      <c r="F476" s="4" t="str">
        <f>Tab_CAANxSAAL[[#This Row],[MEDIDOR / REQUISITANTE]]</f>
        <v>Thiago Nogueira</v>
      </c>
      <c r="G476" s="46">
        <f>Tab_CAANxSAAL[[#This Row],[LIBERAÇÃO PEDIDO]]</f>
        <v>44657</v>
      </c>
      <c r="H476" s="46">
        <v>44671</v>
      </c>
      <c r="I476" s="40">
        <f>DAY(Tab_Indicadores[[#This Row],[DATA LIBERAÇÃO]])</f>
        <v>6</v>
      </c>
      <c r="J476" s="40" t="e">
        <f>IF(Tab_Indicadores[[#This Row],[MÊS]]=$AA$3,I476,"")</f>
        <v>#REF!</v>
      </c>
      <c r="K476" s="49" t="str">
        <f>IF(Tab_Indicadores[[#All],[DATA LIBERAÇÃO]]&gt;Tab_Indicadores[[#All],[PRAZO LIBERAÇÃO]],"Fora do prazo","No prazo")</f>
        <v>No prazo</v>
      </c>
      <c r="L476" s="49" t="str">
        <f t="shared" si="73"/>
        <v>-</v>
      </c>
      <c r="M476" s="40" t="str">
        <f>IF(Tab_Indicadores[[#This Row],[STATUS]]=$Q$3,"-","")</f>
        <v>-</v>
      </c>
      <c r="N476" s="55">
        <f>Tab_CAANxSAAL[[#This Row],[DATA PRÉ-NOTA]]</f>
        <v>44657</v>
      </c>
      <c r="O476" s="56">
        <v>44673</v>
      </c>
      <c r="P476" s="4" t="str">
        <f>IF(Tab_Indicadores[[#This Row],[DATA PRÉ-NOTA]]&lt;=Tab_Indicadores[[#This Row],[PRAZO PRÉ-NOTA]],"No prazo","Fora do prazo")</f>
        <v>No prazo</v>
      </c>
    </row>
    <row r="477" spans="1:16" x14ac:dyDescent="0.25">
      <c r="A477" s="40" t="str">
        <f t="shared" si="72"/>
        <v>Abril</v>
      </c>
      <c r="B477" s="40">
        <f>MONTH(Tab_CAANxSAAL[[#This Row],[MÊS LANÇ.]])</f>
        <v>4</v>
      </c>
      <c r="C477" s="40" t="str">
        <f>Tab_CAANxSAAL[[#This Row],[FILIAL]]</f>
        <v>A</v>
      </c>
      <c r="D477" s="48" t="str">
        <f>Tab_CAANxSAAL[[#This Row],[RAZÃO SOCIAL]]</f>
        <v>Feybon</v>
      </c>
      <c r="E477" s="40">
        <f>Tab_CAANxSAAL[[#This Row],[NATUREZA CONTRATO]]</f>
        <v>479030</v>
      </c>
      <c r="F477" s="4" t="str">
        <f>Tab_CAANxSAAL[[#This Row],[MEDIDOR / REQUISITANTE]]</f>
        <v>Thiago Nogueira</v>
      </c>
      <c r="G477" s="46">
        <f>Tab_CAANxSAAL[[#This Row],[LIBERAÇÃO PEDIDO]]</f>
        <v>44662</v>
      </c>
      <c r="H477" s="46">
        <v>44671</v>
      </c>
      <c r="I477" s="40">
        <f>DAY(Tab_Indicadores[[#This Row],[DATA LIBERAÇÃO]])</f>
        <v>11</v>
      </c>
      <c r="J477" s="40" t="e">
        <f>IF(Tab_Indicadores[[#This Row],[MÊS]]=$AA$3,I477,"")</f>
        <v>#REF!</v>
      </c>
      <c r="K477" s="49" t="str">
        <f>IF(Tab_Indicadores[[#All],[DATA LIBERAÇÃO]]&gt;Tab_Indicadores[[#All],[PRAZO LIBERAÇÃO]],"Fora do prazo","No prazo")</f>
        <v>No prazo</v>
      </c>
      <c r="L477" s="49" t="str">
        <f t="shared" si="73"/>
        <v>-</v>
      </c>
      <c r="M477" s="40" t="str">
        <f>IF(Tab_Indicadores[[#This Row],[STATUS]]=$Q$3,"-","")</f>
        <v>-</v>
      </c>
      <c r="N477" s="55">
        <f>Tab_CAANxSAAL[[#This Row],[DATA PRÉ-NOTA]]</f>
        <v>44662</v>
      </c>
      <c r="O477" s="56">
        <v>44673</v>
      </c>
      <c r="P477" s="4" t="str">
        <f>IF(Tab_Indicadores[[#This Row],[DATA PRÉ-NOTA]]&lt;=Tab_Indicadores[[#This Row],[PRAZO PRÉ-NOTA]],"No prazo","Fora do prazo")</f>
        <v>No prazo</v>
      </c>
    </row>
    <row r="478" spans="1:16" x14ac:dyDescent="0.25">
      <c r="A478" s="40" t="str">
        <f t="shared" si="72"/>
        <v>Abril</v>
      </c>
      <c r="B478" s="40">
        <f>MONTH(Tab_CAANxSAAL[[#This Row],[MÊS LANÇ.]])</f>
        <v>4</v>
      </c>
      <c r="C478" s="40" t="str">
        <f>Tab_CAANxSAAL[[#This Row],[FILIAL]]</f>
        <v>A</v>
      </c>
      <c r="D478" s="48" t="str">
        <f>Tab_CAANxSAAL[[#This Row],[RAZÃO SOCIAL]]</f>
        <v>Naohea</v>
      </c>
      <c r="E478" s="40">
        <f>Tab_CAANxSAAL[[#This Row],[NATUREZA CONTRATO]]</f>
        <v>713473</v>
      </c>
      <c r="F478" s="4" t="str">
        <f>Tab_CAANxSAAL[[#This Row],[MEDIDOR / REQUISITANTE]]</f>
        <v>Evelyn Souza</v>
      </c>
      <c r="G478" s="46">
        <f>Tab_CAANxSAAL[[#This Row],[LIBERAÇÃO PEDIDO]]</f>
        <v>44656</v>
      </c>
      <c r="H478" s="46">
        <v>44671</v>
      </c>
      <c r="I478" s="40">
        <f>DAY(Tab_Indicadores[[#This Row],[DATA LIBERAÇÃO]])</f>
        <v>5</v>
      </c>
      <c r="J478" s="40" t="e">
        <f>IF(Tab_Indicadores[[#This Row],[MÊS]]=$AA$3,I478,"")</f>
        <v>#REF!</v>
      </c>
      <c r="K478" s="49" t="str">
        <f>IF(Tab_Indicadores[[#All],[DATA LIBERAÇÃO]]&gt;Tab_Indicadores[[#All],[PRAZO LIBERAÇÃO]],"Fora do prazo","No prazo")</f>
        <v>No prazo</v>
      </c>
      <c r="L478" s="49" t="str">
        <f t="shared" si="73"/>
        <v>-</v>
      </c>
      <c r="M478" s="40" t="str">
        <f>IF(Tab_Indicadores[[#This Row],[STATUS]]=$Q$3,"-","")</f>
        <v>-</v>
      </c>
      <c r="N478" s="55">
        <f>Tab_CAANxSAAL[[#This Row],[DATA PRÉ-NOTA]]</f>
        <v>44656</v>
      </c>
      <c r="O478" s="56">
        <v>44673</v>
      </c>
      <c r="P478" s="4" t="str">
        <f>IF(Tab_Indicadores[[#This Row],[DATA PRÉ-NOTA]]&lt;=Tab_Indicadores[[#This Row],[PRAZO PRÉ-NOTA]],"No prazo","Fora do prazo")</f>
        <v>No prazo</v>
      </c>
    </row>
    <row r="479" spans="1:16" x14ac:dyDescent="0.25">
      <c r="A479" s="40" t="str">
        <f t="shared" si="72"/>
        <v>Abril</v>
      </c>
      <c r="B479" s="40">
        <f>MONTH(Tab_CAANxSAAL[[#This Row],[MÊS LANÇ.]])</f>
        <v>4</v>
      </c>
      <c r="C479" s="40" t="str">
        <f>Tab_CAANxSAAL[[#This Row],[FILIAL]]</f>
        <v>A</v>
      </c>
      <c r="D479" s="48" t="str">
        <f>Tab_CAANxSAAL[[#This Row],[RAZÃO SOCIAL]]</f>
        <v>Hewir</v>
      </c>
      <c r="E479" s="40">
        <f>Tab_CAANxSAAL[[#This Row],[NATUREZA CONTRATO]]</f>
        <v>253934</v>
      </c>
      <c r="F479" s="4" t="str">
        <f>Tab_CAANxSAAL[[#This Row],[MEDIDOR / REQUISITANTE]]</f>
        <v>Laura Cunha</v>
      </c>
      <c r="G479" s="46">
        <f>Tab_CAANxSAAL[[#This Row],[LIBERAÇÃO PEDIDO]]</f>
        <v>44669</v>
      </c>
      <c r="H479" s="46">
        <v>44671</v>
      </c>
      <c r="I479" s="40">
        <f>DAY(Tab_Indicadores[[#This Row],[DATA LIBERAÇÃO]])</f>
        <v>18</v>
      </c>
      <c r="J479" s="40" t="e">
        <f>IF(Tab_Indicadores[[#This Row],[MÊS]]=$AA$3,I479,"")</f>
        <v>#REF!</v>
      </c>
      <c r="K479" s="49" t="str">
        <f>IF(Tab_Indicadores[[#All],[DATA LIBERAÇÃO]]&gt;Tab_Indicadores[[#All],[PRAZO LIBERAÇÃO]],"Fora do prazo","No prazo")</f>
        <v>No prazo</v>
      </c>
      <c r="L479" s="49" t="str">
        <f t="shared" si="73"/>
        <v>-</v>
      </c>
      <c r="M479" s="40" t="str">
        <f>IF(Tab_Indicadores[[#This Row],[STATUS]]=$Q$3,"-","")</f>
        <v>-</v>
      </c>
      <c r="N479" s="55">
        <f>Tab_CAANxSAAL[[#This Row],[DATA PRÉ-NOTA]]</f>
        <v>44669</v>
      </c>
      <c r="O479" s="56">
        <v>44673</v>
      </c>
      <c r="P479" s="4" t="str">
        <f>IF(Tab_Indicadores[[#This Row],[DATA PRÉ-NOTA]]&lt;=Tab_Indicadores[[#This Row],[PRAZO PRÉ-NOTA]],"No prazo","Fora do prazo")</f>
        <v>No prazo</v>
      </c>
    </row>
    <row r="480" spans="1:16" x14ac:dyDescent="0.25">
      <c r="A480" s="40" t="str">
        <f t="shared" si="72"/>
        <v>Abril</v>
      </c>
      <c r="B480" s="40">
        <f>MONTH(Tab_CAANxSAAL[[#This Row],[MÊS LANÇ.]])</f>
        <v>4</v>
      </c>
      <c r="C480" s="40" t="str">
        <f>Tab_CAANxSAAL[[#This Row],[FILIAL]]</f>
        <v>A</v>
      </c>
      <c r="D480" s="48" t="str">
        <f>Tab_CAANxSAAL[[#This Row],[RAZÃO SOCIAL]]</f>
        <v>Hewir</v>
      </c>
      <c r="E480" s="40">
        <f>Tab_CAANxSAAL[[#This Row],[NATUREZA CONTRATO]]</f>
        <v>792750</v>
      </c>
      <c r="F480" s="4" t="str">
        <f>Tab_CAANxSAAL[[#This Row],[MEDIDOR / REQUISITANTE]]</f>
        <v>Laura Cunha</v>
      </c>
      <c r="G480" s="46">
        <f>Tab_CAANxSAAL[[#This Row],[LIBERAÇÃO PEDIDO]]</f>
        <v>44670</v>
      </c>
      <c r="H480" s="46">
        <v>44671</v>
      </c>
      <c r="I480" s="40">
        <f>DAY(Tab_Indicadores[[#This Row],[DATA LIBERAÇÃO]])</f>
        <v>19</v>
      </c>
      <c r="J480" s="40" t="e">
        <f>IF(Tab_Indicadores[[#This Row],[MÊS]]=$AA$3,I480,"")</f>
        <v>#REF!</v>
      </c>
      <c r="K480" s="49" t="str">
        <f>IF(Tab_Indicadores[[#All],[DATA LIBERAÇÃO]]&gt;Tab_Indicadores[[#All],[PRAZO LIBERAÇÃO]],"Fora do prazo","No prazo")</f>
        <v>No prazo</v>
      </c>
      <c r="L480" s="49" t="str">
        <f t="shared" si="73"/>
        <v>-</v>
      </c>
      <c r="M480" s="40" t="str">
        <f>IF(Tab_Indicadores[[#This Row],[STATUS]]=$Q$3,"-","")</f>
        <v>-</v>
      </c>
      <c r="N480" s="55">
        <f>Tab_CAANxSAAL[[#This Row],[DATA PRÉ-NOTA]]</f>
        <v>44670</v>
      </c>
      <c r="O480" s="56">
        <v>44673</v>
      </c>
      <c r="P480" s="4" t="str">
        <f>IF(Tab_Indicadores[[#This Row],[DATA PRÉ-NOTA]]&lt;=Tab_Indicadores[[#This Row],[PRAZO PRÉ-NOTA]],"No prazo","Fora do prazo")</f>
        <v>No prazo</v>
      </c>
    </row>
    <row r="481" spans="1:16" x14ac:dyDescent="0.25">
      <c r="A481" s="40" t="str">
        <f t="shared" si="72"/>
        <v>Abril</v>
      </c>
      <c r="B481" s="40">
        <f>MONTH(Tab_CAANxSAAL[[#This Row],[MÊS LANÇ.]])</f>
        <v>4</v>
      </c>
      <c r="C481" s="40" t="str">
        <f>Tab_CAANxSAAL[[#This Row],[FILIAL]]</f>
        <v>B</v>
      </c>
      <c r="D481" s="48" t="str">
        <f>Tab_CAANxSAAL[[#This Row],[RAZÃO SOCIAL]]</f>
        <v>Hewir</v>
      </c>
      <c r="E481" s="40">
        <f>Tab_CAANxSAAL[[#This Row],[NATUREZA CONTRATO]]</f>
        <v>520405</v>
      </c>
      <c r="F481" s="4" t="str">
        <f>Tab_CAANxSAAL[[#This Row],[MEDIDOR / REQUISITANTE]]</f>
        <v>Laura Cunha</v>
      </c>
      <c r="G481" s="46">
        <f>Tab_CAANxSAAL[[#This Row],[LIBERAÇÃO PEDIDO]]</f>
        <v>44670</v>
      </c>
      <c r="H481" s="46">
        <v>44671</v>
      </c>
      <c r="I481" s="40">
        <f>DAY(Tab_Indicadores[[#This Row],[DATA LIBERAÇÃO]])</f>
        <v>19</v>
      </c>
      <c r="J481" s="40" t="e">
        <f>IF(Tab_Indicadores[[#This Row],[MÊS]]=$AA$3,I481,"")</f>
        <v>#REF!</v>
      </c>
      <c r="K481" s="49" t="str">
        <f>IF(Tab_Indicadores[[#All],[DATA LIBERAÇÃO]]&gt;Tab_Indicadores[[#All],[PRAZO LIBERAÇÃO]],"Fora do prazo","No prazo")</f>
        <v>No prazo</v>
      </c>
      <c r="L481" s="49" t="str">
        <f t="shared" si="73"/>
        <v>-</v>
      </c>
      <c r="M481" s="40" t="str">
        <f>IF(Tab_Indicadores[[#This Row],[STATUS]]=$Q$3,"-","")</f>
        <v>-</v>
      </c>
      <c r="N481" s="55">
        <f>Tab_CAANxSAAL[[#This Row],[DATA PRÉ-NOTA]]</f>
        <v>44670</v>
      </c>
      <c r="O481" s="56">
        <v>44673</v>
      </c>
      <c r="P481" s="4" t="str">
        <f>IF(Tab_Indicadores[[#This Row],[DATA PRÉ-NOTA]]&lt;=Tab_Indicadores[[#This Row],[PRAZO PRÉ-NOTA]],"No prazo","Fora do prazo")</f>
        <v>No prazo</v>
      </c>
    </row>
    <row r="482" spans="1:16" x14ac:dyDescent="0.25">
      <c r="A482" s="40" t="str">
        <f t="shared" si="72"/>
        <v>Abril</v>
      </c>
      <c r="B482" s="40">
        <f>MONTH(Tab_CAANxSAAL[[#This Row],[MÊS LANÇ.]])</f>
        <v>4</v>
      </c>
      <c r="C482" s="40" t="str">
        <f>Tab_CAANxSAAL[[#This Row],[FILIAL]]</f>
        <v>A</v>
      </c>
      <c r="D482" s="48" t="str">
        <f>Tab_CAANxSAAL[[#This Row],[RAZÃO SOCIAL]]</f>
        <v>Hewir</v>
      </c>
      <c r="E482" s="40">
        <f>Tab_CAANxSAAL[[#This Row],[NATUREZA CONTRATO]]</f>
        <v>436430</v>
      </c>
      <c r="F482" s="4" t="str">
        <f>Tab_CAANxSAAL[[#This Row],[MEDIDOR / REQUISITANTE]]</f>
        <v>Laura Cunha</v>
      </c>
      <c r="G482" s="46">
        <f>Tab_CAANxSAAL[[#This Row],[LIBERAÇÃO PEDIDO]]</f>
        <v>44670</v>
      </c>
      <c r="H482" s="46">
        <v>44671</v>
      </c>
      <c r="I482" s="40">
        <f>DAY(Tab_Indicadores[[#This Row],[DATA LIBERAÇÃO]])</f>
        <v>19</v>
      </c>
      <c r="J482" s="40" t="e">
        <f>IF(Tab_Indicadores[[#This Row],[MÊS]]=$AA$3,I482,"")</f>
        <v>#REF!</v>
      </c>
      <c r="K482" s="49" t="str">
        <f>IF(Tab_Indicadores[[#All],[DATA LIBERAÇÃO]]&gt;Tab_Indicadores[[#All],[PRAZO LIBERAÇÃO]],"Fora do prazo","No prazo")</f>
        <v>No prazo</v>
      </c>
      <c r="L482" s="49" t="str">
        <f t="shared" si="73"/>
        <v>-</v>
      </c>
      <c r="M482" s="40" t="str">
        <f>IF(Tab_Indicadores[[#This Row],[STATUS]]=$Q$3,"-","")</f>
        <v>-</v>
      </c>
      <c r="N482" s="55">
        <f>Tab_CAANxSAAL[[#This Row],[DATA PRÉ-NOTA]]</f>
        <v>44670</v>
      </c>
      <c r="O482" s="56">
        <v>44673</v>
      </c>
      <c r="P482" s="4" t="str">
        <f>IF(Tab_Indicadores[[#This Row],[DATA PRÉ-NOTA]]&lt;=Tab_Indicadores[[#This Row],[PRAZO PRÉ-NOTA]],"No prazo","Fora do prazo")</f>
        <v>No prazo</v>
      </c>
    </row>
    <row r="483" spans="1:16" x14ac:dyDescent="0.25">
      <c r="A483" s="40" t="str">
        <f t="shared" si="72"/>
        <v>Abril</v>
      </c>
      <c r="B483" s="40">
        <f>MONTH(Tab_CAANxSAAL[[#This Row],[MÊS LANÇ.]])</f>
        <v>4</v>
      </c>
      <c r="C483" s="40" t="str">
        <f>Tab_CAANxSAAL[[#This Row],[FILIAL]]</f>
        <v>A</v>
      </c>
      <c r="D483" s="48" t="str">
        <f>Tab_CAANxSAAL[[#This Row],[RAZÃO SOCIAL]]</f>
        <v>Hewir</v>
      </c>
      <c r="E483" s="40">
        <f>Tab_CAANxSAAL[[#This Row],[NATUREZA CONTRATO]]</f>
        <v>479173</v>
      </c>
      <c r="F483" s="4" t="str">
        <f>Tab_CAANxSAAL[[#This Row],[MEDIDOR / REQUISITANTE]]</f>
        <v>Laura Cunha</v>
      </c>
      <c r="G483" s="46">
        <f>Tab_CAANxSAAL[[#This Row],[LIBERAÇÃO PEDIDO]]</f>
        <v>44670</v>
      </c>
      <c r="H483" s="46">
        <v>44671</v>
      </c>
      <c r="I483" s="40">
        <f>DAY(Tab_Indicadores[[#This Row],[DATA LIBERAÇÃO]])</f>
        <v>19</v>
      </c>
      <c r="J483" s="40" t="e">
        <f>IF(Tab_Indicadores[[#This Row],[MÊS]]=$AA$3,I483,"")</f>
        <v>#REF!</v>
      </c>
      <c r="K483" s="49" t="str">
        <f>IF(Tab_Indicadores[[#All],[DATA LIBERAÇÃO]]&gt;Tab_Indicadores[[#All],[PRAZO LIBERAÇÃO]],"Fora do prazo","No prazo")</f>
        <v>No prazo</v>
      </c>
      <c r="L483" s="49" t="str">
        <f t="shared" si="73"/>
        <v>-</v>
      </c>
      <c r="M483" s="40" t="str">
        <f>IF(Tab_Indicadores[[#This Row],[STATUS]]=$Q$3,"-","")</f>
        <v>-</v>
      </c>
      <c r="N483" s="55">
        <f>Tab_CAANxSAAL[[#This Row],[DATA PRÉ-NOTA]]</f>
        <v>44670</v>
      </c>
      <c r="O483" s="56">
        <v>44673</v>
      </c>
      <c r="P483" s="4" t="str">
        <f>IF(Tab_Indicadores[[#This Row],[DATA PRÉ-NOTA]]&lt;=Tab_Indicadores[[#This Row],[PRAZO PRÉ-NOTA]],"No prazo","Fora do prazo")</f>
        <v>No prazo</v>
      </c>
    </row>
    <row r="484" spans="1:16" x14ac:dyDescent="0.25">
      <c r="A484" s="40" t="str">
        <f t="shared" si="72"/>
        <v>Abril</v>
      </c>
      <c r="B484" s="40">
        <f>MONTH(Tab_CAANxSAAL[[#This Row],[MÊS LANÇ.]])</f>
        <v>4</v>
      </c>
      <c r="C484" s="40" t="str">
        <f>Tab_CAANxSAAL[[#This Row],[FILIAL]]</f>
        <v>A</v>
      </c>
      <c r="D484" s="48" t="str">
        <f>Tab_CAANxSAAL[[#This Row],[RAZÃO SOCIAL]]</f>
        <v>Zuyhui</v>
      </c>
      <c r="E484" s="40">
        <f>Tab_CAANxSAAL[[#This Row],[NATUREZA CONTRATO]]</f>
        <v>812498</v>
      </c>
      <c r="F484" s="4" t="str">
        <f>Tab_CAANxSAAL[[#This Row],[MEDIDOR / REQUISITANTE]]</f>
        <v>Isis Fogaça</v>
      </c>
      <c r="G484" s="46">
        <f>Tab_CAANxSAAL[[#This Row],[LIBERAÇÃO PEDIDO]]</f>
        <v>44662</v>
      </c>
      <c r="H484" s="46">
        <v>44671</v>
      </c>
      <c r="I484" s="40">
        <f>DAY(Tab_Indicadores[[#This Row],[DATA LIBERAÇÃO]])</f>
        <v>11</v>
      </c>
      <c r="J484" s="40" t="e">
        <f>IF(Tab_Indicadores[[#This Row],[MÊS]]=$AA$3,I484,"")</f>
        <v>#REF!</v>
      </c>
      <c r="K484" s="49" t="str">
        <f>IF(Tab_Indicadores[[#All],[DATA LIBERAÇÃO]]&gt;Tab_Indicadores[[#All],[PRAZO LIBERAÇÃO]],"Fora do prazo","No prazo")</f>
        <v>No prazo</v>
      </c>
      <c r="L484" s="49" t="str">
        <f t="shared" si="73"/>
        <v>-</v>
      </c>
      <c r="M484" s="40" t="str">
        <f>IF(Tab_Indicadores[[#This Row],[STATUS]]=$Q$3,"-","")</f>
        <v>-</v>
      </c>
      <c r="N484" s="55">
        <f>Tab_CAANxSAAL[[#This Row],[DATA PRÉ-NOTA]]</f>
        <v>44662</v>
      </c>
      <c r="O484" s="56">
        <v>44673</v>
      </c>
      <c r="P484" s="4" t="str">
        <f>IF(Tab_Indicadores[[#This Row],[DATA PRÉ-NOTA]]&lt;=Tab_Indicadores[[#This Row],[PRAZO PRÉ-NOTA]],"No prazo","Fora do prazo")</f>
        <v>No prazo</v>
      </c>
    </row>
    <row r="485" spans="1:16" x14ac:dyDescent="0.25">
      <c r="A485" s="40" t="str">
        <f t="shared" si="72"/>
        <v>Abril</v>
      </c>
      <c r="B485" s="40">
        <f>MONTH(Tab_CAANxSAAL[[#This Row],[MÊS LANÇ.]])</f>
        <v>4</v>
      </c>
      <c r="C485" s="40" t="str">
        <f>Tab_CAANxSAAL[[#This Row],[FILIAL]]</f>
        <v>A</v>
      </c>
      <c r="D485" s="48" t="str">
        <f>Tab_CAANxSAAL[[#This Row],[RAZÃO SOCIAL]]</f>
        <v>Datun</v>
      </c>
      <c r="E485" s="40">
        <f>Tab_CAANxSAAL[[#This Row],[NATUREZA CONTRATO]]</f>
        <v>859916</v>
      </c>
      <c r="F485" s="4" t="str">
        <f>Tab_CAANxSAAL[[#This Row],[MEDIDOR / REQUISITANTE]]</f>
        <v>Laura Cunha</v>
      </c>
      <c r="G485" s="46">
        <f>Tab_CAANxSAAL[[#This Row],[LIBERAÇÃO PEDIDO]]</f>
        <v>44662</v>
      </c>
      <c r="H485" s="46">
        <v>44671</v>
      </c>
      <c r="I485" s="40">
        <f>DAY(Tab_Indicadores[[#This Row],[DATA LIBERAÇÃO]])</f>
        <v>11</v>
      </c>
      <c r="J485" s="40" t="e">
        <f>IF(Tab_Indicadores[[#This Row],[MÊS]]=$AA$3,I485,"")</f>
        <v>#REF!</v>
      </c>
      <c r="K485" s="49" t="str">
        <f>IF(Tab_Indicadores[[#All],[DATA LIBERAÇÃO]]&gt;Tab_Indicadores[[#All],[PRAZO LIBERAÇÃO]],"Fora do prazo","No prazo")</f>
        <v>No prazo</v>
      </c>
      <c r="L485" s="49" t="str">
        <f t="shared" si="73"/>
        <v>-</v>
      </c>
      <c r="M485" s="40" t="str">
        <f>IF(Tab_Indicadores[[#This Row],[STATUS]]=$Q$3,"-","")</f>
        <v>-</v>
      </c>
      <c r="N485" s="55">
        <f>Tab_CAANxSAAL[[#This Row],[DATA PRÉ-NOTA]]</f>
        <v>44669</v>
      </c>
      <c r="O485" s="56">
        <v>44673</v>
      </c>
      <c r="P485" s="4" t="str">
        <f>IF(Tab_Indicadores[[#This Row],[DATA PRÉ-NOTA]]&lt;=Tab_Indicadores[[#This Row],[PRAZO PRÉ-NOTA]],"No prazo","Fora do prazo")</f>
        <v>No prazo</v>
      </c>
    </row>
    <row r="486" spans="1:16" x14ac:dyDescent="0.25">
      <c r="A486" s="40" t="str">
        <f t="shared" si="72"/>
        <v>Abril</v>
      </c>
      <c r="B486" s="40">
        <f>MONTH(Tab_CAANxSAAL[[#This Row],[MÊS LANÇ.]])</f>
        <v>4</v>
      </c>
      <c r="C486" s="40" t="str">
        <f>Tab_CAANxSAAL[[#This Row],[FILIAL]]</f>
        <v>A</v>
      </c>
      <c r="D486" s="48" t="str">
        <f>Tab_CAANxSAAL[[#This Row],[RAZÃO SOCIAL]]</f>
        <v>Koxel</v>
      </c>
      <c r="E486" s="40">
        <f>Tab_CAANxSAAL[[#This Row],[NATUREZA CONTRATO]]</f>
        <v>888532</v>
      </c>
      <c r="F486" s="4" t="str">
        <f>Tab_CAANxSAAL[[#This Row],[MEDIDOR / REQUISITANTE]]</f>
        <v>Heitor das Neves</v>
      </c>
      <c r="G486" s="46">
        <f>Tab_CAANxSAAL[[#This Row],[LIBERAÇÃO PEDIDO]]</f>
        <v>44656</v>
      </c>
      <c r="H486" s="46">
        <v>44671</v>
      </c>
      <c r="I486" s="40">
        <f>DAY(Tab_Indicadores[[#This Row],[DATA LIBERAÇÃO]])</f>
        <v>5</v>
      </c>
      <c r="J486" s="40" t="e">
        <f>IF(Tab_Indicadores[[#This Row],[MÊS]]=$AA$3,I486,"")</f>
        <v>#REF!</v>
      </c>
      <c r="K486" s="49" t="str">
        <f>IF(Tab_Indicadores[[#All],[DATA LIBERAÇÃO]]&gt;Tab_Indicadores[[#All],[PRAZO LIBERAÇÃO]],"Fora do prazo","No prazo")</f>
        <v>No prazo</v>
      </c>
      <c r="L486" s="49" t="str">
        <f t="shared" si="73"/>
        <v>-</v>
      </c>
      <c r="M486" s="40" t="str">
        <f>IF(Tab_Indicadores[[#This Row],[STATUS]]=$Q$3,"-","")</f>
        <v>-</v>
      </c>
      <c r="N486" s="55">
        <f>Tab_CAANxSAAL[[#This Row],[DATA PRÉ-NOTA]]</f>
        <v>44656</v>
      </c>
      <c r="O486" s="56">
        <v>44673</v>
      </c>
      <c r="P486" s="4" t="str">
        <f>IF(Tab_Indicadores[[#This Row],[DATA PRÉ-NOTA]]&lt;=Tab_Indicadores[[#This Row],[PRAZO PRÉ-NOTA]],"No prazo","Fora do prazo")</f>
        <v>No prazo</v>
      </c>
    </row>
    <row r="487" spans="1:16" x14ac:dyDescent="0.25">
      <c r="A487" s="40" t="str">
        <f t="shared" ref="A487:A518" si="74">IF(B487=1,"Janeiro",IF(B487=2,"Fevereiro",IF(B487=3,"Março",IF(B487=4,"Abril",IF(B487=5,"Maio",IF(B487=6,"Junho",IF(B487=7,"Julho",IF(B487=8,"Agosto",IF(B487=9,"Setembro",IF(B487=10,"Outubro",IF(B487=11,"Novembro","Dezembro")))))))))))</f>
        <v>Abril</v>
      </c>
      <c r="B487" s="40">
        <f>MONTH(Tab_CAANxSAAL[[#This Row],[MÊS LANÇ.]])</f>
        <v>4</v>
      </c>
      <c r="C487" s="40" t="str">
        <f>Tab_CAANxSAAL[[#This Row],[FILIAL]]</f>
        <v>A</v>
      </c>
      <c r="D487" s="48" t="str">
        <f>Tab_CAANxSAAL[[#This Row],[RAZÃO SOCIAL]]</f>
        <v>Koxel</v>
      </c>
      <c r="E487" s="40">
        <f>Tab_CAANxSAAL[[#This Row],[NATUREZA CONTRATO]]</f>
        <v>537185</v>
      </c>
      <c r="F487" s="4" t="str">
        <f>Tab_CAANxSAAL[[#This Row],[MEDIDOR / REQUISITANTE]]</f>
        <v>Heitor das Neves</v>
      </c>
      <c r="G487" s="46">
        <f>Tab_CAANxSAAL[[#This Row],[LIBERAÇÃO PEDIDO]]</f>
        <v>44676</v>
      </c>
      <c r="H487" s="46">
        <v>44671</v>
      </c>
      <c r="I487" s="40">
        <f>DAY(Tab_Indicadores[[#This Row],[DATA LIBERAÇÃO]])</f>
        <v>25</v>
      </c>
      <c r="J487" s="40" t="e">
        <f>IF(Tab_Indicadores[[#This Row],[MÊS]]=$AA$3,I487,"")</f>
        <v>#REF!</v>
      </c>
      <c r="K487" s="49" t="str">
        <f>IF(Tab_Indicadores[[#All],[DATA LIBERAÇÃO]]&gt;Tab_Indicadores[[#All],[PRAZO LIBERAÇÃO]],"Fora do prazo","No prazo")</f>
        <v>Fora do prazo</v>
      </c>
      <c r="L487" s="49" t="str">
        <f t="shared" ref="L487:L518" si="75">IF(K487="Fora do prazo",F487,"-")</f>
        <v>Heitor das Neves</v>
      </c>
      <c r="M487" s="40" t="str">
        <f>IF(Tab_Indicadores[[#This Row],[STATUS]]=$Q$3,"-","")</f>
        <v/>
      </c>
      <c r="N487" s="55">
        <f>Tab_CAANxSAAL[[#This Row],[DATA PRÉ-NOTA]]</f>
        <v>44676</v>
      </c>
      <c r="O487" s="56">
        <v>44673</v>
      </c>
      <c r="P487" s="4" t="str">
        <f>IF(Tab_Indicadores[[#This Row],[DATA PRÉ-NOTA]]&lt;=Tab_Indicadores[[#This Row],[PRAZO PRÉ-NOTA]],"No prazo","Fora do prazo")</f>
        <v>Fora do prazo</v>
      </c>
    </row>
    <row r="488" spans="1:16" x14ac:dyDescent="0.25">
      <c r="A488" s="40" t="str">
        <f t="shared" si="74"/>
        <v>Abril</v>
      </c>
      <c r="B488" s="40">
        <f>MONTH(Tab_CAANxSAAL[[#This Row],[MÊS LANÇ.]])</f>
        <v>4</v>
      </c>
      <c r="C488" s="40" t="str">
        <f>Tab_CAANxSAAL[[#This Row],[FILIAL]]</f>
        <v>A</v>
      </c>
      <c r="D488" s="48" t="str">
        <f>Tab_CAANxSAAL[[#This Row],[RAZÃO SOCIAL]]</f>
        <v>Koxel</v>
      </c>
      <c r="E488" s="40">
        <f>Tab_CAANxSAAL[[#This Row],[NATUREZA CONTRATO]]</f>
        <v>831001</v>
      </c>
      <c r="F488" s="4" t="str">
        <f>Tab_CAANxSAAL[[#This Row],[MEDIDOR / REQUISITANTE]]</f>
        <v>Heitor das Neves</v>
      </c>
      <c r="G488" s="46">
        <f>Tab_CAANxSAAL[[#This Row],[LIBERAÇÃO PEDIDO]]</f>
        <v>44676</v>
      </c>
      <c r="H488" s="46">
        <v>44671</v>
      </c>
      <c r="I488" s="40">
        <f>DAY(Tab_Indicadores[[#This Row],[DATA LIBERAÇÃO]])</f>
        <v>25</v>
      </c>
      <c r="J488" s="40" t="e">
        <f>IF(Tab_Indicadores[[#This Row],[MÊS]]=$AA$3,I488,"")</f>
        <v>#REF!</v>
      </c>
      <c r="K488" s="49" t="str">
        <f>IF(Tab_Indicadores[[#All],[DATA LIBERAÇÃO]]&gt;Tab_Indicadores[[#All],[PRAZO LIBERAÇÃO]],"Fora do prazo","No prazo")</f>
        <v>Fora do prazo</v>
      </c>
      <c r="L488" s="49" t="str">
        <f t="shared" si="75"/>
        <v>Heitor das Neves</v>
      </c>
      <c r="M488" s="40" t="str">
        <f>IF(Tab_Indicadores[[#This Row],[STATUS]]=$Q$3,"-","")</f>
        <v/>
      </c>
      <c r="N488" s="55">
        <f>Tab_CAANxSAAL[[#This Row],[DATA PRÉ-NOTA]]</f>
        <v>44676</v>
      </c>
      <c r="O488" s="56">
        <v>44673</v>
      </c>
      <c r="P488" s="4" t="str">
        <f>IF(Tab_Indicadores[[#This Row],[DATA PRÉ-NOTA]]&lt;=Tab_Indicadores[[#This Row],[PRAZO PRÉ-NOTA]],"No prazo","Fora do prazo")</f>
        <v>Fora do prazo</v>
      </c>
    </row>
    <row r="489" spans="1:16" x14ac:dyDescent="0.25">
      <c r="A489" s="40" t="str">
        <f t="shared" si="74"/>
        <v>Abril</v>
      </c>
      <c r="B489" s="40">
        <f>MONTH(Tab_CAANxSAAL[[#This Row],[MÊS LANÇ.]])</f>
        <v>4</v>
      </c>
      <c r="C489" s="40" t="str">
        <f>Tab_CAANxSAAL[[#This Row],[FILIAL]]</f>
        <v>A</v>
      </c>
      <c r="D489" s="48" t="str">
        <f>Tab_CAANxSAAL[[#This Row],[RAZÃO SOCIAL]]</f>
        <v>Koxel</v>
      </c>
      <c r="E489" s="40">
        <f>Tab_CAANxSAAL[[#This Row],[NATUREZA CONTRATO]]</f>
        <v>973593</v>
      </c>
      <c r="F489" s="4" t="str">
        <f>Tab_CAANxSAAL[[#This Row],[MEDIDOR / REQUISITANTE]]</f>
        <v>Heitor das Neves</v>
      </c>
      <c r="G489" s="46">
        <f>Tab_CAANxSAAL[[#This Row],[LIBERAÇÃO PEDIDO]]</f>
        <v>44676</v>
      </c>
      <c r="H489" s="46">
        <v>44671</v>
      </c>
      <c r="I489" s="40">
        <f>DAY(Tab_Indicadores[[#This Row],[DATA LIBERAÇÃO]])</f>
        <v>25</v>
      </c>
      <c r="J489" s="40" t="e">
        <f>IF(Tab_Indicadores[[#This Row],[MÊS]]=$AA$3,I489,"")</f>
        <v>#REF!</v>
      </c>
      <c r="K489" s="49" t="str">
        <f>IF(Tab_Indicadores[[#All],[DATA LIBERAÇÃO]]&gt;Tab_Indicadores[[#All],[PRAZO LIBERAÇÃO]],"Fora do prazo","No prazo")</f>
        <v>Fora do prazo</v>
      </c>
      <c r="L489" s="49" t="str">
        <f t="shared" si="75"/>
        <v>Heitor das Neves</v>
      </c>
      <c r="M489" s="40" t="str">
        <f>IF(Tab_Indicadores[[#This Row],[STATUS]]=$Q$3,"-","")</f>
        <v/>
      </c>
      <c r="N489" s="55">
        <f>Tab_CAANxSAAL[[#This Row],[DATA PRÉ-NOTA]]</f>
        <v>44676</v>
      </c>
      <c r="O489" s="56">
        <v>44673</v>
      </c>
      <c r="P489" s="4" t="str">
        <f>IF(Tab_Indicadores[[#This Row],[DATA PRÉ-NOTA]]&lt;=Tab_Indicadores[[#This Row],[PRAZO PRÉ-NOTA]],"No prazo","Fora do prazo")</f>
        <v>Fora do prazo</v>
      </c>
    </row>
    <row r="490" spans="1:16" x14ac:dyDescent="0.25">
      <c r="A490" s="40" t="str">
        <f t="shared" si="74"/>
        <v>Abril</v>
      </c>
      <c r="B490" s="40">
        <f>MONTH(Tab_CAANxSAAL[[#This Row],[MÊS LANÇ.]])</f>
        <v>4</v>
      </c>
      <c r="C490" s="40" t="str">
        <f>Tab_CAANxSAAL[[#This Row],[FILIAL]]</f>
        <v>A</v>
      </c>
      <c r="D490" s="48" t="str">
        <f>Tab_CAANxSAAL[[#This Row],[RAZÃO SOCIAL]]</f>
        <v>Xeocayre</v>
      </c>
      <c r="E490" s="40">
        <f>Tab_CAANxSAAL[[#This Row],[NATUREZA CONTRATO]]</f>
        <v>128777</v>
      </c>
      <c r="F490" s="4" t="str">
        <f>Tab_CAANxSAAL[[#This Row],[MEDIDOR / REQUISITANTE]]</f>
        <v>Larissa Pires</v>
      </c>
      <c r="G490" s="46">
        <f>Tab_CAANxSAAL[[#This Row],[LIBERAÇÃO PEDIDO]]</f>
        <v>44679</v>
      </c>
      <c r="H490" s="46">
        <v>44671</v>
      </c>
      <c r="I490" s="40">
        <f>DAY(Tab_Indicadores[[#This Row],[DATA LIBERAÇÃO]])</f>
        <v>28</v>
      </c>
      <c r="J490" s="40" t="e">
        <f>IF(Tab_Indicadores[[#This Row],[MÊS]]=$AA$3,I490,"")</f>
        <v>#REF!</v>
      </c>
      <c r="K490" s="49" t="str">
        <f>IF(Tab_Indicadores[[#All],[DATA LIBERAÇÃO]]&gt;Tab_Indicadores[[#All],[PRAZO LIBERAÇÃO]],"Fora do prazo","No prazo")</f>
        <v>Fora do prazo</v>
      </c>
      <c r="L490" s="49" t="str">
        <f t="shared" si="75"/>
        <v>Larissa Pires</v>
      </c>
      <c r="M490" s="40" t="str">
        <f>IF(Tab_Indicadores[[#This Row],[STATUS]]=$Q$3,"-","")</f>
        <v/>
      </c>
      <c r="N490" s="55">
        <f>Tab_CAANxSAAL[[#This Row],[DATA PRÉ-NOTA]]</f>
        <v>44709</v>
      </c>
      <c r="O490" s="56">
        <v>44673</v>
      </c>
      <c r="P490" s="4" t="str">
        <f>IF(Tab_Indicadores[[#This Row],[DATA PRÉ-NOTA]]&lt;=Tab_Indicadores[[#This Row],[PRAZO PRÉ-NOTA]],"No prazo","Fora do prazo")</f>
        <v>Fora do prazo</v>
      </c>
    </row>
    <row r="491" spans="1:16" x14ac:dyDescent="0.25">
      <c r="A491" s="40" t="str">
        <f t="shared" si="74"/>
        <v>Abril</v>
      </c>
      <c r="B491" s="40">
        <f>MONTH(Tab_CAANxSAAL[[#This Row],[MÊS LANÇ.]])</f>
        <v>4</v>
      </c>
      <c r="C491" s="40" t="str">
        <f>Tab_CAANxSAAL[[#This Row],[FILIAL]]</f>
        <v>A</v>
      </c>
      <c r="D491" s="48" t="str">
        <f>Tab_CAANxSAAL[[#This Row],[RAZÃO SOCIAL]]</f>
        <v>Xeocayre</v>
      </c>
      <c r="E491" s="40">
        <f>Tab_CAANxSAAL[[#This Row],[NATUREZA CONTRATO]]</f>
        <v>378674</v>
      </c>
      <c r="F491" s="4" t="str">
        <f>Tab_CAANxSAAL[[#This Row],[MEDIDOR / REQUISITANTE]]</f>
        <v>Larissa Pires</v>
      </c>
      <c r="G491" s="46">
        <f>Tab_CAANxSAAL[[#This Row],[LIBERAÇÃO PEDIDO]]</f>
        <v>44679</v>
      </c>
      <c r="H491" s="46">
        <v>44671</v>
      </c>
      <c r="I491" s="40">
        <f>DAY(Tab_Indicadores[[#This Row],[DATA LIBERAÇÃO]])</f>
        <v>28</v>
      </c>
      <c r="J491" s="40" t="e">
        <f>IF(Tab_Indicadores[[#This Row],[MÊS]]=$AA$3,I491,"")</f>
        <v>#REF!</v>
      </c>
      <c r="K491" s="49" t="str">
        <f>IF(Tab_Indicadores[[#All],[DATA LIBERAÇÃO]]&gt;Tab_Indicadores[[#All],[PRAZO LIBERAÇÃO]],"Fora do prazo","No prazo")</f>
        <v>Fora do prazo</v>
      </c>
      <c r="L491" s="49" t="str">
        <f t="shared" si="75"/>
        <v>Larissa Pires</v>
      </c>
      <c r="M491" s="40" t="str">
        <f>IF(Tab_Indicadores[[#This Row],[STATUS]]=$Q$3,"-","")</f>
        <v/>
      </c>
      <c r="N491" s="55">
        <f>Tab_CAANxSAAL[[#This Row],[DATA PRÉ-NOTA]]</f>
        <v>44679</v>
      </c>
      <c r="O491" s="56">
        <v>44673</v>
      </c>
      <c r="P491" s="4" t="str">
        <f>IF(Tab_Indicadores[[#This Row],[DATA PRÉ-NOTA]]&lt;=Tab_Indicadores[[#This Row],[PRAZO PRÉ-NOTA]],"No prazo","Fora do prazo")</f>
        <v>Fora do prazo</v>
      </c>
    </row>
    <row r="492" spans="1:16" x14ac:dyDescent="0.25">
      <c r="A492" s="40" t="str">
        <f t="shared" si="74"/>
        <v>Abril</v>
      </c>
      <c r="B492" s="40">
        <f>MONTH(Tab_CAANxSAAL[[#This Row],[MÊS LANÇ.]])</f>
        <v>4</v>
      </c>
      <c r="C492" s="40" t="str">
        <f>Tab_CAANxSAAL[[#This Row],[FILIAL]]</f>
        <v>A</v>
      </c>
      <c r="D492" s="48" t="str">
        <f>Tab_CAANxSAAL[[#This Row],[RAZÃO SOCIAL]]</f>
        <v>Vawen</v>
      </c>
      <c r="E492" s="40">
        <f>Tab_CAANxSAAL[[#This Row],[NATUREZA CONTRATO]]</f>
        <v>592487</v>
      </c>
      <c r="F492" s="4" t="str">
        <f>Tab_CAANxSAAL[[#This Row],[MEDIDOR / REQUISITANTE]]</f>
        <v>Stephany Porto</v>
      </c>
      <c r="G492" s="46">
        <f>Tab_CAANxSAAL[[#This Row],[LIBERAÇÃO PEDIDO]]</f>
        <v>44662</v>
      </c>
      <c r="H492" s="46">
        <v>44671</v>
      </c>
      <c r="I492" s="40">
        <f>DAY(Tab_Indicadores[[#This Row],[DATA LIBERAÇÃO]])</f>
        <v>11</v>
      </c>
      <c r="J492" s="40" t="e">
        <f>IF(Tab_Indicadores[[#This Row],[MÊS]]=$AA$3,I492,"")</f>
        <v>#REF!</v>
      </c>
      <c r="K492" s="49" t="str">
        <f>IF(Tab_Indicadores[[#All],[DATA LIBERAÇÃO]]&gt;Tab_Indicadores[[#All],[PRAZO LIBERAÇÃO]],"Fora do prazo","No prazo")</f>
        <v>No prazo</v>
      </c>
      <c r="L492" s="49" t="str">
        <f t="shared" si="75"/>
        <v>-</v>
      </c>
      <c r="M492" s="40" t="str">
        <f>IF(Tab_Indicadores[[#This Row],[STATUS]]=$Q$3,"-","")</f>
        <v>-</v>
      </c>
      <c r="N492" s="55">
        <f>Tab_CAANxSAAL[[#This Row],[DATA PRÉ-NOTA]]</f>
        <v>44662</v>
      </c>
      <c r="O492" s="56">
        <v>44673</v>
      </c>
      <c r="P492" s="4" t="str">
        <f>IF(Tab_Indicadores[[#This Row],[DATA PRÉ-NOTA]]&lt;=Tab_Indicadores[[#This Row],[PRAZO PRÉ-NOTA]],"No prazo","Fora do prazo")</f>
        <v>No prazo</v>
      </c>
    </row>
    <row r="493" spans="1:16" x14ac:dyDescent="0.25">
      <c r="A493" s="40" t="str">
        <f t="shared" si="74"/>
        <v>Abril</v>
      </c>
      <c r="B493" s="40">
        <f>MONTH(Tab_CAANxSAAL[[#This Row],[MÊS LANÇ.]])</f>
        <v>4</v>
      </c>
      <c r="C493" s="40" t="str">
        <f>Tab_CAANxSAAL[[#This Row],[FILIAL]]</f>
        <v>A</v>
      </c>
      <c r="D493" s="48" t="str">
        <f>Tab_CAANxSAAL[[#This Row],[RAZÃO SOCIAL]]</f>
        <v>Vawen</v>
      </c>
      <c r="E493" s="40">
        <f>Tab_CAANxSAAL[[#This Row],[NATUREZA CONTRATO]]</f>
        <v>994880</v>
      </c>
      <c r="F493" s="4" t="str">
        <f>Tab_CAANxSAAL[[#This Row],[MEDIDOR / REQUISITANTE]]</f>
        <v>Lucas Moura</v>
      </c>
      <c r="G493" s="46">
        <f>Tab_CAANxSAAL[[#This Row],[LIBERAÇÃO PEDIDO]]</f>
        <v>44663</v>
      </c>
      <c r="H493" s="46">
        <v>44671</v>
      </c>
      <c r="I493" s="40">
        <f>DAY(Tab_Indicadores[[#This Row],[DATA LIBERAÇÃO]])</f>
        <v>12</v>
      </c>
      <c r="J493" s="40" t="e">
        <f>IF(Tab_Indicadores[[#This Row],[MÊS]]=$AA$3,I493,"")</f>
        <v>#REF!</v>
      </c>
      <c r="K493" s="49" t="str">
        <f>IF(Tab_Indicadores[[#All],[DATA LIBERAÇÃO]]&gt;Tab_Indicadores[[#All],[PRAZO LIBERAÇÃO]],"Fora do prazo","No prazo")</f>
        <v>No prazo</v>
      </c>
      <c r="L493" s="49" t="str">
        <f t="shared" si="75"/>
        <v>-</v>
      </c>
      <c r="M493" s="40" t="str">
        <f>IF(Tab_Indicadores[[#This Row],[STATUS]]=$Q$3,"-","")</f>
        <v>-</v>
      </c>
      <c r="N493" s="55">
        <f>Tab_CAANxSAAL[[#This Row],[DATA PRÉ-NOTA]]</f>
        <v>44664</v>
      </c>
      <c r="O493" s="56">
        <v>44673</v>
      </c>
      <c r="P493" s="4" t="str">
        <f>IF(Tab_Indicadores[[#This Row],[DATA PRÉ-NOTA]]&lt;=Tab_Indicadores[[#This Row],[PRAZO PRÉ-NOTA]],"No prazo","Fora do prazo")</f>
        <v>No prazo</v>
      </c>
    </row>
    <row r="494" spans="1:16" x14ac:dyDescent="0.25">
      <c r="A494" s="40" t="str">
        <f t="shared" si="74"/>
        <v>Abril</v>
      </c>
      <c r="B494" s="40">
        <f>MONTH(Tab_CAANxSAAL[[#This Row],[MÊS LANÇ.]])</f>
        <v>4</v>
      </c>
      <c r="C494" s="40" t="str">
        <f>Tab_CAANxSAAL[[#This Row],[FILIAL]]</f>
        <v>A</v>
      </c>
      <c r="D494" s="48" t="str">
        <f>Tab_CAANxSAAL[[#This Row],[RAZÃO SOCIAL]]</f>
        <v>Vawen</v>
      </c>
      <c r="E494" s="40">
        <f>Tab_CAANxSAAL[[#This Row],[NATUREZA CONTRATO]]</f>
        <v>910388</v>
      </c>
      <c r="F494" s="4" t="str">
        <f>Tab_CAANxSAAL[[#This Row],[MEDIDOR / REQUISITANTE]]</f>
        <v>Maria Eduarda Ribeiro</v>
      </c>
      <c r="G494" s="46">
        <f>Tab_CAANxSAAL[[#This Row],[LIBERAÇÃO PEDIDO]]</f>
        <v>44663</v>
      </c>
      <c r="H494" s="46">
        <v>44671</v>
      </c>
      <c r="I494" s="40">
        <f>DAY(Tab_Indicadores[[#This Row],[DATA LIBERAÇÃO]])</f>
        <v>12</v>
      </c>
      <c r="J494" s="40" t="e">
        <f>IF(Tab_Indicadores[[#This Row],[MÊS]]=$AA$3,I494,"")</f>
        <v>#REF!</v>
      </c>
      <c r="K494" s="49" t="str">
        <f>IF(Tab_Indicadores[[#All],[DATA LIBERAÇÃO]]&gt;Tab_Indicadores[[#All],[PRAZO LIBERAÇÃO]],"Fora do prazo","No prazo")</f>
        <v>No prazo</v>
      </c>
      <c r="L494" s="49" t="str">
        <f t="shared" si="75"/>
        <v>-</v>
      </c>
      <c r="M494" s="40" t="str">
        <f>IF(Tab_Indicadores[[#This Row],[STATUS]]=$Q$3,"-","")</f>
        <v>-</v>
      </c>
      <c r="N494" s="55">
        <f>Tab_CAANxSAAL[[#This Row],[DATA PRÉ-NOTA]]</f>
        <v>44663</v>
      </c>
      <c r="O494" s="56">
        <v>44673</v>
      </c>
      <c r="P494" s="4" t="str">
        <f>IF(Tab_Indicadores[[#This Row],[DATA PRÉ-NOTA]]&lt;=Tab_Indicadores[[#This Row],[PRAZO PRÉ-NOTA]],"No prazo","Fora do prazo")</f>
        <v>No prazo</v>
      </c>
    </row>
    <row r="495" spans="1:16" x14ac:dyDescent="0.25">
      <c r="A495" s="40" t="str">
        <f t="shared" si="74"/>
        <v>Abril</v>
      </c>
      <c r="B495" s="40">
        <f>MONTH(Tab_CAANxSAAL[[#This Row],[MÊS LANÇ.]])</f>
        <v>4</v>
      </c>
      <c r="C495" s="40" t="str">
        <f>Tab_CAANxSAAL[[#This Row],[FILIAL]]</f>
        <v>A</v>
      </c>
      <c r="D495" s="48" t="str">
        <f>Tab_CAANxSAAL[[#This Row],[RAZÃO SOCIAL]]</f>
        <v>Vawen</v>
      </c>
      <c r="E495" s="40">
        <f>Tab_CAANxSAAL[[#This Row],[NATUREZA CONTRATO]]</f>
        <v>819728</v>
      </c>
      <c r="F495" s="4" t="str">
        <f>Tab_CAANxSAAL[[#This Row],[MEDIDOR / REQUISITANTE]]</f>
        <v>Emilly Cavalcanti</v>
      </c>
      <c r="G495" s="46">
        <f>Tab_CAANxSAAL[[#This Row],[LIBERAÇÃO PEDIDO]]</f>
        <v>44669</v>
      </c>
      <c r="H495" s="46">
        <v>44671</v>
      </c>
      <c r="I495" s="40">
        <f>DAY(Tab_Indicadores[[#This Row],[DATA LIBERAÇÃO]])</f>
        <v>18</v>
      </c>
      <c r="J495" s="40" t="e">
        <f>IF(Tab_Indicadores[[#This Row],[MÊS]]=$AA$3,I495,"")</f>
        <v>#REF!</v>
      </c>
      <c r="K495" s="49" t="str">
        <f>IF(Tab_Indicadores[[#All],[DATA LIBERAÇÃO]]&gt;Tab_Indicadores[[#All],[PRAZO LIBERAÇÃO]],"Fora do prazo","No prazo")</f>
        <v>No prazo</v>
      </c>
      <c r="L495" s="49" t="str">
        <f t="shared" si="75"/>
        <v>-</v>
      </c>
      <c r="M495" s="40" t="str">
        <f>IF(Tab_Indicadores[[#This Row],[STATUS]]=$Q$3,"-","")</f>
        <v>-</v>
      </c>
      <c r="N495" s="55">
        <f>Tab_CAANxSAAL[[#This Row],[DATA PRÉ-NOTA]]</f>
        <v>44670</v>
      </c>
      <c r="O495" s="56">
        <v>44673</v>
      </c>
      <c r="P495" s="4" t="str">
        <f>IF(Tab_Indicadores[[#This Row],[DATA PRÉ-NOTA]]&lt;=Tab_Indicadores[[#This Row],[PRAZO PRÉ-NOTA]],"No prazo","Fora do prazo")</f>
        <v>No prazo</v>
      </c>
    </row>
    <row r="496" spans="1:16" x14ac:dyDescent="0.25">
      <c r="A496" s="40" t="str">
        <f t="shared" si="74"/>
        <v>Abril</v>
      </c>
      <c r="B496" s="40">
        <f>MONTH(Tab_CAANxSAAL[[#This Row],[MÊS LANÇ.]])</f>
        <v>4</v>
      </c>
      <c r="C496" s="40" t="str">
        <f>Tab_CAANxSAAL[[#This Row],[FILIAL]]</f>
        <v>A</v>
      </c>
      <c r="D496" s="48" t="str">
        <f>Tab_CAANxSAAL[[#This Row],[RAZÃO SOCIAL]]</f>
        <v>Cuar</v>
      </c>
      <c r="E496" s="40">
        <f>Tab_CAANxSAAL[[#This Row],[NATUREZA CONTRATO]]</f>
        <v>268494</v>
      </c>
      <c r="F496" s="4" t="str">
        <f>Tab_CAANxSAAL[[#This Row],[MEDIDOR / REQUISITANTE]]</f>
        <v>Davi Lucca Rocha</v>
      </c>
      <c r="G496" s="46">
        <f>Tab_CAANxSAAL[[#This Row],[LIBERAÇÃO PEDIDO]]</f>
        <v>44652</v>
      </c>
      <c r="H496" s="46">
        <v>44671</v>
      </c>
      <c r="I496" s="40">
        <f>DAY(Tab_Indicadores[[#This Row],[DATA LIBERAÇÃO]])</f>
        <v>1</v>
      </c>
      <c r="J496" s="40" t="e">
        <f>IF(Tab_Indicadores[[#This Row],[MÊS]]=$AA$3,I496,"")</f>
        <v>#REF!</v>
      </c>
      <c r="K496" s="49" t="str">
        <f>IF(Tab_Indicadores[[#All],[DATA LIBERAÇÃO]]&gt;Tab_Indicadores[[#All],[PRAZO LIBERAÇÃO]],"Fora do prazo","No prazo")</f>
        <v>No prazo</v>
      </c>
      <c r="L496" s="49" t="str">
        <f t="shared" si="75"/>
        <v>-</v>
      </c>
      <c r="M496" s="40" t="str">
        <f>IF(Tab_Indicadores[[#This Row],[STATUS]]=$Q$3,"-","")</f>
        <v>-</v>
      </c>
      <c r="N496" s="55">
        <f>Tab_CAANxSAAL[[#This Row],[DATA PRÉ-NOTA]]</f>
        <v>44656</v>
      </c>
      <c r="O496" s="56">
        <v>44673</v>
      </c>
      <c r="P496" s="4" t="str">
        <f>IF(Tab_Indicadores[[#This Row],[DATA PRÉ-NOTA]]&lt;=Tab_Indicadores[[#This Row],[PRAZO PRÉ-NOTA]],"No prazo","Fora do prazo")</f>
        <v>No prazo</v>
      </c>
    </row>
    <row r="497" spans="1:16" x14ac:dyDescent="0.25">
      <c r="A497" s="40" t="str">
        <f t="shared" si="74"/>
        <v>Abril</v>
      </c>
      <c r="B497" s="40">
        <f>MONTH(Tab_CAANxSAAL[[#This Row],[MÊS LANÇ.]])</f>
        <v>4</v>
      </c>
      <c r="C497" s="40" t="str">
        <f>Tab_CAANxSAAL[[#This Row],[FILIAL]]</f>
        <v>A</v>
      </c>
      <c r="D497" s="48" t="str">
        <f>Tab_CAANxSAAL[[#This Row],[RAZÃO SOCIAL]]</f>
        <v>Seype</v>
      </c>
      <c r="E497" s="40">
        <f>Tab_CAANxSAAL[[#This Row],[NATUREZA CONTRATO]]</f>
        <v>971910</v>
      </c>
      <c r="F497" s="4" t="str">
        <f>Tab_CAANxSAAL[[#This Row],[MEDIDOR / REQUISITANTE]]</f>
        <v>Marcos Vinicius Gonçalves</v>
      </c>
      <c r="G497" s="46">
        <f>Tab_CAANxSAAL[[#This Row],[LIBERAÇÃO PEDIDO]]</f>
        <v>44655</v>
      </c>
      <c r="H497" s="46">
        <v>44671</v>
      </c>
      <c r="I497" s="40">
        <f>DAY(Tab_Indicadores[[#This Row],[DATA LIBERAÇÃO]])</f>
        <v>4</v>
      </c>
      <c r="J497" s="40" t="e">
        <f>IF(Tab_Indicadores[[#This Row],[MÊS]]=$AA$3,I497,"")</f>
        <v>#REF!</v>
      </c>
      <c r="K497" s="49" t="str">
        <f>IF(Tab_Indicadores[[#All],[DATA LIBERAÇÃO]]&gt;Tab_Indicadores[[#All],[PRAZO LIBERAÇÃO]],"Fora do prazo","No prazo")</f>
        <v>No prazo</v>
      </c>
      <c r="L497" s="49" t="str">
        <f t="shared" si="75"/>
        <v>-</v>
      </c>
      <c r="M497" s="40" t="str">
        <f>IF(Tab_Indicadores[[#This Row],[STATUS]]=$Q$3,"-","")</f>
        <v>-</v>
      </c>
      <c r="N497" s="55">
        <f>Tab_CAANxSAAL[[#This Row],[DATA PRÉ-NOTA]]</f>
        <v>44655</v>
      </c>
      <c r="O497" s="56">
        <v>44673</v>
      </c>
      <c r="P497" s="4" t="str">
        <f>IF(Tab_Indicadores[[#This Row],[DATA PRÉ-NOTA]]&lt;=Tab_Indicadores[[#This Row],[PRAZO PRÉ-NOTA]],"No prazo","Fora do prazo")</f>
        <v>No prazo</v>
      </c>
    </row>
    <row r="498" spans="1:16" x14ac:dyDescent="0.25">
      <c r="A498" s="40" t="str">
        <f t="shared" si="74"/>
        <v>Abril</v>
      </c>
      <c r="B498" s="40">
        <f>MONTH(Tab_CAANxSAAL[[#This Row],[MÊS LANÇ.]])</f>
        <v>4</v>
      </c>
      <c r="C498" s="40" t="str">
        <f>Tab_CAANxSAAL[[#This Row],[FILIAL]]</f>
        <v>A</v>
      </c>
      <c r="D498" s="48" t="str">
        <f>Tab_CAANxSAAL[[#This Row],[RAZÃO SOCIAL]]</f>
        <v>Buiki</v>
      </c>
      <c r="E498" s="40">
        <f>Tab_CAANxSAAL[[#This Row],[NATUREZA CONTRATO]]</f>
        <v>815683</v>
      </c>
      <c r="F498" s="4" t="str">
        <f>Tab_CAANxSAAL[[#This Row],[MEDIDOR / REQUISITANTE]]</f>
        <v>Stephany Porto</v>
      </c>
      <c r="G498" s="46">
        <f>Tab_CAANxSAAL[[#This Row],[LIBERAÇÃO PEDIDO]]</f>
        <v>44670</v>
      </c>
      <c r="H498" s="46">
        <v>44671</v>
      </c>
      <c r="I498" s="40">
        <f>DAY(Tab_Indicadores[[#This Row],[DATA LIBERAÇÃO]])</f>
        <v>19</v>
      </c>
      <c r="J498" s="40" t="e">
        <f>IF(Tab_Indicadores[[#This Row],[MÊS]]=$AA$3,I498,"")</f>
        <v>#REF!</v>
      </c>
      <c r="K498" s="49" t="str">
        <f>IF(Tab_Indicadores[[#All],[DATA LIBERAÇÃO]]&gt;Tab_Indicadores[[#All],[PRAZO LIBERAÇÃO]],"Fora do prazo","No prazo")</f>
        <v>No prazo</v>
      </c>
      <c r="L498" s="49" t="str">
        <f t="shared" si="75"/>
        <v>-</v>
      </c>
      <c r="M498" s="40" t="str">
        <f>IF(Tab_Indicadores[[#This Row],[STATUS]]=$Q$3,"-","")</f>
        <v>-</v>
      </c>
      <c r="N498" s="55">
        <f>Tab_CAANxSAAL[[#This Row],[DATA PRÉ-NOTA]]</f>
        <v>44670</v>
      </c>
      <c r="O498" s="56">
        <v>44673</v>
      </c>
      <c r="P498" s="4" t="str">
        <f>IF(Tab_Indicadores[[#This Row],[DATA PRÉ-NOTA]]&lt;=Tab_Indicadores[[#This Row],[PRAZO PRÉ-NOTA]],"No prazo","Fora do prazo")</f>
        <v>No prazo</v>
      </c>
    </row>
    <row r="499" spans="1:16" x14ac:dyDescent="0.25">
      <c r="A499" s="40" t="str">
        <f t="shared" si="74"/>
        <v>Abril</v>
      </c>
      <c r="B499" s="40">
        <f>MONTH(Tab_CAANxSAAL[[#This Row],[MÊS LANÇ.]])</f>
        <v>4</v>
      </c>
      <c r="C499" s="40" t="str">
        <f>Tab_CAANxSAAL[[#This Row],[FILIAL]]</f>
        <v>B</v>
      </c>
      <c r="D499" s="48" t="str">
        <f>Tab_CAANxSAAL[[#This Row],[RAZÃO SOCIAL]]</f>
        <v>Buiki</v>
      </c>
      <c r="E499" s="40">
        <f>Tab_CAANxSAAL[[#This Row],[NATUREZA CONTRATO]]</f>
        <v>932389</v>
      </c>
      <c r="F499" s="4" t="str">
        <f>Tab_CAANxSAAL[[#This Row],[MEDIDOR / REQUISITANTE]]</f>
        <v>Stephany Porto</v>
      </c>
      <c r="G499" s="46">
        <f>Tab_CAANxSAAL[[#This Row],[LIBERAÇÃO PEDIDO]]</f>
        <v>44670</v>
      </c>
      <c r="H499" s="46">
        <v>44671</v>
      </c>
      <c r="I499" s="40">
        <f>DAY(Tab_Indicadores[[#This Row],[DATA LIBERAÇÃO]])</f>
        <v>19</v>
      </c>
      <c r="J499" s="40" t="e">
        <f>IF(Tab_Indicadores[[#This Row],[MÊS]]=$AA$3,I499,"")</f>
        <v>#REF!</v>
      </c>
      <c r="K499" s="49" t="str">
        <f>IF(Tab_Indicadores[[#All],[DATA LIBERAÇÃO]]&gt;Tab_Indicadores[[#All],[PRAZO LIBERAÇÃO]],"Fora do prazo","No prazo")</f>
        <v>No prazo</v>
      </c>
      <c r="L499" s="49" t="str">
        <f t="shared" si="75"/>
        <v>-</v>
      </c>
      <c r="M499" s="40" t="str">
        <f>IF(Tab_Indicadores[[#This Row],[STATUS]]=$Q$3,"-","")</f>
        <v>-</v>
      </c>
      <c r="N499" s="55">
        <f>Tab_CAANxSAAL[[#This Row],[DATA PRÉ-NOTA]]</f>
        <v>44670</v>
      </c>
      <c r="O499" s="56">
        <v>44673</v>
      </c>
      <c r="P499" s="4" t="str">
        <f>IF(Tab_Indicadores[[#This Row],[DATA PRÉ-NOTA]]&lt;=Tab_Indicadores[[#This Row],[PRAZO PRÉ-NOTA]],"No prazo","Fora do prazo")</f>
        <v>No prazo</v>
      </c>
    </row>
    <row r="500" spans="1:16" x14ac:dyDescent="0.25">
      <c r="A500" s="40" t="str">
        <f t="shared" si="74"/>
        <v>Abril</v>
      </c>
      <c r="B500" s="40">
        <f>MONTH(Tab_CAANxSAAL[[#This Row],[MÊS LANÇ.]])</f>
        <v>4</v>
      </c>
      <c r="C500" s="40" t="str">
        <f>Tab_CAANxSAAL[[#This Row],[FILIAL]]</f>
        <v>B</v>
      </c>
      <c r="D500" s="48" t="str">
        <f>Tab_CAANxSAAL[[#This Row],[RAZÃO SOCIAL]]</f>
        <v>Bofel</v>
      </c>
      <c r="E500" s="40">
        <f>Tab_CAANxSAAL[[#This Row],[NATUREZA CONTRATO]]</f>
        <v>628513</v>
      </c>
      <c r="F500" s="4" t="str">
        <f>Tab_CAANxSAAL[[#This Row],[MEDIDOR / REQUISITANTE]]</f>
        <v>Stephany Porto</v>
      </c>
      <c r="G500" s="46">
        <f>Tab_CAANxSAAL[[#This Row],[LIBERAÇÃO PEDIDO]]</f>
        <v>44662</v>
      </c>
      <c r="H500" s="46">
        <v>44671</v>
      </c>
      <c r="I500" s="40">
        <f>DAY(Tab_Indicadores[[#This Row],[DATA LIBERAÇÃO]])</f>
        <v>11</v>
      </c>
      <c r="J500" s="40" t="e">
        <f>IF(Tab_Indicadores[[#This Row],[MÊS]]=$AA$3,I500,"")</f>
        <v>#REF!</v>
      </c>
      <c r="K500" s="49" t="str">
        <f>IF(Tab_Indicadores[[#All],[DATA LIBERAÇÃO]]&gt;Tab_Indicadores[[#All],[PRAZO LIBERAÇÃO]],"Fora do prazo","No prazo")</f>
        <v>No prazo</v>
      </c>
      <c r="L500" s="49" t="str">
        <f t="shared" si="75"/>
        <v>-</v>
      </c>
      <c r="M500" s="40" t="str">
        <f>IF(Tab_Indicadores[[#This Row],[STATUS]]=$Q$3,"-","")</f>
        <v>-</v>
      </c>
      <c r="N500" s="55">
        <f>Tab_CAANxSAAL[[#This Row],[DATA PRÉ-NOTA]]</f>
        <v>44665</v>
      </c>
      <c r="O500" s="56">
        <v>44673</v>
      </c>
      <c r="P500" s="4" t="str">
        <f>IF(Tab_Indicadores[[#This Row],[DATA PRÉ-NOTA]]&lt;=Tab_Indicadores[[#This Row],[PRAZO PRÉ-NOTA]],"No prazo","Fora do prazo")</f>
        <v>No prazo</v>
      </c>
    </row>
    <row r="501" spans="1:16" x14ac:dyDescent="0.25">
      <c r="A501" s="40" t="str">
        <f t="shared" si="74"/>
        <v>Abril</v>
      </c>
      <c r="B501" s="40">
        <f>MONTH(Tab_CAANxSAAL[[#This Row],[MÊS LANÇ.]])</f>
        <v>4</v>
      </c>
      <c r="C501" s="40" t="str">
        <f>Tab_CAANxSAAL[[#This Row],[FILIAL]]</f>
        <v>A</v>
      </c>
      <c r="D501" s="48" t="str">
        <f>Tab_CAANxSAAL[[#This Row],[RAZÃO SOCIAL]]</f>
        <v>Bofel</v>
      </c>
      <c r="E501" s="40">
        <f>Tab_CAANxSAAL[[#This Row],[NATUREZA CONTRATO]]</f>
        <v>821648</v>
      </c>
      <c r="F501" s="4" t="str">
        <f>Tab_CAANxSAAL[[#This Row],[MEDIDOR / REQUISITANTE]]</f>
        <v>Stephany Porto</v>
      </c>
      <c r="G501" s="46">
        <f>Tab_CAANxSAAL[[#This Row],[LIBERAÇÃO PEDIDO]]</f>
        <v>44663</v>
      </c>
      <c r="H501" s="46">
        <v>44671</v>
      </c>
      <c r="I501" s="40">
        <f>DAY(Tab_Indicadores[[#This Row],[DATA LIBERAÇÃO]])</f>
        <v>12</v>
      </c>
      <c r="J501" s="40" t="e">
        <f>IF(Tab_Indicadores[[#This Row],[MÊS]]=$AA$3,I501,"")</f>
        <v>#REF!</v>
      </c>
      <c r="K501" s="49" t="str">
        <f>IF(Tab_Indicadores[[#All],[DATA LIBERAÇÃO]]&gt;Tab_Indicadores[[#All],[PRAZO LIBERAÇÃO]],"Fora do prazo","No prazo")</f>
        <v>No prazo</v>
      </c>
      <c r="L501" s="49" t="str">
        <f t="shared" si="75"/>
        <v>-</v>
      </c>
      <c r="M501" s="40" t="str">
        <f>IF(Tab_Indicadores[[#This Row],[STATUS]]=$Q$3,"-","")</f>
        <v>-</v>
      </c>
      <c r="N501" s="55">
        <f>Tab_CAANxSAAL[[#This Row],[DATA PRÉ-NOTA]]</f>
        <v>44665</v>
      </c>
      <c r="O501" s="56">
        <v>44673</v>
      </c>
      <c r="P501" s="4" t="str">
        <f>IF(Tab_Indicadores[[#This Row],[DATA PRÉ-NOTA]]&lt;=Tab_Indicadores[[#This Row],[PRAZO PRÉ-NOTA]],"No prazo","Fora do prazo")</f>
        <v>No prazo</v>
      </c>
    </row>
    <row r="502" spans="1:16" x14ac:dyDescent="0.25">
      <c r="A502" s="40" t="str">
        <f t="shared" si="74"/>
        <v>Abril</v>
      </c>
      <c r="B502" s="40">
        <f>MONTH(Tab_CAANxSAAL[[#This Row],[MÊS LANÇ.]])</f>
        <v>4</v>
      </c>
      <c r="C502" s="40" t="str">
        <f>Tab_CAANxSAAL[[#This Row],[FILIAL]]</f>
        <v>A</v>
      </c>
      <c r="D502" s="48" t="str">
        <f>Tab_CAANxSAAL[[#This Row],[RAZÃO SOCIAL]]</f>
        <v>Toyco</v>
      </c>
      <c r="E502" s="40">
        <f>Tab_CAANxSAAL[[#This Row],[NATUREZA CONTRATO]]</f>
        <v>494429</v>
      </c>
      <c r="F502" s="4" t="str">
        <f>Tab_CAANxSAAL[[#This Row],[MEDIDOR / REQUISITANTE]]</f>
        <v>Noah da Cunha</v>
      </c>
      <c r="G502" s="46">
        <f>Tab_CAANxSAAL[[#This Row],[LIBERAÇÃO PEDIDO]]</f>
        <v>44665</v>
      </c>
      <c r="H502" s="46">
        <v>44671</v>
      </c>
      <c r="I502" s="40">
        <f>DAY(Tab_Indicadores[[#This Row],[DATA LIBERAÇÃO]])</f>
        <v>14</v>
      </c>
      <c r="J502" s="40" t="e">
        <f>IF(Tab_Indicadores[[#This Row],[MÊS]]=$AA$3,I502,"")</f>
        <v>#REF!</v>
      </c>
      <c r="K502" s="49" t="str">
        <f>IF(Tab_Indicadores[[#All],[DATA LIBERAÇÃO]]&gt;Tab_Indicadores[[#All],[PRAZO LIBERAÇÃO]],"Fora do prazo","No prazo")</f>
        <v>No prazo</v>
      </c>
      <c r="L502" s="49" t="str">
        <f t="shared" si="75"/>
        <v>-</v>
      </c>
      <c r="M502" s="40" t="str">
        <f>IF(Tab_Indicadores[[#This Row],[STATUS]]=$Q$3,"-","")</f>
        <v>-</v>
      </c>
      <c r="N502" s="55">
        <f>Tab_CAANxSAAL[[#This Row],[DATA PRÉ-NOTA]]</f>
        <v>44670</v>
      </c>
      <c r="O502" s="56">
        <v>44673</v>
      </c>
      <c r="P502" s="4" t="str">
        <f>IF(Tab_Indicadores[[#This Row],[DATA PRÉ-NOTA]]&lt;=Tab_Indicadores[[#This Row],[PRAZO PRÉ-NOTA]],"No prazo","Fora do prazo")</f>
        <v>No prazo</v>
      </c>
    </row>
    <row r="503" spans="1:16" x14ac:dyDescent="0.25">
      <c r="A503" s="40" t="str">
        <f t="shared" si="74"/>
        <v>Abril</v>
      </c>
      <c r="B503" s="40">
        <f>MONTH(Tab_CAANxSAAL[[#This Row],[MÊS LANÇ.]])</f>
        <v>4</v>
      </c>
      <c r="C503" s="40" t="str">
        <f>Tab_CAANxSAAL[[#This Row],[FILIAL]]</f>
        <v>A</v>
      </c>
      <c r="D503" s="48" t="str">
        <f>Tab_CAANxSAAL[[#This Row],[RAZÃO SOCIAL]]</f>
        <v>Toyco</v>
      </c>
      <c r="E503" s="40">
        <f>Tab_CAANxSAAL[[#This Row],[NATUREZA CONTRATO]]</f>
        <v>741352</v>
      </c>
      <c r="F503" s="4" t="str">
        <f>Tab_CAANxSAAL[[#This Row],[MEDIDOR / REQUISITANTE]]</f>
        <v>Noah da Cunha</v>
      </c>
      <c r="G503" s="46">
        <f>Tab_CAANxSAAL[[#This Row],[LIBERAÇÃO PEDIDO]]</f>
        <v>44665</v>
      </c>
      <c r="H503" s="46">
        <v>44671</v>
      </c>
      <c r="I503" s="40">
        <f>DAY(Tab_Indicadores[[#This Row],[DATA LIBERAÇÃO]])</f>
        <v>14</v>
      </c>
      <c r="J503" s="40" t="e">
        <f>IF(Tab_Indicadores[[#This Row],[MÊS]]=$AA$3,I503,"")</f>
        <v>#REF!</v>
      </c>
      <c r="K503" s="49" t="str">
        <f>IF(Tab_Indicadores[[#All],[DATA LIBERAÇÃO]]&gt;Tab_Indicadores[[#All],[PRAZO LIBERAÇÃO]],"Fora do prazo","No prazo")</f>
        <v>No prazo</v>
      </c>
      <c r="L503" s="49" t="str">
        <f t="shared" si="75"/>
        <v>-</v>
      </c>
      <c r="M503" s="40" t="str">
        <f>IF(Tab_Indicadores[[#This Row],[STATUS]]=$Q$3,"-","")</f>
        <v>-</v>
      </c>
      <c r="N503" s="55">
        <f>Tab_CAANxSAAL[[#This Row],[DATA PRÉ-NOTA]]</f>
        <v>44670</v>
      </c>
      <c r="O503" s="56">
        <v>44673</v>
      </c>
      <c r="P503" s="4" t="str">
        <f>IF(Tab_Indicadores[[#This Row],[DATA PRÉ-NOTA]]&lt;=Tab_Indicadores[[#This Row],[PRAZO PRÉ-NOTA]],"No prazo","Fora do prazo")</f>
        <v>No prazo</v>
      </c>
    </row>
    <row r="504" spans="1:16" x14ac:dyDescent="0.25">
      <c r="A504" s="40" t="str">
        <f t="shared" si="74"/>
        <v>Abril</v>
      </c>
      <c r="B504" s="40">
        <f>MONTH(Tab_CAANxSAAL[[#This Row],[MÊS LANÇ.]])</f>
        <v>4</v>
      </c>
      <c r="C504" s="40" t="str">
        <f>Tab_CAANxSAAL[[#This Row],[FILIAL]]</f>
        <v>A</v>
      </c>
      <c r="D504" s="48" t="str">
        <f>Tab_CAANxSAAL[[#This Row],[RAZÃO SOCIAL]]</f>
        <v>Buaga</v>
      </c>
      <c r="E504" s="40">
        <f>Tab_CAANxSAAL[[#This Row],[NATUREZA CONTRATO]]</f>
        <v>516819</v>
      </c>
      <c r="F504" s="4" t="str">
        <f>Tab_CAANxSAAL[[#This Row],[MEDIDOR / REQUISITANTE]]</f>
        <v>Maria Clara Azevedo</v>
      </c>
      <c r="G504" s="46">
        <f>Tab_CAANxSAAL[[#This Row],[LIBERAÇÃO PEDIDO]]</f>
        <v>44656</v>
      </c>
      <c r="H504" s="46">
        <v>44671</v>
      </c>
      <c r="I504" s="40">
        <f>DAY(Tab_Indicadores[[#This Row],[DATA LIBERAÇÃO]])</f>
        <v>5</v>
      </c>
      <c r="J504" s="40" t="e">
        <f>IF(Tab_Indicadores[[#This Row],[MÊS]]=$AA$3,I504,"")</f>
        <v>#REF!</v>
      </c>
      <c r="K504" s="49" t="str">
        <f>IF(Tab_Indicadores[[#All],[DATA LIBERAÇÃO]]&gt;Tab_Indicadores[[#All],[PRAZO LIBERAÇÃO]],"Fora do prazo","No prazo")</f>
        <v>No prazo</v>
      </c>
      <c r="L504" s="49" t="str">
        <f t="shared" si="75"/>
        <v>-</v>
      </c>
      <c r="M504" s="40" t="str">
        <f>IF(Tab_Indicadores[[#This Row],[STATUS]]=$Q$3,"-","")</f>
        <v>-</v>
      </c>
      <c r="N504" s="55">
        <f>Tab_CAANxSAAL[[#This Row],[DATA PRÉ-NOTA]]</f>
        <v>44657</v>
      </c>
      <c r="O504" s="56">
        <v>44673</v>
      </c>
      <c r="P504" s="4" t="str">
        <f>IF(Tab_Indicadores[[#This Row],[DATA PRÉ-NOTA]]&lt;=Tab_Indicadores[[#This Row],[PRAZO PRÉ-NOTA]],"No prazo","Fora do prazo")</f>
        <v>No prazo</v>
      </c>
    </row>
    <row r="505" spans="1:16" x14ac:dyDescent="0.25">
      <c r="A505" s="40" t="str">
        <f t="shared" si="74"/>
        <v>Abril</v>
      </c>
      <c r="B505" s="40">
        <f>MONTH(Tab_CAANxSAAL[[#This Row],[MÊS LANÇ.]])</f>
        <v>4</v>
      </c>
      <c r="C505" s="40" t="str">
        <f>Tab_CAANxSAAL[[#This Row],[FILIAL]]</f>
        <v>A</v>
      </c>
      <c r="D505" s="48" t="str">
        <f>Tab_CAANxSAAL[[#This Row],[RAZÃO SOCIAL]]</f>
        <v>Eswol</v>
      </c>
      <c r="E505" s="40">
        <f>Tab_CAANxSAAL[[#This Row],[NATUREZA CONTRATO]]</f>
        <v>942460</v>
      </c>
      <c r="F505" s="4" t="str">
        <f>Tab_CAANxSAAL[[#This Row],[MEDIDOR / REQUISITANTE]]</f>
        <v>Maria Eduarda Ribeiro</v>
      </c>
      <c r="G505" s="46">
        <f>Tab_CAANxSAAL[[#This Row],[LIBERAÇÃO PEDIDO]]</f>
        <v>44669</v>
      </c>
      <c r="H505" s="46">
        <v>44671</v>
      </c>
      <c r="I505" s="40">
        <f>DAY(Tab_Indicadores[[#This Row],[DATA LIBERAÇÃO]])</f>
        <v>18</v>
      </c>
      <c r="J505" s="40" t="e">
        <f>IF(Tab_Indicadores[[#This Row],[MÊS]]=$AA$3,I505,"")</f>
        <v>#REF!</v>
      </c>
      <c r="K505" s="49" t="str">
        <f>IF(Tab_Indicadores[[#All],[DATA LIBERAÇÃO]]&gt;Tab_Indicadores[[#All],[PRAZO LIBERAÇÃO]],"Fora do prazo","No prazo")</f>
        <v>No prazo</v>
      </c>
      <c r="L505" s="49" t="str">
        <f t="shared" si="75"/>
        <v>-</v>
      </c>
      <c r="M505" s="40" t="str">
        <f>IF(Tab_Indicadores[[#This Row],[STATUS]]=$Q$3,"-","")</f>
        <v>-</v>
      </c>
      <c r="N505" s="55">
        <f>Tab_CAANxSAAL[[#This Row],[DATA PRÉ-NOTA]]</f>
        <v>44670</v>
      </c>
      <c r="O505" s="56">
        <v>44673</v>
      </c>
      <c r="P505" s="4" t="str">
        <f>IF(Tab_Indicadores[[#This Row],[DATA PRÉ-NOTA]]&lt;=Tab_Indicadores[[#This Row],[PRAZO PRÉ-NOTA]],"No prazo","Fora do prazo")</f>
        <v>No prazo</v>
      </c>
    </row>
    <row r="506" spans="1:16" x14ac:dyDescent="0.25">
      <c r="A506" s="40" t="str">
        <f t="shared" si="74"/>
        <v>Abril</v>
      </c>
      <c r="B506" s="40">
        <f>MONTH(Tab_CAANxSAAL[[#This Row],[MÊS LANÇ.]])</f>
        <v>4</v>
      </c>
      <c r="C506" s="40" t="str">
        <f>Tab_CAANxSAAL[[#This Row],[FILIAL]]</f>
        <v>A</v>
      </c>
      <c r="D506" s="48" t="str">
        <f>Tab_CAANxSAAL[[#This Row],[RAZÃO SOCIAL]]</f>
        <v>Caeonion</v>
      </c>
      <c r="E506" s="40">
        <f>Tab_CAANxSAAL[[#This Row],[NATUREZA CONTRATO]]</f>
        <v>604248</v>
      </c>
      <c r="F506" s="4" t="str">
        <f>Tab_CAANxSAAL[[#This Row],[MEDIDOR / REQUISITANTE]]</f>
        <v>Dr. Gustavo Henrique da Rocha</v>
      </c>
      <c r="G506" s="46">
        <f>Tab_CAANxSAAL[[#This Row],[LIBERAÇÃO PEDIDO]]</f>
        <v>44657</v>
      </c>
      <c r="H506" s="46">
        <v>44671</v>
      </c>
      <c r="I506" s="40">
        <f>DAY(Tab_Indicadores[[#This Row],[DATA LIBERAÇÃO]])</f>
        <v>6</v>
      </c>
      <c r="J506" s="40" t="e">
        <f>IF(Tab_Indicadores[[#This Row],[MÊS]]=$AA$3,I506,"")</f>
        <v>#REF!</v>
      </c>
      <c r="K506" s="49" t="str">
        <f>IF(Tab_Indicadores[[#All],[DATA LIBERAÇÃO]]&gt;Tab_Indicadores[[#All],[PRAZO LIBERAÇÃO]],"Fora do prazo","No prazo")</f>
        <v>No prazo</v>
      </c>
      <c r="L506" s="49" t="str">
        <f t="shared" si="75"/>
        <v>-</v>
      </c>
      <c r="M506" s="40" t="str">
        <f>IF(Tab_Indicadores[[#This Row],[STATUS]]=$Q$3,"-","")</f>
        <v>-</v>
      </c>
      <c r="N506" s="55">
        <f>Tab_CAANxSAAL[[#This Row],[DATA PRÉ-NOTA]]</f>
        <v>44657</v>
      </c>
      <c r="O506" s="56">
        <v>44673</v>
      </c>
      <c r="P506" s="4" t="str">
        <f>IF(Tab_Indicadores[[#This Row],[DATA PRÉ-NOTA]]&lt;=Tab_Indicadores[[#This Row],[PRAZO PRÉ-NOTA]],"No prazo","Fora do prazo")</f>
        <v>No prazo</v>
      </c>
    </row>
    <row r="507" spans="1:16" x14ac:dyDescent="0.25">
      <c r="A507" s="40" t="str">
        <f t="shared" si="74"/>
        <v>Abril</v>
      </c>
      <c r="B507" s="40">
        <f>MONTH(Tab_CAANxSAAL[[#This Row],[MÊS LANÇ.]])</f>
        <v>4</v>
      </c>
      <c r="C507" s="40" t="str">
        <f>Tab_CAANxSAAL[[#This Row],[FILIAL]]</f>
        <v>A</v>
      </c>
      <c r="D507" s="48" t="str">
        <f>Tab_CAANxSAAL[[#This Row],[RAZÃO SOCIAL]]</f>
        <v>Malmothir</v>
      </c>
      <c r="E507" s="40">
        <f>Tab_CAANxSAAL[[#This Row],[NATUREZA CONTRATO]]</f>
        <v>244949</v>
      </c>
      <c r="F507" s="4" t="str">
        <f>Tab_CAANxSAAL[[#This Row],[MEDIDOR / REQUISITANTE]]</f>
        <v>Stephany Porto</v>
      </c>
      <c r="G507" s="46">
        <f>Tab_CAANxSAAL[[#This Row],[LIBERAÇÃO PEDIDO]]</f>
        <v>44662</v>
      </c>
      <c r="H507" s="46">
        <v>44671</v>
      </c>
      <c r="I507" s="40">
        <f>DAY(Tab_Indicadores[[#This Row],[DATA LIBERAÇÃO]])</f>
        <v>11</v>
      </c>
      <c r="J507" s="40" t="e">
        <f>IF(Tab_Indicadores[[#This Row],[MÊS]]=$AA$3,I507,"")</f>
        <v>#REF!</v>
      </c>
      <c r="K507" s="49" t="str">
        <f>IF(Tab_Indicadores[[#All],[DATA LIBERAÇÃO]]&gt;Tab_Indicadores[[#All],[PRAZO LIBERAÇÃO]],"Fora do prazo","No prazo")</f>
        <v>No prazo</v>
      </c>
      <c r="L507" s="49" t="str">
        <f t="shared" si="75"/>
        <v>-</v>
      </c>
      <c r="M507" s="40" t="str">
        <f>IF(Tab_Indicadores[[#This Row],[STATUS]]=$Q$3,"-","")</f>
        <v>-</v>
      </c>
      <c r="N507" s="55">
        <f>Tab_CAANxSAAL[[#This Row],[DATA PRÉ-NOTA]]</f>
        <v>44663</v>
      </c>
      <c r="O507" s="56">
        <v>44673</v>
      </c>
      <c r="P507" s="4" t="str">
        <f>IF(Tab_Indicadores[[#This Row],[DATA PRÉ-NOTA]]&lt;=Tab_Indicadores[[#This Row],[PRAZO PRÉ-NOTA]],"No prazo","Fora do prazo")</f>
        <v>No prazo</v>
      </c>
    </row>
    <row r="508" spans="1:16" x14ac:dyDescent="0.25">
      <c r="A508" s="40" t="str">
        <f t="shared" si="74"/>
        <v>Abril</v>
      </c>
      <c r="B508" s="40">
        <f>MONTH(Tab_CAANxSAAL[[#This Row],[MÊS LANÇ.]])</f>
        <v>4</v>
      </c>
      <c r="C508" s="40" t="str">
        <f>Tab_CAANxSAAL[[#This Row],[FILIAL]]</f>
        <v>A</v>
      </c>
      <c r="D508" s="48" t="str">
        <f>Tab_CAANxSAAL[[#This Row],[RAZÃO SOCIAL]]</f>
        <v>Bape</v>
      </c>
      <c r="E508" s="40">
        <f>Tab_CAANxSAAL[[#This Row],[NATUREZA CONTRATO]]</f>
        <v>421491</v>
      </c>
      <c r="F508" s="4" t="str">
        <f>Tab_CAANxSAAL[[#This Row],[MEDIDOR / REQUISITANTE]]</f>
        <v>Lucas Moura</v>
      </c>
      <c r="G508" s="46">
        <f>Tab_CAANxSAAL[[#This Row],[LIBERAÇÃO PEDIDO]]</f>
        <v>44677</v>
      </c>
      <c r="H508" s="46">
        <v>44671</v>
      </c>
      <c r="I508" s="40">
        <f>DAY(Tab_Indicadores[[#This Row],[DATA LIBERAÇÃO]])</f>
        <v>26</v>
      </c>
      <c r="J508" s="40" t="e">
        <f>IF(Tab_Indicadores[[#This Row],[MÊS]]=$AA$3,I508,"")</f>
        <v>#REF!</v>
      </c>
      <c r="K508" s="49" t="str">
        <f>IF(Tab_Indicadores[[#All],[DATA LIBERAÇÃO]]&gt;Tab_Indicadores[[#All],[PRAZO LIBERAÇÃO]],"Fora do prazo","No prazo")</f>
        <v>Fora do prazo</v>
      </c>
      <c r="L508" s="49" t="str">
        <f t="shared" si="75"/>
        <v>Lucas Moura</v>
      </c>
      <c r="M508" s="40" t="str">
        <f>IF(Tab_Indicadores[[#This Row],[STATUS]]=$Q$3,"-","")</f>
        <v/>
      </c>
      <c r="N508" s="55">
        <f>Tab_CAANxSAAL[[#This Row],[DATA PRÉ-NOTA]]</f>
        <v>44677</v>
      </c>
      <c r="O508" s="56">
        <v>44673</v>
      </c>
      <c r="P508" s="4" t="str">
        <f>IF(Tab_Indicadores[[#This Row],[DATA PRÉ-NOTA]]&lt;=Tab_Indicadores[[#This Row],[PRAZO PRÉ-NOTA]],"No prazo","Fora do prazo")</f>
        <v>Fora do prazo</v>
      </c>
    </row>
    <row r="509" spans="1:16" x14ac:dyDescent="0.25">
      <c r="A509" s="40" t="str">
        <f t="shared" si="74"/>
        <v>Abril</v>
      </c>
      <c r="B509" s="40">
        <f>MONTH(Tab_CAANxSAAL[[#This Row],[MÊS LANÇ.]])</f>
        <v>4</v>
      </c>
      <c r="C509" s="40" t="str">
        <f>Tab_CAANxSAAL[[#This Row],[FILIAL]]</f>
        <v>A</v>
      </c>
      <c r="D509" s="48" t="str">
        <f>Tab_CAANxSAAL[[#This Row],[RAZÃO SOCIAL]]</f>
        <v>Garzdu</v>
      </c>
      <c r="E509" s="40">
        <f>Tab_CAANxSAAL[[#This Row],[NATUREZA CONTRATO]]</f>
        <v>317722</v>
      </c>
      <c r="F509" s="4" t="str">
        <f>Tab_CAANxSAAL[[#This Row],[MEDIDOR / REQUISITANTE]]</f>
        <v>Emilly Cavalcanti</v>
      </c>
      <c r="G509" s="46">
        <f>Tab_CAANxSAAL[[#This Row],[LIBERAÇÃO PEDIDO]]</f>
        <v>44663</v>
      </c>
      <c r="H509" s="46">
        <v>44671</v>
      </c>
      <c r="I509" s="40">
        <f>DAY(Tab_Indicadores[[#This Row],[DATA LIBERAÇÃO]])</f>
        <v>12</v>
      </c>
      <c r="J509" s="40" t="e">
        <f>IF(Tab_Indicadores[[#This Row],[MÊS]]=$AA$3,I509,"")</f>
        <v>#REF!</v>
      </c>
      <c r="K509" s="49" t="str">
        <f>IF(Tab_Indicadores[[#All],[DATA LIBERAÇÃO]]&gt;Tab_Indicadores[[#All],[PRAZO LIBERAÇÃO]],"Fora do prazo","No prazo")</f>
        <v>No prazo</v>
      </c>
      <c r="L509" s="49" t="str">
        <f t="shared" si="75"/>
        <v>-</v>
      </c>
      <c r="M509" s="40" t="str">
        <f>IF(Tab_Indicadores[[#This Row],[STATUS]]=$Q$3,"-","")</f>
        <v>-</v>
      </c>
      <c r="N509" s="55">
        <f>Tab_CAANxSAAL[[#This Row],[DATA PRÉ-NOTA]]</f>
        <v>44665</v>
      </c>
      <c r="O509" s="56">
        <v>44673</v>
      </c>
      <c r="P509" s="4" t="str">
        <f>IF(Tab_Indicadores[[#This Row],[DATA PRÉ-NOTA]]&lt;=Tab_Indicadores[[#This Row],[PRAZO PRÉ-NOTA]],"No prazo","Fora do prazo")</f>
        <v>No prazo</v>
      </c>
    </row>
    <row r="510" spans="1:16" x14ac:dyDescent="0.25">
      <c r="A510" s="40" t="str">
        <f t="shared" si="74"/>
        <v>Abril</v>
      </c>
      <c r="B510" s="40">
        <f>MONTH(Tab_CAANxSAAL[[#This Row],[MÊS LANÇ.]])</f>
        <v>4</v>
      </c>
      <c r="C510" s="40" t="str">
        <f>Tab_CAANxSAAL[[#This Row],[FILIAL]]</f>
        <v>A</v>
      </c>
      <c r="D510" s="48" t="str">
        <f>Tab_CAANxSAAL[[#This Row],[RAZÃO SOCIAL]]</f>
        <v>Garzdu</v>
      </c>
      <c r="E510" s="40">
        <f>Tab_CAANxSAAL[[#This Row],[NATUREZA CONTRATO]]</f>
        <v>387772</v>
      </c>
      <c r="F510" s="4" t="str">
        <f>Tab_CAANxSAAL[[#This Row],[MEDIDOR / REQUISITANTE]]</f>
        <v>Emilly Cavalcanti</v>
      </c>
      <c r="G510" s="46">
        <f>Tab_CAANxSAAL[[#This Row],[LIBERAÇÃO PEDIDO]]</f>
        <v>44665</v>
      </c>
      <c r="H510" s="46">
        <v>44671</v>
      </c>
      <c r="I510" s="40">
        <f>DAY(Tab_Indicadores[[#This Row],[DATA LIBERAÇÃO]])</f>
        <v>14</v>
      </c>
      <c r="J510" s="40" t="e">
        <f>IF(Tab_Indicadores[[#This Row],[MÊS]]=$AA$3,I510,"")</f>
        <v>#REF!</v>
      </c>
      <c r="K510" s="49" t="str">
        <f>IF(Tab_Indicadores[[#All],[DATA LIBERAÇÃO]]&gt;Tab_Indicadores[[#All],[PRAZO LIBERAÇÃO]],"Fora do prazo","No prazo")</f>
        <v>No prazo</v>
      </c>
      <c r="L510" s="49" t="str">
        <f t="shared" si="75"/>
        <v>-</v>
      </c>
      <c r="M510" s="40" t="str">
        <f>IF(Tab_Indicadores[[#This Row],[STATUS]]=$Q$3,"-","")</f>
        <v>-</v>
      </c>
      <c r="N510" s="55">
        <f>Tab_CAANxSAAL[[#This Row],[DATA PRÉ-NOTA]]</f>
        <v>44669</v>
      </c>
      <c r="O510" s="56">
        <v>44673</v>
      </c>
      <c r="P510" s="4" t="str">
        <f>IF(Tab_Indicadores[[#This Row],[DATA PRÉ-NOTA]]&lt;=Tab_Indicadores[[#This Row],[PRAZO PRÉ-NOTA]],"No prazo","Fora do prazo")</f>
        <v>No prazo</v>
      </c>
    </row>
    <row r="511" spans="1:16" x14ac:dyDescent="0.25">
      <c r="A511" s="40" t="str">
        <f t="shared" si="74"/>
        <v>Abril</v>
      </c>
      <c r="B511" s="40">
        <f>MONTH(Tab_CAANxSAAL[[#This Row],[MÊS LANÇ.]])</f>
        <v>4</v>
      </c>
      <c r="C511" s="40" t="str">
        <f>Tab_CAANxSAAL[[#This Row],[FILIAL]]</f>
        <v>A</v>
      </c>
      <c r="D511" s="48" t="str">
        <f>Tab_CAANxSAAL[[#This Row],[RAZÃO SOCIAL]]</f>
        <v>Fikutur</v>
      </c>
      <c r="E511" s="40">
        <f>Tab_CAANxSAAL[[#This Row],[NATUREZA CONTRATO]]</f>
        <v>214241</v>
      </c>
      <c r="F511" s="4" t="str">
        <f>Tab_CAANxSAAL[[#This Row],[MEDIDOR / REQUISITANTE]]</f>
        <v>Sr. Yago Moura</v>
      </c>
      <c r="G511" s="46">
        <f>Tab_CAANxSAAL[[#This Row],[LIBERAÇÃO PEDIDO]]</f>
        <v>44657</v>
      </c>
      <c r="H511" s="46">
        <v>44671</v>
      </c>
      <c r="I511" s="40">
        <f>DAY(Tab_Indicadores[[#This Row],[DATA LIBERAÇÃO]])</f>
        <v>6</v>
      </c>
      <c r="J511" s="40" t="e">
        <f>IF(Tab_Indicadores[[#This Row],[MÊS]]=$AA$3,I511,"")</f>
        <v>#REF!</v>
      </c>
      <c r="K511" s="49" t="str">
        <f>IF(Tab_Indicadores[[#All],[DATA LIBERAÇÃO]]&gt;Tab_Indicadores[[#All],[PRAZO LIBERAÇÃO]],"Fora do prazo","No prazo")</f>
        <v>No prazo</v>
      </c>
      <c r="L511" s="49" t="str">
        <f t="shared" si="75"/>
        <v>-</v>
      </c>
      <c r="M511" s="40" t="str">
        <f>IF(Tab_Indicadores[[#This Row],[STATUS]]=$Q$3,"-","")</f>
        <v>-</v>
      </c>
      <c r="N511" s="55">
        <f>Tab_CAANxSAAL[[#This Row],[DATA PRÉ-NOTA]]</f>
        <v>44657</v>
      </c>
      <c r="O511" s="56">
        <v>44673</v>
      </c>
      <c r="P511" s="4" t="str">
        <f>IF(Tab_Indicadores[[#This Row],[DATA PRÉ-NOTA]]&lt;=Tab_Indicadores[[#This Row],[PRAZO PRÉ-NOTA]],"No prazo","Fora do prazo")</f>
        <v>No prazo</v>
      </c>
    </row>
    <row r="512" spans="1:16" x14ac:dyDescent="0.25">
      <c r="A512" s="40" t="str">
        <f t="shared" si="74"/>
        <v>Abril</v>
      </c>
      <c r="B512" s="40">
        <f>MONTH(Tab_CAANxSAAL[[#This Row],[MÊS LANÇ.]])</f>
        <v>4</v>
      </c>
      <c r="C512" s="40" t="str">
        <f>Tab_CAANxSAAL[[#This Row],[FILIAL]]</f>
        <v>A</v>
      </c>
      <c r="D512" s="48" t="str">
        <f>Tab_CAANxSAAL[[#This Row],[RAZÃO SOCIAL]]</f>
        <v>Zopemog</v>
      </c>
      <c r="E512" s="40">
        <f>Tab_CAANxSAAL[[#This Row],[NATUREZA CONTRATO]]</f>
        <v>727016</v>
      </c>
      <c r="F512" s="4" t="str">
        <f>Tab_CAANxSAAL[[#This Row],[MEDIDOR / REQUISITANTE]]</f>
        <v>Sarah Azevedo</v>
      </c>
      <c r="G512" s="46">
        <f>Tab_CAANxSAAL[[#This Row],[LIBERAÇÃO PEDIDO]]</f>
        <v>44670</v>
      </c>
      <c r="H512" s="46">
        <v>44671</v>
      </c>
      <c r="I512" s="40">
        <f>DAY(Tab_Indicadores[[#This Row],[DATA LIBERAÇÃO]])</f>
        <v>19</v>
      </c>
      <c r="J512" s="40" t="e">
        <f>IF(Tab_Indicadores[[#This Row],[MÊS]]=$AA$3,I512,"")</f>
        <v>#REF!</v>
      </c>
      <c r="K512" s="49" t="str">
        <f>IF(Tab_Indicadores[[#All],[DATA LIBERAÇÃO]]&gt;Tab_Indicadores[[#All],[PRAZO LIBERAÇÃO]],"Fora do prazo","No prazo")</f>
        <v>No prazo</v>
      </c>
      <c r="L512" s="49" t="str">
        <f t="shared" si="75"/>
        <v>-</v>
      </c>
      <c r="M512" s="40" t="str">
        <f>IF(Tab_Indicadores[[#This Row],[STATUS]]=$Q$3,"-","")</f>
        <v>-</v>
      </c>
      <c r="N512" s="55">
        <f>Tab_CAANxSAAL[[#This Row],[DATA PRÉ-NOTA]]</f>
        <v>44670</v>
      </c>
      <c r="O512" s="56">
        <v>44673</v>
      </c>
      <c r="P512" s="4" t="str">
        <f>IF(Tab_Indicadores[[#This Row],[DATA PRÉ-NOTA]]&lt;=Tab_Indicadores[[#This Row],[PRAZO PRÉ-NOTA]],"No prazo","Fora do prazo")</f>
        <v>No prazo</v>
      </c>
    </row>
    <row r="513" spans="1:16" x14ac:dyDescent="0.25">
      <c r="A513" s="40" t="str">
        <f t="shared" si="74"/>
        <v>Abril</v>
      </c>
      <c r="B513" s="40">
        <f>MONTH(Tab_CAANxSAAL[[#This Row],[MÊS LANÇ.]])</f>
        <v>4</v>
      </c>
      <c r="C513" s="40" t="str">
        <f>Tab_CAANxSAAL[[#This Row],[FILIAL]]</f>
        <v>A</v>
      </c>
      <c r="D513" s="48" t="str">
        <f>Tab_CAANxSAAL[[#This Row],[RAZÃO SOCIAL]]</f>
        <v>Pulas</v>
      </c>
      <c r="E513" s="40">
        <f>Tab_CAANxSAAL[[#This Row],[NATUREZA CONTRATO]]</f>
        <v>713091</v>
      </c>
      <c r="F513" s="4" t="str">
        <f>Tab_CAANxSAAL[[#This Row],[MEDIDOR / REQUISITANTE]]</f>
        <v>Ana Laura Gomes</v>
      </c>
      <c r="G513" s="46">
        <f>Tab_CAANxSAAL[[#This Row],[LIBERAÇÃO PEDIDO]]</f>
        <v>44656</v>
      </c>
      <c r="H513" s="46">
        <v>44671</v>
      </c>
      <c r="I513" s="40">
        <f>DAY(Tab_Indicadores[[#This Row],[DATA LIBERAÇÃO]])</f>
        <v>5</v>
      </c>
      <c r="J513" s="40" t="e">
        <f>IF(Tab_Indicadores[[#This Row],[MÊS]]=$AA$3,I513,"")</f>
        <v>#REF!</v>
      </c>
      <c r="K513" s="49" t="str">
        <f>IF(Tab_Indicadores[[#All],[DATA LIBERAÇÃO]]&gt;Tab_Indicadores[[#All],[PRAZO LIBERAÇÃO]],"Fora do prazo","No prazo")</f>
        <v>No prazo</v>
      </c>
      <c r="L513" s="49" t="str">
        <f t="shared" si="75"/>
        <v>-</v>
      </c>
      <c r="M513" s="40" t="str">
        <f>IF(Tab_Indicadores[[#This Row],[STATUS]]=$Q$3,"-","")</f>
        <v>-</v>
      </c>
      <c r="N513" s="55">
        <f>Tab_CAANxSAAL[[#This Row],[DATA PRÉ-NOTA]]</f>
        <v>44656</v>
      </c>
      <c r="O513" s="56">
        <v>44673</v>
      </c>
      <c r="P513" s="4" t="str">
        <f>IF(Tab_Indicadores[[#This Row],[DATA PRÉ-NOTA]]&lt;=Tab_Indicadores[[#This Row],[PRAZO PRÉ-NOTA]],"No prazo","Fora do prazo")</f>
        <v>No prazo</v>
      </c>
    </row>
    <row r="514" spans="1:16" x14ac:dyDescent="0.25">
      <c r="A514" s="40" t="str">
        <f t="shared" si="74"/>
        <v>Abril</v>
      </c>
      <c r="B514" s="40">
        <f>MONTH(Tab_CAANxSAAL[[#This Row],[MÊS LANÇ.]])</f>
        <v>4</v>
      </c>
      <c r="C514" s="40" t="str">
        <f>Tab_CAANxSAAL[[#This Row],[FILIAL]]</f>
        <v>A</v>
      </c>
      <c r="D514" s="48" t="str">
        <f>Tab_CAANxSAAL[[#This Row],[RAZÃO SOCIAL]]</f>
        <v>Felabirond</v>
      </c>
      <c r="E514" s="40">
        <f>Tab_CAANxSAAL[[#This Row],[NATUREZA CONTRATO]]</f>
        <v>582303</v>
      </c>
      <c r="F514" s="4" t="str">
        <f>Tab_CAANxSAAL[[#This Row],[MEDIDOR / REQUISITANTE]]</f>
        <v>Dr. Gustavo Henrique da Rocha</v>
      </c>
      <c r="G514" s="46">
        <f>Tab_CAANxSAAL[[#This Row],[LIBERAÇÃO PEDIDO]]</f>
        <v>44673</v>
      </c>
      <c r="H514" s="46">
        <v>44671</v>
      </c>
      <c r="I514" s="40">
        <f>DAY(Tab_Indicadores[[#This Row],[DATA LIBERAÇÃO]])</f>
        <v>22</v>
      </c>
      <c r="J514" s="40" t="e">
        <f>IF(Tab_Indicadores[[#This Row],[MÊS]]=$AA$3,I514,"")</f>
        <v>#REF!</v>
      </c>
      <c r="K514" s="49" t="str">
        <f>IF(Tab_Indicadores[[#All],[DATA LIBERAÇÃO]]&gt;Tab_Indicadores[[#All],[PRAZO LIBERAÇÃO]],"Fora do prazo","No prazo")</f>
        <v>Fora do prazo</v>
      </c>
      <c r="L514" s="49" t="str">
        <f t="shared" si="75"/>
        <v>Dr. Gustavo Henrique da Rocha</v>
      </c>
      <c r="M514" s="40" t="str">
        <f>IF(Tab_Indicadores[[#This Row],[STATUS]]=$Q$3,"-","")</f>
        <v/>
      </c>
      <c r="N514" s="55">
        <f>Tab_CAANxSAAL[[#This Row],[DATA PRÉ-NOTA]]</f>
        <v>44676</v>
      </c>
      <c r="O514" s="56">
        <v>44673</v>
      </c>
      <c r="P514" s="4" t="str">
        <f>IF(Tab_Indicadores[[#This Row],[DATA PRÉ-NOTA]]&lt;=Tab_Indicadores[[#This Row],[PRAZO PRÉ-NOTA]],"No prazo","Fora do prazo")</f>
        <v>Fora do prazo</v>
      </c>
    </row>
    <row r="515" spans="1:16" x14ac:dyDescent="0.25">
      <c r="A515" s="40" t="str">
        <f t="shared" si="74"/>
        <v>Abril</v>
      </c>
      <c r="B515" s="40">
        <f>MONTH(Tab_CAANxSAAL[[#This Row],[MÊS LANÇ.]])</f>
        <v>4</v>
      </c>
      <c r="C515" s="40" t="str">
        <f>Tab_CAANxSAAL[[#This Row],[FILIAL]]</f>
        <v>C</v>
      </c>
      <c r="D515" s="48" t="str">
        <f>Tab_CAANxSAAL[[#This Row],[RAZÃO SOCIAL]]</f>
        <v>Flel</v>
      </c>
      <c r="E515" s="40">
        <f>Tab_CAANxSAAL[[#This Row],[NATUREZA CONTRATO]]</f>
        <v>539514</v>
      </c>
      <c r="F515" s="4" t="str">
        <f>Tab_CAANxSAAL[[#This Row],[MEDIDOR / REQUISITANTE]]</f>
        <v>Laura Cunha</v>
      </c>
      <c r="G515" s="46">
        <f>Tab_CAANxSAAL[[#This Row],[LIBERAÇÃO PEDIDO]]</f>
        <v>44655</v>
      </c>
      <c r="H515" s="46">
        <v>44671</v>
      </c>
      <c r="I515" s="40">
        <f>DAY(Tab_Indicadores[[#This Row],[DATA LIBERAÇÃO]])</f>
        <v>4</v>
      </c>
      <c r="J515" s="40" t="e">
        <f>IF(Tab_Indicadores[[#This Row],[MÊS]]=$AA$3,I515,"")</f>
        <v>#REF!</v>
      </c>
      <c r="K515" s="49" t="str">
        <f>IF(Tab_Indicadores[[#All],[DATA LIBERAÇÃO]]&gt;Tab_Indicadores[[#All],[PRAZO LIBERAÇÃO]],"Fora do prazo","No prazo")</f>
        <v>No prazo</v>
      </c>
      <c r="L515" s="49" t="str">
        <f t="shared" si="75"/>
        <v>-</v>
      </c>
      <c r="M515" s="40" t="str">
        <f>IF(Tab_Indicadores[[#This Row],[STATUS]]=$Q$3,"-","")</f>
        <v>-</v>
      </c>
      <c r="N515" s="55">
        <f>Tab_CAANxSAAL[[#This Row],[DATA PRÉ-NOTA]]</f>
        <v>44662</v>
      </c>
      <c r="O515" s="56">
        <v>44673</v>
      </c>
      <c r="P515" s="4" t="str">
        <f>IF(Tab_Indicadores[[#This Row],[DATA PRÉ-NOTA]]&lt;=Tab_Indicadores[[#This Row],[PRAZO PRÉ-NOTA]],"No prazo","Fora do prazo")</f>
        <v>No prazo</v>
      </c>
    </row>
    <row r="516" spans="1:16" x14ac:dyDescent="0.25">
      <c r="A516" s="40" t="str">
        <f t="shared" si="74"/>
        <v>Abril</v>
      </c>
      <c r="B516" s="40">
        <f>MONTH(Tab_CAANxSAAL[[#This Row],[MÊS LANÇ.]])</f>
        <v>4</v>
      </c>
      <c r="C516" s="40" t="str">
        <f>Tab_CAANxSAAL[[#This Row],[FILIAL]]</f>
        <v>B</v>
      </c>
      <c r="D516" s="48" t="str">
        <f>Tab_CAANxSAAL[[#This Row],[RAZÃO SOCIAL]]</f>
        <v>Flel</v>
      </c>
      <c r="E516" s="40">
        <f>Tab_CAANxSAAL[[#This Row],[NATUREZA CONTRATO]]</f>
        <v>573008</v>
      </c>
      <c r="F516" s="4" t="str">
        <f>Tab_CAANxSAAL[[#This Row],[MEDIDOR / REQUISITANTE]]</f>
        <v>Laura Cunha</v>
      </c>
      <c r="G516" s="46">
        <f>Tab_CAANxSAAL[[#This Row],[LIBERAÇÃO PEDIDO]]</f>
        <v>44655</v>
      </c>
      <c r="H516" s="46">
        <v>44671</v>
      </c>
      <c r="I516" s="40">
        <f>DAY(Tab_Indicadores[[#This Row],[DATA LIBERAÇÃO]])</f>
        <v>4</v>
      </c>
      <c r="J516" s="40" t="e">
        <f>IF(Tab_Indicadores[[#This Row],[MÊS]]=$AA$3,I516,"")</f>
        <v>#REF!</v>
      </c>
      <c r="K516" s="49" t="str">
        <f>IF(Tab_Indicadores[[#All],[DATA LIBERAÇÃO]]&gt;Tab_Indicadores[[#All],[PRAZO LIBERAÇÃO]],"Fora do prazo","No prazo")</f>
        <v>No prazo</v>
      </c>
      <c r="L516" s="49" t="str">
        <f t="shared" si="75"/>
        <v>-</v>
      </c>
      <c r="M516" s="40" t="str">
        <f>IF(Tab_Indicadores[[#This Row],[STATUS]]=$Q$3,"-","")</f>
        <v>-</v>
      </c>
      <c r="N516" s="55">
        <f>Tab_CAANxSAAL[[#This Row],[DATA PRÉ-NOTA]]</f>
        <v>44662</v>
      </c>
      <c r="O516" s="56">
        <v>44673</v>
      </c>
      <c r="P516" s="4" t="str">
        <f>IF(Tab_Indicadores[[#This Row],[DATA PRÉ-NOTA]]&lt;=Tab_Indicadores[[#This Row],[PRAZO PRÉ-NOTA]],"No prazo","Fora do prazo")</f>
        <v>No prazo</v>
      </c>
    </row>
    <row r="517" spans="1:16" x14ac:dyDescent="0.25">
      <c r="A517" s="40" t="str">
        <f t="shared" si="74"/>
        <v>Abril</v>
      </c>
      <c r="B517" s="40">
        <f>MONTH(Tab_CAANxSAAL[[#This Row],[MÊS LANÇ.]])</f>
        <v>4</v>
      </c>
      <c r="C517" s="40" t="str">
        <f>Tab_CAANxSAAL[[#This Row],[FILIAL]]</f>
        <v>A</v>
      </c>
      <c r="D517" s="48" t="str">
        <f>Tab_CAANxSAAL[[#This Row],[RAZÃO SOCIAL]]</f>
        <v>Flel</v>
      </c>
      <c r="E517" s="40">
        <f>Tab_CAANxSAAL[[#This Row],[NATUREZA CONTRATO]]</f>
        <v>470836</v>
      </c>
      <c r="F517" s="4" t="str">
        <f>Tab_CAANxSAAL[[#This Row],[MEDIDOR / REQUISITANTE]]</f>
        <v>Davi Lucca Rocha</v>
      </c>
      <c r="G517" s="46">
        <f>Tab_CAANxSAAL[[#This Row],[LIBERAÇÃO PEDIDO]]</f>
        <v>44655</v>
      </c>
      <c r="H517" s="46">
        <v>44671</v>
      </c>
      <c r="I517" s="40">
        <f>DAY(Tab_Indicadores[[#This Row],[DATA LIBERAÇÃO]])</f>
        <v>4</v>
      </c>
      <c r="J517" s="40" t="e">
        <f>IF(Tab_Indicadores[[#This Row],[MÊS]]=$AA$3,I517,"")</f>
        <v>#REF!</v>
      </c>
      <c r="K517" s="49" t="str">
        <f>IF(Tab_Indicadores[[#All],[DATA LIBERAÇÃO]]&gt;Tab_Indicadores[[#All],[PRAZO LIBERAÇÃO]],"Fora do prazo","No prazo")</f>
        <v>No prazo</v>
      </c>
      <c r="L517" s="49" t="str">
        <f t="shared" si="75"/>
        <v>-</v>
      </c>
      <c r="M517" s="40" t="str">
        <f>IF(Tab_Indicadores[[#This Row],[STATUS]]=$Q$3,"-","")</f>
        <v>-</v>
      </c>
      <c r="N517" s="55">
        <f>Tab_CAANxSAAL[[#This Row],[DATA PRÉ-NOTA]]</f>
        <v>44655</v>
      </c>
      <c r="O517" s="56">
        <v>44673</v>
      </c>
      <c r="P517" s="4" t="str">
        <f>IF(Tab_Indicadores[[#This Row],[DATA PRÉ-NOTA]]&lt;=Tab_Indicadores[[#This Row],[PRAZO PRÉ-NOTA]],"No prazo","Fora do prazo")</f>
        <v>No prazo</v>
      </c>
    </row>
    <row r="518" spans="1:16" x14ac:dyDescent="0.25">
      <c r="A518" s="40" t="str">
        <f t="shared" si="74"/>
        <v>Abril</v>
      </c>
      <c r="B518" s="40">
        <f>MONTH(Tab_CAANxSAAL[[#This Row],[MÊS LANÇ.]])</f>
        <v>4</v>
      </c>
      <c r="C518" s="40" t="str">
        <f>Tab_CAANxSAAL[[#This Row],[FILIAL]]</f>
        <v>B</v>
      </c>
      <c r="D518" s="48" t="str">
        <f>Tab_CAANxSAAL[[#This Row],[RAZÃO SOCIAL]]</f>
        <v>Sacoagath</v>
      </c>
      <c r="E518" s="40">
        <f>Tab_CAANxSAAL[[#This Row],[NATUREZA CONTRATO]]</f>
        <v>965589</v>
      </c>
      <c r="F518" s="4" t="str">
        <f>Tab_CAANxSAAL[[#This Row],[MEDIDOR / REQUISITANTE]]</f>
        <v>Stephany Porto</v>
      </c>
      <c r="G518" s="46">
        <f>Tab_CAANxSAAL[[#This Row],[LIBERAÇÃO PEDIDO]]</f>
        <v>44663</v>
      </c>
      <c r="H518" s="46">
        <v>44671</v>
      </c>
      <c r="I518" s="40">
        <f>DAY(Tab_Indicadores[[#This Row],[DATA LIBERAÇÃO]])</f>
        <v>12</v>
      </c>
      <c r="J518" s="40" t="e">
        <f>IF(Tab_Indicadores[[#This Row],[MÊS]]=$AA$3,I518,"")</f>
        <v>#REF!</v>
      </c>
      <c r="K518" s="49" t="str">
        <f>IF(Tab_Indicadores[[#All],[DATA LIBERAÇÃO]]&gt;Tab_Indicadores[[#All],[PRAZO LIBERAÇÃO]],"Fora do prazo","No prazo")</f>
        <v>No prazo</v>
      </c>
      <c r="L518" s="49" t="str">
        <f t="shared" si="75"/>
        <v>-</v>
      </c>
      <c r="M518" s="40" t="str">
        <f>IF(Tab_Indicadores[[#This Row],[STATUS]]=$Q$3,"-","")</f>
        <v>-</v>
      </c>
      <c r="N518" s="55">
        <f>Tab_CAANxSAAL[[#This Row],[DATA PRÉ-NOTA]]</f>
        <v>44664</v>
      </c>
      <c r="O518" s="56">
        <v>44673</v>
      </c>
      <c r="P518" s="4" t="str">
        <f>IF(Tab_Indicadores[[#This Row],[DATA PRÉ-NOTA]]&lt;=Tab_Indicadores[[#This Row],[PRAZO PRÉ-NOTA]],"No prazo","Fora do prazo")</f>
        <v>No prazo</v>
      </c>
    </row>
    <row r="519" spans="1:16" x14ac:dyDescent="0.25">
      <c r="A519" s="40" t="str">
        <f t="shared" ref="A519:A575" si="76">IF(B519=1,"Janeiro",IF(B519=2,"Fevereiro",IF(B519=3,"Março",IF(B519=4,"Abril",IF(B519=5,"Maio",IF(B519=6,"Junho",IF(B519=7,"Julho",IF(B519=8,"Agosto",IF(B519=9,"Setembro",IF(B519=10,"Outubro",IF(B519=11,"Novembro","Dezembro")))))))))))</f>
        <v>Abril</v>
      </c>
      <c r="B519" s="40">
        <f>MONTH(Tab_CAANxSAAL[[#This Row],[MÊS LANÇ.]])</f>
        <v>4</v>
      </c>
      <c r="C519" s="40" t="str">
        <f>Tab_CAANxSAAL[[#This Row],[FILIAL]]</f>
        <v>B</v>
      </c>
      <c r="D519" s="48" t="str">
        <f>Tab_CAANxSAAL[[#This Row],[RAZÃO SOCIAL]]</f>
        <v>Sacoagath</v>
      </c>
      <c r="E519" s="40">
        <f>Tab_CAANxSAAL[[#This Row],[NATUREZA CONTRATO]]</f>
        <v>404009</v>
      </c>
      <c r="F519" s="4" t="str">
        <f>Tab_CAANxSAAL[[#This Row],[MEDIDOR / REQUISITANTE]]</f>
        <v>Stephany Porto</v>
      </c>
      <c r="G519" s="46">
        <f>Tab_CAANxSAAL[[#This Row],[LIBERAÇÃO PEDIDO]]</f>
        <v>44670</v>
      </c>
      <c r="H519" s="46">
        <v>44671</v>
      </c>
      <c r="I519" s="40">
        <f>DAY(Tab_Indicadores[[#This Row],[DATA LIBERAÇÃO]])</f>
        <v>19</v>
      </c>
      <c r="J519" s="40" t="e">
        <f>IF(Tab_Indicadores[[#This Row],[MÊS]]=$AA$3,I519,"")</f>
        <v>#REF!</v>
      </c>
      <c r="K519" s="49" t="str">
        <f>IF(Tab_Indicadores[[#All],[DATA LIBERAÇÃO]]&gt;Tab_Indicadores[[#All],[PRAZO LIBERAÇÃO]],"Fora do prazo","No prazo")</f>
        <v>No prazo</v>
      </c>
      <c r="L519" s="49" t="str">
        <f t="shared" ref="L519:L550" si="77">IF(K519="Fora do prazo",F519,"-")</f>
        <v>-</v>
      </c>
      <c r="M519" s="40" t="str">
        <f>IF(Tab_Indicadores[[#This Row],[STATUS]]=$Q$3,"-","")</f>
        <v>-</v>
      </c>
      <c r="N519" s="55">
        <f>Tab_CAANxSAAL[[#This Row],[DATA PRÉ-NOTA]]</f>
        <v>44670</v>
      </c>
      <c r="O519" s="56">
        <v>44673</v>
      </c>
      <c r="P519" s="4" t="str">
        <f>IF(Tab_Indicadores[[#This Row],[DATA PRÉ-NOTA]]&lt;=Tab_Indicadores[[#This Row],[PRAZO PRÉ-NOTA]],"No prazo","Fora do prazo")</f>
        <v>No prazo</v>
      </c>
    </row>
    <row r="520" spans="1:16" x14ac:dyDescent="0.25">
      <c r="A520" s="40" t="str">
        <f t="shared" si="76"/>
        <v>Abril</v>
      </c>
      <c r="B520" s="40">
        <f>MONTH(Tab_CAANxSAAL[[#This Row],[MÊS LANÇ.]])</f>
        <v>4</v>
      </c>
      <c r="C520" s="40" t="str">
        <f>Tab_CAANxSAAL[[#This Row],[FILIAL]]</f>
        <v>B</v>
      </c>
      <c r="D520" s="48" t="str">
        <f>Tab_CAANxSAAL[[#This Row],[RAZÃO SOCIAL]]</f>
        <v>Sacoagath</v>
      </c>
      <c r="E520" s="40">
        <f>Tab_CAANxSAAL[[#This Row],[NATUREZA CONTRATO]]</f>
        <v>444430</v>
      </c>
      <c r="F520" s="4" t="str">
        <f>Tab_CAANxSAAL[[#This Row],[MEDIDOR / REQUISITANTE]]</f>
        <v>Maria Eduarda Ribeiro</v>
      </c>
      <c r="G520" s="46">
        <f>Tab_CAANxSAAL[[#This Row],[LIBERAÇÃO PEDIDO]]</f>
        <v>44670</v>
      </c>
      <c r="H520" s="46">
        <v>44671</v>
      </c>
      <c r="I520" s="40">
        <f>DAY(Tab_Indicadores[[#This Row],[DATA LIBERAÇÃO]])</f>
        <v>19</v>
      </c>
      <c r="J520" s="40" t="e">
        <f>IF(Tab_Indicadores[[#This Row],[MÊS]]=$AA$3,I520,"")</f>
        <v>#REF!</v>
      </c>
      <c r="K520" s="49" t="str">
        <f>IF(Tab_Indicadores[[#All],[DATA LIBERAÇÃO]]&gt;Tab_Indicadores[[#All],[PRAZO LIBERAÇÃO]],"Fora do prazo","No prazo")</f>
        <v>No prazo</v>
      </c>
      <c r="L520" s="49" t="str">
        <f t="shared" si="77"/>
        <v>-</v>
      </c>
      <c r="M520" s="40" t="str">
        <f>IF(Tab_Indicadores[[#This Row],[STATUS]]=$Q$3,"-","")</f>
        <v>-</v>
      </c>
      <c r="N520" s="55">
        <f>Tab_CAANxSAAL[[#This Row],[DATA PRÉ-NOTA]]</f>
        <v>44670</v>
      </c>
      <c r="O520" s="56">
        <v>44673</v>
      </c>
      <c r="P520" s="4" t="str">
        <f>IF(Tab_Indicadores[[#This Row],[DATA PRÉ-NOTA]]&lt;=Tab_Indicadores[[#This Row],[PRAZO PRÉ-NOTA]],"No prazo","Fora do prazo")</f>
        <v>No prazo</v>
      </c>
    </row>
    <row r="521" spans="1:16" x14ac:dyDescent="0.25">
      <c r="A521" s="40" t="str">
        <f t="shared" si="76"/>
        <v>Abril</v>
      </c>
      <c r="B521" s="40">
        <f>MONTH(Tab_CAANxSAAL[[#This Row],[MÊS LANÇ.]])</f>
        <v>4</v>
      </c>
      <c r="C521" s="40" t="str">
        <f>Tab_CAANxSAAL[[#This Row],[FILIAL]]</f>
        <v>A</v>
      </c>
      <c r="D521" s="48" t="str">
        <f>Tab_CAANxSAAL[[#This Row],[RAZÃO SOCIAL]]</f>
        <v>Sacoagath</v>
      </c>
      <c r="E521" s="40">
        <f>Tab_CAANxSAAL[[#This Row],[NATUREZA CONTRATO]]</f>
        <v>983255</v>
      </c>
      <c r="F521" s="4" t="str">
        <f>Tab_CAANxSAAL[[#This Row],[MEDIDOR / REQUISITANTE]]</f>
        <v>Stephany Porto</v>
      </c>
      <c r="G521" s="46">
        <f>Tab_CAANxSAAL[[#This Row],[LIBERAÇÃO PEDIDO]]</f>
        <v>44670</v>
      </c>
      <c r="H521" s="46">
        <v>44671</v>
      </c>
      <c r="I521" s="40">
        <f>DAY(Tab_Indicadores[[#This Row],[DATA LIBERAÇÃO]])</f>
        <v>19</v>
      </c>
      <c r="J521" s="40" t="e">
        <f>IF(Tab_Indicadores[[#This Row],[MÊS]]=$AA$3,I521,"")</f>
        <v>#REF!</v>
      </c>
      <c r="K521" s="49" t="str">
        <f>IF(Tab_Indicadores[[#All],[DATA LIBERAÇÃO]]&gt;Tab_Indicadores[[#All],[PRAZO LIBERAÇÃO]],"Fora do prazo","No prazo")</f>
        <v>No prazo</v>
      </c>
      <c r="L521" s="49" t="str">
        <f t="shared" si="77"/>
        <v>-</v>
      </c>
      <c r="M521" s="40" t="str">
        <f>IF(Tab_Indicadores[[#This Row],[STATUS]]=$Q$3,"-","")</f>
        <v>-</v>
      </c>
      <c r="N521" s="55">
        <f>Tab_CAANxSAAL[[#This Row],[DATA PRÉ-NOTA]]</f>
        <v>44670</v>
      </c>
      <c r="O521" s="56">
        <v>44673</v>
      </c>
      <c r="P521" s="4" t="str">
        <f>IF(Tab_Indicadores[[#This Row],[DATA PRÉ-NOTA]]&lt;=Tab_Indicadores[[#This Row],[PRAZO PRÉ-NOTA]],"No prazo","Fora do prazo")</f>
        <v>No prazo</v>
      </c>
    </row>
    <row r="522" spans="1:16" x14ac:dyDescent="0.25">
      <c r="A522" s="40" t="str">
        <f t="shared" si="76"/>
        <v>Abril</v>
      </c>
      <c r="B522" s="40">
        <f>MONTH(Tab_CAANxSAAL[[#This Row],[MÊS LANÇ.]])</f>
        <v>4</v>
      </c>
      <c r="C522" s="40" t="str">
        <f>Tab_CAANxSAAL[[#This Row],[FILIAL]]</f>
        <v>A</v>
      </c>
      <c r="D522" s="48" t="str">
        <f>Tab_CAANxSAAL[[#This Row],[RAZÃO SOCIAL]]</f>
        <v>Sacoagath</v>
      </c>
      <c r="E522" s="40">
        <f>Tab_CAANxSAAL[[#This Row],[NATUREZA CONTRATO]]</f>
        <v>671572</v>
      </c>
      <c r="F522" s="4" t="str">
        <f>Tab_CAANxSAAL[[#This Row],[MEDIDOR / REQUISITANTE]]</f>
        <v>Maria Eduarda Ribeiro</v>
      </c>
      <c r="G522" s="46">
        <f>Tab_CAANxSAAL[[#This Row],[LIBERAÇÃO PEDIDO]]</f>
        <v>44677</v>
      </c>
      <c r="H522" s="46">
        <v>44671</v>
      </c>
      <c r="I522" s="40">
        <f>DAY(Tab_Indicadores[[#This Row],[DATA LIBERAÇÃO]])</f>
        <v>26</v>
      </c>
      <c r="J522" s="40" t="e">
        <f>IF(Tab_Indicadores[[#This Row],[MÊS]]=$AA$3,I522,"")</f>
        <v>#REF!</v>
      </c>
      <c r="K522" s="49" t="str">
        <f>IF(Tab_Indicadores[[#All],[DATA LIBERAÇÃO]]&gt;Tab_Indicadores[[#All],[PRAZO LIBERAÇÃO]],"Fora do prazo","No prazo")</f>
        <v>Fora do prazo</v>
      </c>
      <c r="L522" s="49" t="str">
        <f t="shared" si="77"/>
        <v>Maria Eduarda Ribeiro</v>
      </c>
      <c r="M522" s="40" t="str">
        <f>IF(Tab_Indicadores[[#This Row],[STATUS]]=$Q$3,"-","")</f>
        <v/>
      </c>
      <c r="N522" s="55">
        <f>Tab_CAANxSAAL[[#This Row],[DATA PRÉ-NOTA]]</f>
        <v>44677</v>
      </c>
      <c r="O522" s="56">
        <v>44673</v>
      </c>
      <c r="P522" s="4" t="str">
        <f>IF(Tab_Indicadores[[#This Row],[DATA PRÉ-NOTA]]&lt;=Tab_Indicadores[[#This Row],[PRAZO PRÉ-NOTA]],"No prazo","Fora do prazo")</f>
        <v>Fora do prazo</v>
      </c>
    </row>
    <row r="523" spans="1:16" x14ac:dyDescent="0.25">
      <c r="A523" s="40" t="str">
        <f t="shared" si="76"/>
        <v>Abril</v>
      </c>
      <c r="B523" s="40">
        <f>MONTH(Tab_CAANxSAAL[[#This Row],[MÊS LANÇ.]])</f>
        <v>4</v>
      </c>
      <c r="C523" s="40" t="str">
        <f>Tab_CAANxSAAL[[#This Row],[FILIAL]]</f>
        <v>A</v>
      </c>
      <c r="D523" s="48" t="str">
        <f>Tab_CAANxSAAL[[#This Row],[RAZÃO SOCIAL]]</f>
        <v>Bashbek</v>
      </c>
      <c r="E523" s="40">
        <f>Tab_CAANxSAAL[[#This Row],[NATUREZA CONTRATO]]</f>
        <v>925806</v>
      </c>
      <c r="F523" s="4" t="str">
        <f>Tab_CAANxSAAL[[#This Row],[MEDIDOR / REQUISITANTE]]</f>
        <v>Evelyn Souza</v>
      </c>
      <c r="G523" s="46">
        <f>Tab_CAANxSAAL[[#This Row],[LIBERAÇÃO PEDIDO]]</f>
        <v>44680</v>
      </c>
      <c r="H523" s="46">
        <v>44671</v>
      </c>
      <c r="I523" s="40">
        <f>DAY(Tab_Indicadores[[#This Row],[DATA LIBERAÇÃO]])</f>
        <v>29</v>
      </c>
      <c r="J523" s="40" t="e">
        <f>IF(Tab_Indicadores[[#This Row],[MÊS]]=$AA$3,I523,"")</f>
        <v>#REF!</v>
      </c>
      <c r="K523" s="49" t="str">
        <f>IF(Tab_Indicadores[[#All],[DATA LIBERAÇÃO]]&gt;Tab_Indicadores[[#All],[PRAZO LIBERAÇÃO]],"Fora do prazo","No prazo")</f>
        <v>Fora do prazo</v>
      </c>
      <c r="L523" s="49" t="str">
        <f t="shared" si="77"/>
        <v>Evelyn Souza</v>
      </c>
      <c r="M523" s="40" t="str">
        <f>IF(Tab_Indicadores[[#This Row],[STATUS]]=$Q$3,"-","")</f>
        <v/>
      </c>
      <c r="N523" s="55">
        <f>Tab_CAANxSAAL[[#This Row],[DATA PRÉ-NOTA]]</f>
        <v>44680</v>
      </c>
      <c r="O523" s="56">
        <v>44673</v>
      </c>
      <c r="P523" s="4" t="str">
        <f>IF(Tab_Indicadores[[#This Row],[DATA PRÉ-NOTA]]&lt;=Tab_Indicadores[[#This Row],[PRAZO PRÉ-NOTA]],"No prazo","Fora do prazo")</f>
        <v>Fora do prazo</v>
      </c>
    </row>
    <row r="524" spans="1:16" x14ac:dyDescent="0.25">
      <c r="A524" s="40" t="str">
        <f t="shared" si="76"/>
        <v>Abril</v>
      </c>
      <c r="B524" s="40">
        <f>MONTH(Tab_CAANxSAAL[[#This Row],[MÊS LANÇ.]])</f>
        <v>4</v>
      </c>
      <c r="C524" s="40" t="str">
        <f>Tab_CAANxSAAL[[#This Row],[FILIAL]]</f>
        <v>A</v>
      </c>
      <c r="D524" s="48" t="str">
        <f>Tab_CAANxSAAL[[#This Row],[RAZÃO SOCIAL]]</f>
        <v>Cuciethal</v>
      </c>
      <c r="E524" s="40">
        <f>Tab_CAANxSAAL[[#This Row],[NATUREZA CONTRATO]]</f>
        <v>978135</v>
      </c>
      <c r="F524" s="4" t="str">
        <f>Tab_CAANxSAAL[[#This Row],[MEDIDOR / REQUISITANTE]]</f>
        <v>Srta. Júlia da Costa</v>
      </c>
      <c r="G524" s="46">
        <f>Tab_CAANxSAAL[[#This Row],[LIBERAÇÃO PEDIDO]]</f>
        <v>44656</v>
      </c>
      <c r="H524" s="46">
        <v>44671</v>
      </c>
      <c r="I524" s="40">
        <f>DAY(Tab_Indicadores[[#This Row],[DATA LIBERAÇÃO]])</f>
        <v>5</v>
      </c>
      <c r="J524" s="40" t="e">
        <f>IF(Tab_Indicadores[[#This Row],[MÊS]]=$AA$3,I524,"")</f>
        <v>#REF!</v>
      </c>
      <c r="K524" s="49" t="str">
        <f>IF(Tab_Indicadores[[#All],[DATA LIBERAÇÃO]]&gt;Tab_Indicadores[[#All],[PRAZO LIBERAÇÃO]],"Fora do prazo","No prazo")</f>
        <v>No prazo</v>
      </c>
      <c r="L524" s="49" t="str">
        <f t="shared" si="77"/>
        <v>-</v>
      </c>
      <c r="M524" s="40" t="str">
        <f>IF(Tab_Indicadores[[#This Row],[STATUS]]=$Q$3,"-","")</f>
        <v>-</v>
      </c>
      <c r="N524" s="55">
        <f>Tab_CAANxSAAL[[#This Row],[DATA PRÉ-NOTA]]</f>
        <v>44657</v>
      </c>
      <c r="O524" s="56">
        <v>44673</v>
      </c>
      <c r="P524" s="4" t="str">
        <f>IF(Tab_Indicadores[[#This Row],[DATA PRÉ-NOTA]]&lt;=Tab_Indicadores[[#This Row],[PRAZO PRÉ-NOTA]],"No prazo","Fora do prazo")</f>
        <v>No prazo</v>
      </c>
    </row>
    <row r="525" spans="1:16" x14ac:dyDescent="0.25">
      <c r="A525" s="40" t="str">
        <f t="shared" si="76"/>
        <v>Abril</v>
      </c>
      <c r="B525" s="40">
        <f>MONTH(Tab_CAANxSAAL[[#This Row],[MÊS LANÇ.]])</f>
        <v>4</v>
      </c>
      <c r="C525" s="40" t="str">
        <f>Tab_CAANxSAAL[[#This Row],[FILIAL]]</f>
        <v>A</v>
      </c>
      <c r="D525" s="48" t="str">
        <f>Tab_CAANxSAAL[[#This Row],[RAZÃO SOCIAL]]</f>
        <v>Cuciethal</v>
      </c>
      <c r="E525" s="40">
        <f>Tab_CAANxSAAL[[#This Row],[NATUREZA CONTRATO]]</f>
        <v>581961</v>
      </c>
      <c r="F525" s="4" t="str">
        <f>Tab_CAANxSAAL[[#This Row],[MEDIDOR / REQUISITANTE]]</f>
        <v>Srta. Júlia da Costa</v>
      </c>
      <c r="G525" s="46">
        <f>Tab_CAANxSAAL[[#This Row],[LIBERAÇÃO PEDIDO]]</f>
        <v>44656</v>
      </c>
      <c r="H525" s="46">
        <v>44671</v>
      </c>
      <c r="I525" s="40">
        <f>DAY(Tab_Indicadores[[#This Row],[DATA LIBERAÇÃO]])</f>
        <v>5</v>
      </c>
      <c r="J525" s="40" t="e">
        <f>IF(Tab_Indicadores[[#This Row],[MÊS]]=$AA$3,I525,"")</f>
        <v>#REF!</v>
      </c>
      <c r="K525" s="49" t="str">
        <f>IF(Tab_Indicadores[[#All],[DATA LIBERAÇÃO]]&gt;Tab_Indicadores[[#All],[PRAZO LIBERAÇÃO]],"Fora do prazo","No prazo")</f>
        <v>No prazo</v>
      </c>
      <c r="L525" s="49" t="str">
        <f t="shared" si="77"/>
        <v>-</v>
      </c>
      <c r="M525" s="40" t="str">
        <f>IF(Tab_Indicadores[[#This Row],[STATUS]]=$Q$3,"-","")</f>
        <v>-</v>
      </c>
      <c r="N525" s="55">
        <f>Tab_CAANxSAAL[[#This Row],[DATA PRÉ-NOTA]]</f>
        <v>44657</v>
      </c>
      <c r="O525" s="56">
        <v>44673</v>
      </c>
      <c r="P525" s="4" t="str">
        <f>IF(Tab_Indicadores[[#This Row],[DATA PRÉ-NOTA]]&lt;=Tab_Indicadores[[#This Row],[PRAZO PRÉ-NOTA]],"No prazo","Fora do prazo")</f>
        <v>No prazo</v>
      </c>
    </row>
    <row r="526" spans="1:16" x14ac:dyDescent="0.25">
      <c r="A526" s="40" t="str">
        <f t="shared" si="76"/>
        <v>Abril</v>
      </c>
      <c r="B526" s="40">
        <f>MONTH(Tab_CAANxSAAL[[#This Row],[MÊS LANÇ.]])</f>
        <v>4</v>
      </c>
      <c r="C526" s="40" t="str">
        <f>Tab_CAANxSAAL[[#This Row],[FILIAL]]</f>
        <v>A</v>
      </c>
      <c r="D526" s="48" t="str">
        <f>Tab_CAANxSAAL[[#This Row],[RAZÃO SOCIAL]]</f>
        <v>Pobes</v>
      </c>
      <c r="E526" s="40">
        <f>Tab_CAANxSAAL[[#This Row],[NATUREZA CONTRATO]]</f>
        <v>745535</v>
      </c>
      <c r="F526" s="4" t="str">
        <f>Tab_CAANxSAAL[[#This Row],[MEDIDOR / REQUISITANTE]]</f>
        <v>Júlia Martins</v>
      </c>
      <c r="G526" s="46">
        <f>Tab_CAANxSAAL[[#This Row],[LIBERAÇÃO PEDIDO]]</f>
        <v>44659</v>
      </c>
      <c r="H526" s="46">
        <v>44671</v>
      </c>
      <c r="I526" s="40">
        <f>DAY(Tab_Indicadores[[#This Row],[DATA LIBERAÇÃO]])</f>
        <v>8</v>
      </c>
      <c r="J526" s="40" t="e">
        <f>IF(Tab_Indicadores[[#This Row],[MÊS]]=$AA$3,I526,"")</f>
        <v>#REF!</v>
      </c>
      <c r="K526" s="49" t="str">
        <f>IF(Tab_Indicadores[[#All],[DATA LIBERAÇÃO]]&gt;Tab_Indicadores[[#All],[PRAZO LIBERAÇÃO]],"Fora do prazo","No prazo")</f>
        <v>No prazo</v>
      </c>
      <c r="L526" s="49" t="str">
        <f t="shared" si="77"/>
        <v>-</v>
      </c>
      <c r="M526" s="40" t="str">
        <f>IF(Tab_Indicadores[[#This Row],[STATUS]]=$Q$3,"-","")</f>
        <v>-</v>
      </c>
      <c r="N526" s="55">
        <f>Tab_CAANxSAAL[[#This Row],[DATA PRÉ-NOTA]]</f>
        <v>44664</v>
      </c>
      <c r="O526" s="56">
        <v>44673</v>
      </c>
      <c r="P526" s="4" t="str">
        <f>IF(Tab_Indicadores[[#This Row],[DATA PRÉ-NOTA]]&lt;=Tab_Indicadores[[#This Row],[PRAZO PRÉ-NOTA]],"No prazo","Fora do prazo")</f>
        <v>No prazo</v>
      </c>
    </row>
    <row r="527" spans="1:16" x14ac:dyDescent="0.25">
      <c r="A527" s="40" t="str">
        <f t="shared" si="76"/>
        <v>Abril</v>
      </c>
      <c r="B527" s="40">
        <f>MONTH(Tab_CAANxSAAL[[#This Row],[MÊS LANÇ.]])</f>
        <v>4</v>
      </c>
      <c r="C527" s="40" t="str">
        <f>Tab_CAANxSAAL[[#This Row],[FILIAL]]</f>
        <v>A</v>
      </c>
      <c r="D527" s="48" t="str">
        <f>Tab_CAANxSAAL[[#This Row],[RAZÃO SOCIAL]]</f>
        <v>Waxor</v>
      </c>
      <c r="E527" s="40">
        <f>Tab_CAANxSAAL[[#This Row],[NATUREZA CONTRATO]]</f>
        <v>246629</v>
      </c>
      <c r="F527" s="4" t="str">
        <f>Tab_CAANxSAAL[[#This Row],[MEDIDOR / REQUISITANTE]]</f>
        <v>Dr. João Pedro Moreira</v>
      </c>
      <c r="G527" s="46">
        <f>Tab_CAANxSAAL[[#This Row],[LIBERAÇÃO PEDIDO]]</f>
        <v>44656</v>
      </c>
      <c r="H527" s="46">
        <v>44671</v>
      </c>
      <c r="I527" s="40">
        <f>DAY(Tab_Indicadores[[#This Row],[DATA LIBERAÇÃO]])</f>
        <v>5</v>
      </c>
      <c r="J527" s="40" t="e">
        <f>IF(Tab_Indicadores[[#This Row],[MÊS]]=$AA$3,I527,"")</f>
        <v>#REF!</v>
      </c>
      <c r="K527" s="49" t="str">
        <f>IF(Tab_Indicadores[[#All],[DATA LIBERAÇÃO]]&gt;Tab_Indicadores[[#All],[PRAZO LIBERAÇÃO]],"Fora do prazo","No prazo")</f>
        <v>No prazo</v>
      </c>
      <c r="L527" s="49" t="str">
        <f t="shared" si="77"/>
        <v>-</v>
      </c>
      <c r="M527" s="40" t="str">
        <f>IF(Tab_Indicadores[[#This Row],[STATUS]]=$Q$3,"-","")</f>
        <v>-</v>
      </c>
      <c r="N527" s="55">
        <f>Tab_CAANxSAAL[[#This Row],[DATA PRÉ-NOTA]]</f>
        <v>44656</v>
      </c>
      <c r="O527" s="56">
        <v>44673</v>
      </c>
      <c r="P527" s="4" t="str">
        <f>IF(Tab_Indicadores[[#This Row],[DATA PRÉ-NOTA]]&lt;=Tab_Indicadores[[#This Row],[PRAZO PRÉ-NOTA]],"No prazo","Fora do prazo")</f>
        <v>No prazo</v>
      </c>
    </row>
    <row r="528" spans="1:16" x14ac:dyDescent="0.25">
      <c r="A528" s="40" t="str">
        <f t="shared" si="76"/>
        <v>Abril</v>
      </c>
      <c r="B528" s="40">
        <f>MONTH(Tab_CAANxSAAL[[#This Row],[MÊS LANÇ.]])</f>
        <v>4</v>
      </c>
      <c r="C528" s="40" t="str">
        <f>Tab_CAANxSAAL[[#This Row],[FILIAL]]</f>
        <v>A</v>
      </c>
      <c r="D528" s="48" t="str">
        <f>Tab_CAANxSAAL[[#This Row],[RAZÃO SOCIAL]]</f>
        <v>Waxor</v>
      </c>
      <c r="E528" s="40">
        <f>Tab_CAANxSAAL[[#This Row],[NATUREZA CONTRATO]]</f>
        <v>553872</v>
      </c>
      <c r="F528" s="4" t="str">
        <f>Tab_CAANxSAAL[[#This Row],[MEDIDOR / REQUISITANTE]]</f>
        <v>Dr. João Pedro Moreira</v>
      </c>
      <c r="G528" s="46">
        <f>Tab_CAANxSAAL[[#This Row],[LIBERAÇÃO PEDIDO]]</f>
        <v>44658</v>
      </c>
      <c r="H528" s="46">
        <v>44671</v>
      </c>
      <c r="I528" s="40">
        <f>DAY(Tab_Indicadores[[#This Row],[DATA LIBERAÇÃO]])</f>
        <v>7</v>
      </c>
      <c r="J528" s="40" t="e">
        <f>IF(Tab_Indicadores[[#This Row],[MÊS]]=$AA$3,I528,"")</f>
        <v>#REF!</v>
      </c>
      <c r="K528" s="49" t="str">
        <f>IF(Tab_Indicadores[[#All],[DATA LIBERAÇÃO]]&gt;Tab_Indicadores[[#All],[PRAZO LIBERAÇÃO]],"Fora do prazo","No prazo")</f>
        <v>No prazo</v>
      </c>
      <c r="L528" s="49" t="str">
        <f t="shared" si="77"/>
        <v>-</v>
      </c>
      <c r="M528" s="40" t="str">
        <f>IF(Tab_Indicadores[[#This Row],[STATUS]]=$Q$3,"-","")</f>
        <v>-</v>
      </c>
      <c r="N528" s="55">
        <f>Tab_CAANxSAAL[[#This Row],[DATA PRÉ-NOTA]]</f>
        <v>44658</v>
      </c>
      <c r="O528" s="56">
        <v>44673</v>
      </c>
      <c r="P528" s="4" t="str">
        <f>IF(Tab_Indicadores[[#This Row],[DATA PRÉ-NOTA]]&lt;=Tab_Indicadores[[#This Row],[PRAZO PRÉ-NOTA]],"No prazo","Fora do prazo")</f>
        <v>No prazo</v>
      </c>
    </row>
    <row r="529" spans="1:16" x14ac:dyDescent="0.25">
      <c r="A529" s="40" t="str">
        <f t="shared" si="76"/>
        <v>Abril</v>
      </c>
      <c r="B529" s="40">
        <f>MONTH(Tab_CAANxSAAL[[#This Row],[MÊS LANÇ.]])</f>
        <v>4</v>
      </c>
      <c r="C529" s="40" t="str">
        <f>Tab_CAANxSAAL[[#This Row],[FILIAL]]</f>
        <v>A</v>
      </c>
      <c r="D529" s="48" t="str">
        <f>Tab_CAANxSAAL[[#This Row],[RAZÃO SOCIAL]]</f>
        <v>Waxor</v>
      </c>
      <c r="E529" s="40">
        <f>Tab_CAANxSAAL[[#This Row],[NATUREZA CONTRATO]]</f>
        <v>561218</v>
      </c>
      <c r="F529" s="4" t="str">
        <f>Tab_CAANxSAAL[[#This Row],[MEDIDOR / REQUISITANTE]]</f>
        <v>Dr. João Pedro Moreira</v>
      </c>
      <c r="G529" s="46">
        <f>Tab_CAANxSAAL[[#This Row],[LIBERAÇÃO PEDIDO]]</f>
        <v>44670</v>
      </c>
      <c r="H529" s="46">
        <v>44671</v>
      </c>
      <c r="I529" s="40">
        <f>DAY(Tab_Indicadores[[#This Row],[DATA LIBERAÇÃO]])</f>
        <v>19</v>
      </c>
      <c r="J529" s="40" t="e">
        <f>IF(Tab_Indicadores[[#This Row],[MÊS]]=$AA$3,I529,"")</f>
        <v>#REF!</v>
      </c>
      <c r="K529" s="49" t="str">
        <f>IF(Tab_Indicadores[[#All],[DATA LIBERAÇÃO]]&gt;Tab_Indicadores[[#All],[PRAZO LIBERAÇÃO]],"Fora do prazo","No prazo")</f>
        <v>No prazo</v>
      </c>
      <c r="L529" s="49" t="str">
        <f t="shared" si="77"/>
        <v>-</v>
      </c>
      <c r="M529" s="40" t="str">
        <f>IF(Tab_Indicadores[[#This Row],[STATUS]]=$Q$3,"-","")</f>
        <v>-</v>
      </c>
      <c r="N529" s="55">
        <f>Tab_CAANxSAAL[[#This Row],[DATA PRÉ-NOTA]]</f>
        <v>44670</v>
      </c>
      <c r="O529" s="56">
        <v>44673</v>
      </c>
      <c r="P529" s="4" t="str">
        <f>IF(Tab_Indicadores[[#This Row],[DATA PRÉ-NOTA]]&lt;=Tab_Indicadores[[#This Row],[PRAZO PRÉ-NOTA]],"No prazo","Fora do prazo")</f>
        <v>No prazo</v>
      </c>
    </row>
    <row r="530" spans="1:16" x14ac:dyDescent="0.25">
      <c r="A530" s="40" t="str">
        <f t="shared" si="76"/>
        <v>Abril</v>
      </c>
      <c r="B530" s="40">
        <f>MONTH(Tab_CAANxSAAL[[#This Row],[MÊS LANÇ.]])</f>
        <v>4</v>
      </c>
      <c r="C530" s="40" t="str">
        <f>Tab_CAANxSAAL[[#This Row],[FILIAL]]</f>
        <v>A</v>
      </c>
      <c r="D530" s="48" t="str">
        <f>Tab_CAANxSAAL[[#This Row],[RAZÃO SOCIAL]]</f>
        <v>Waxor</v>
      </c>
      <c r="E530" s="40">
        <f>Tab_CAANxSAAL[[#This Row],[NATUREZA CONTRATO]]</f>
        <v>179019</v>
      </c>
      <c r="F530" s="4" t="str">
        <f>Tab_CAANxSAAL[[#This Row],[MEDIDOR / REQUISITANTE]]</f>
        <v>Dr. João Pedro Moreira</v>
      </c>
      <c r="G530" s="46">
        <f>Tab_CAANxSAAL[[#This Row],[LIBERAÇÃO PEDIDO]]</f>
        <v>44670</v>
      </c>
      <c r="H530" s="46">
        <v>44671</v>
      </c>
      <c r="I530" s="40">
        <f>DAY(Tab_Indicadores[[#This Row],[DATA LIBERAÇÃO]])</f>
        <v>19</v>
      </c>
      <c r="J530" s="40" t="e">
        <f>IF(Tab_Indicadores[[#This Row],[MÊS]]=$AA$3,I530,"")</f>
        <v>#REF!</v>
      </c>
      <c r="K530" s="49" t="str">
        <f>IF(Tab_Indicadores[[#All],[DATA LIBERAÇÃO]]&gt;Tab_Indicadores[[#All],[PRAZO LIBERAÇÃO]],"Fora do prazo","No prazo")</f>
        <v>No prazo</v>
      </c>
      <c r="L530" s="49" t="str">
        <f t="shared" si="77"/>
        <v>-</v>
      </c>
      <c r="M530" s="40" t="str">
        <f>IF(Tab_Indicadores[[#This Row],[STATUS]]=$Q$3,"-","")</f>
        <v>-</v>
      </c>
      <c r="N530" s="55">
        <f>Tab_CAANxSAAL[[#This Row],[DATA PRÉ-NOTA]]</f>
        <v>44670</v>
      </c>
      <c r="O530" s="56">
        <v>44673</v>
      </c>
      <c r="P530" s="4" t="str">
        <f>IF(Tab_Indicadores[[#This Row],[DATA PRÉ-NOTA]]&lt;=Tab_Indicadores[[#This Row],[PRAZO PRÉ-NOTA]],"No prazo","Fora do prazo")</f>
        <v>No prazo</v>
      </c>
    </row>
    <row r="531" spans="1:16" x14ac:dyDescent="0.25">
      <c r="A531" s="40" t="str">
        <f t="shared" si="76"/>
        <v>Abril</v>
      </c>
      <c r="B531" s="40">
        <f>MONTH(Tab_CAANxSAAL[[#This Row],[MÊS LANÇ.]])</f>
        <v>4</v>
      </c>
      <c r="C531" s="40" t="str">
        <f>Tab_CAANxSAAL[[#This Row],[FILIAL]]</f>
        <v>A</v>
      </c>
      <c r="D531" s="48" t="str">
        <f>Tab_CAANxSAAL[[#This Row],[RAZÃO SOCIAL]]</f>
        <v>Waxor</v>
      </c>
      <c r="E531" s="40">
        <f>Tab_CAANxSAAL[[#This Row],[NATUREZA CONTRATO]]</f>
        <v>182385</v>
      </c>
      <c r="F531" s="4" t="str">
        <f>Tab_CAANxSAAL[[#This Row],[MEDIDOR / REQUISITANTE]]</f>
        <v>Dr. João Pedro Moreira</v>
      </c>
      <c r="G531" s="46">
        <f>Tab_CAANxSAAL[[#This Row],[LIBERAÇÃO PEDIDO]]</f>
        <v>44670</v>
      </c>
      <c r="H531" s="46">
        <v>44671</v>
      </c>
      <c r="I531" s="40">
        <f>DAY(Tab_Indicadores[[#This Row],[DATA LIBERAÇÃO]])</f>
        <v>19</v>
      </c>
      <c r="J531" s="40" t="e">
        <f>IF(Tab_Indicadores[[#This Row],[MÊS]]=$AA$3,I531,"")</f>
        <v>#REF!</v>
      </c>
      <c r="K531" s="49" t="str">
        <f>IF(Tab_Indicadores[[#All],[DATA LIBERAÇÃO]]&gt;Tab_Indicadores[[#All],[PRAZO LIBERAÇÃO]],"Fora do prazo","No prazo")</f>
        <v>No prazo</v>
      </c>
      <c r="L531" s="49" t="str">
        <f t="shared" si="77"/>
        <v>-</v>
      </c>
      <c r="M531" s="40" t="str">
        <f>IF(Tab_Indicadores[[#This Row],[STATUS]]=$Q$3,"-","")</f>
        <v>-</v>
      </c>
      <c r="N531" s="55">
        <f>Tab_CAANxSAAL[[#This Row],[DATA PRÉ-NOTA]]</f>
        <v>44670</v>
      </c>
      <c r="O531" s="56">
        <v>44673</v>
      </c>
      <c r="P531" s="4" t="str">
        <f>IF(Tab_Indicadores[[#This Row],[DATA PRÉ-NOTA]]&lt;=Tab_Indicadores[[#This Row],[PRAZO PRÉ-NOTA]],"No prazo","Fora do prazo")</f>
        <v>No prazo</v>
      </c>
    </row>
    <row r="532" spans="1:16" x14ac:dyDescent="0.25">
      <c r="A532" s="40" t="str">
        <f t="shared" si="76"/>
        <v>Abril</v>
      </c>
      <c r="B532" s="40">
        <f>MONTH(Tab_CAANxSAAL[[#This Row],[MÊS LANÇ.]])</f>
        <v>4</v>
      </c>
      <c r="C532" s="40" t="str">
        <f>Tab_CAANxSAAL[[#This Row],[FILIAL]]</f>
        <v>A</v>
      </c>
      <c r="D532" s="48" t="str">
        <f>Tab_CAANxSAAL[[#This Row],[RAZÃO SOCIAL]]</f>
        <v>Yurbin</v>
      </c>
      <c r="E532" s="40">
        <f>Tab_CAANxSAAL[[#This Row],[NATUREZA CONTRATO]]</f>
        <v>382867</v>
      </c>
      <c r="F532" s="4" t="str">
        <f>Tab_CAANxSAAL[[#This Row],[MEDIDOR / REQUISITANTE]]</f>
        <v>Laura Cunha</v>
      </c>
      <c r="G532" s="46">
        <f>Tab_CAANxSAAL[[#This Row],[LIBERAÇÃO PEDIDO]]</f>
        <v>44656</v>
      </c>
      <c r="H532" s="46">
        <v>44671</v>
      </c>
      <c r="I532" s="40">
        <f>DAY(Tab_Indicadores[[#This Row],[DATA LIBERAÇÃO]])</f>
        <v>5</v>
      </c>
      <c r="J532" s="40" t="e">
        <f>IF(Tab_Indicadores[[#This Row],[MÊS]]=$AA$3,I532,"")</f>
        <v>#REF!</v>
      </c>
      <c r="K532" s="49" t="str">
        <f>IF(Tab_Indicadores[[#All],[DATA LIBERAÇÃO]]&gt;Tab_Indicadores[[#All],[PRAZO LIBERAÇÃO]],"Fora do prazo","No prazo")</f>
        <v>No prazo</v>
      </c>
      <c r="L532" s="49" t="str">
        <f t="shared" si="77"/>
        <v>-</v>
      </c>
      <c r="M532" s="40" t="str">
        <f>IF(Tab_Indicadores[[#This Row],[STATUS]]=$Q$3,"-","")</f>
        <v>-</v>
      </c>
      <c r="N532" s="55">
        <f>Tab_CAANxSAAL[[#This Row],[DATA PRÉ-NOTA]]</f>
        <v>44669</v>
      </c>
      <c r="O532" s="56">
        <v>44673</v>
      </c>
      <c r="P532" s="4" t="str">
        <f>IF(Tab_Indicadores[[#This Row],[DATA PRÉ-NOTA]]&lt;=Tab_Indicadores[[#This Row],[PRAZO PRÉ-NOTA]],"No prazo","Fora do prazo")</f>
        <v>No prazo</v>
      </c>
    </row>
    <row r="533" spans="1:16" x14ac:dyDescent="0.25">
      <c r="A533" s="40" t="str">
        <f t="shared" si="76"/>
        <v>Abril</v>
      </c>
      <c r="B533" s="40">
        <f>MONTH(Tab_CAANxSAAL[[#This Row],[MÊS LANÇ.]])</f>
        <v>4</v>
      </c>
      <c r="C533" s="40" t="str">
        <f>Tab_CAANxSAAL[[#This Row],[FILIAL]]</f>
        <v>B</v>
      </c>
      <c r="D533" s="48" t="str">
        <f>Tab_CAANxSAAL[[#This Row],[RAZÃO SOCIAL]]</f>
        <v>Yurbin</v>
      </c>
      <c r="E533" s="40">
        <f>Tab_CAANxSAAL[[#This Row],[NATUREZA CONTRATO]]</f>
        <v>562338</v>
      </c>
      <c r="F533" s="4" t="str">
        <f>Tab_CAANxSAAL[[#This Row],[MEDIDOR / REQUISITANTE]]</f>
        <v>Laura Cunha</v>
      </c>
      <c r="G533" s="46">
        <f>Tab_CAANxSAAL[[#This Row],[LIBERAÇÃO PEDIDO]]</f>
        <v>44656</v>
      </c>
      <c r="H533" s="46">
        <v>44671</v>
      </c>
      <c r="I533" s="40">
        <f>DAY(Tab_Indicadores[[#This Row],[DATA LIBERAÇÃO]])</f>
        <v>5</v>
      </c>
      <c r="J533" s="40" t="e">
        <f>IF(Tab_Indicadores[[#This Row],[MÊS]]=$AA$3,I533,"")</f>
        <v>#REF!</v>
      </c>
      <c r="K533" s="49" t="str">
        <f>IF(Tab_Indicadores[[#All],[DATA LIBERAÇÃO]]&gt;Tab_Indicadores[[#All],[PRAZO LIBERAÇÃO]],"Fora do prazo","No prazo")</f>
        <v>No prazo</v>
      </c>
      <c r="L533" s="49" t="str">
        <f t="shared" si="77"/>
        <v>-</v>
      </c>
      <c r="M533" s="40" t="str">
        <f>IF(Tab_Indicadores[[#This Row],[STATUS]]=$Q$3,"-","")</f>
        <v>-</v>
      </c>
      <c r="N533" s="55">
        <f>Tab_CAANxSAAL[[#This Row],[DATA PRÉ-NOTA]]</f>
        <v>44669</v>
      </c>
      <c r="O533" s="56">
        <v>44673</v>
      </c>
      <c r="P533" s="4" t="str">
        <f>IF(Tab_Indicadores[[#This Row],[DATA PRÉ-NOTA]]&lt;=Tab_Indicadores[[#This Row],[PRAZO PRÉ-NOTA]],"No prazo","Fora do prazo")</f>
        <v>No prazo</v>
      </c>
    </row>
    <row r="534" spans="1:16" x14ac:dyDescent="0.25">
      <c r="A534" s="40" t="str">
        <f t="shared" si="76"/>
        <v>Abril</v>
      </c>
      <c r="B534" s="40">
        <f>MONTH(Tab_CAANxSAAL[[#This Row],[MÊS LANÇ.]])</f>
        <v>4</v>
      </c>
      <c r="C534" s="40" t="str">
        <f>Tab_CAANxSAAL[[#This Row],[FILIAL]]</f>
        <v>C</v>
      </c>
      <c r="D534" s="48" t="str">
        <f>Tab_CAANxSAAL[[#This Row],[RAZÃO SOCIAL]]</f>
        <v>Yurbin</v>
      </c>
      <c r="E534" s="40">
        <f>Tab_CAANxSAAL[[#This Row],[NATUREZA CONTRATO]]</f>
        <v>812627</v>
      </c>
      <c r="F534" s="4" t="str">
        <f>Tab_CAANxSAAL[[#This Row],[MEDIDOR / REQUISITANTE]]</f>
        <v>Laura Cunha</v>
      </c>
      <c r="G534" s="46">
        <f>Tab_CAANxSAAL[[#This Row],[LIBERAÇÃO PEDIDO]]</f>
        <v>44656</v>
      </c>
      <c r="H534" s="46">
        <v>44671</v>
      </c>
      <c r="I534" s="40">
        <f>DAY(Tab_Indicadores[[#This Row],[DATA LIBERAÇÃO]])</f>
        <v>5</v>
      </c>
      <c r="J534" s="40" t="e">
        <f>IF(Tab_Indicadores[[#This Row],[MÊS]]=$AA$3,I534,"")</f>
        <v>#REF!</v>
      </c>
      <c r="K534" s="49" t="str">
        <f>IF(Tab_Indicadores[[#All],[DATA LIBERAÇÃO]]&gt;Tab_Indicadores[[#All],[PRAZO LIBERAÇÃO]],"Fora do prazo","No prazo")</f>
        <v>No prazo</v>
      </c>
      <c r="L534" s="49" t="str">
        <f t="shared" si="77"/>
        <v>-</v>
      </c>
      <c r="M534" s="40" t="str">
        <f>IF(Tab_Indicadores[[#This Row],[STATUS]]=$Q$3,"-","")</f>
        <v>-</v>
      </c>
      <c r="N534" s="55">
        <f>Tab_CAANxSAAL[[#This Row],[DATA PRÉ-NOTA]]</f>
        <v>44669</v>
      </c>
      <c r="O534" s="56">
        <v>44673</v>
      </c>
      <c r="P534" s="4" t="str">
        <f>IF(Tab_Indicadores[[#This Row],[DATA PRÉ-NOTA]]&lt;=Tab_Indicadores[[#This Row],[PRAZO PRÉ-NOTA]],"No prazo","Fora do prazo")</f>
        <v>No prazo</v>
      </c>
    </row>
    <row r="535" spans="1:16" x14ac:dyDescent="0.25">
      <c r="A535" s="40" t="str">
        <f t="shared" si="76"/>
        <v>Abril</v>
      </c>
      <c r="B535" s="40">
        <f>MONTH(Tab_CAANxSAAL[[#This Row],[MÊS LANÇ.]])</f>
        <v>4</v>
      </c>
      <c r="C535" s="40" t="str">
        <f>Tab_CAANxSAAL[[#This Row],[FILIAL]]</f>
        <v>A</v>
      </c>
      <c r="D535" s="48" t="str">
        <f>Tab_CAANxSAAL[[#This Row],[RAZÃO SOCIAL]]</f>
        <v>Ushpoe</v>
      </c>
      <c r="E535" s="40">
        <f>Tab_CAANxSAAL[[#This Row],[NATUREZA CONTRATO]]</f>
        <v>788576</v>
      </c>
      <c r="F535" s="4" t="str">
        <f>Tab_CAANxSAAL[[#This Row],[MEDIDOR / REQUISITANTE]]</f>
        <v>Nicolas Souza</v>
      </c>
      <c r="G535" s="46">
        <f>Tab_CAANxSAAL[[#This Row],[LIBERAÇÃO PEDIDO]]</f>
        <v>44655</v>
      </c>
      <c r="H535" s="46">
        <v>44671</v>
      </c>
      <c r="I535" s="40">
        <f>DAY(Tab_Indicadores[[#This Row],[DATA LIBERAÇÃO]])</f>
        <v>4</v>
      </c>
      <c r="J535" s="40" t="e">
        <f>IF(Tab_Indicadores[[#This Row],[MÊS]]=$AA$3,I535,"")</f>
        <v>#REF!</v>
      </c>
      <c r="K535" s="49" t="str">
        <f>IF(Tab_Indicadores[[#All],[DATA LIBERAÇÃO]]&gt;Tab_Indicadores[[#All],[PRAZO LIBERAÇÃO]],"Fora do prazo","No prazo")</f>
        <v>No prazo</v>
      </c>
      <c r="L535" s="49" t="str">
        <f t="shared" si="77"/>
        <v>-</v>
      </c>
      <c r="M535" s="40" t="str">
        <f>IF(Tab_Indicadores[[#This Row],[STATUS]]=$Q$3,"-","")</f>
        <v>-</v>
      </c>
      <c r="N535" s="55">
        <f>Tab_CAANxSAAL[[#This Row],[DATA PRÉ-NOTA]]</f>
        <v>44658</v>
      </c>
      <c r="O535" s="56">
        <v>44673</v>
      </c>
      <c r="P535" s="4" t="str">
        <f>IF(Tab_Indicadores[[#This Row],[DATA PRÉ-NOTA]]&lt;=Tab_Indicadores[[#This Row],[PRAZO PRÉ-NOTA]],"No prazo","Fora do prazo")</f>
        <v>No prazo</v>
      </c>
    </row>
    <row r="536" spans="1:16" x14ac:dyDescent="0.25">
      <c r="A536" s="40" t="str">
        <f t="shared" si="76"/>
        <v>Abril</v>
      </c>
      <c r="B536" s="40">
        <f>MONTH(Tab_CAANxSAAL[[#This Row],[MÊS LANÇ.]])</f>
        <v>4</v>
      </c>
      <c r="C536" s="40" t="str">
        <f>Tab_CAANxSAAL[[#This Row],[FILIAL]]</f>
        <v>B</v>
      </c>
      <c r="D536" s="48" t="str">
        <f>Tab_CAANxSAAL[[#This Row],[RAZÃO SOCIAL]]</f>
        <v>Ushpoe</v>
      </c>
      <c r="E536" s="40">
        <f>Tab_CAANxSAAL[[#This Row],[NATUREZA CONTRATO]]</f>
        <v>504799</v>
      </c>
      <c r="F536" s="4" t="str">
        <f>Tab_CAANxSAAL[[#This Row],[MEDIDOR / REQUISITANTE]]</f>
        <v>Maria Eduarda Ribeiro</v>
      </c>
      <c r="G536" s="46">
        <f>Tab_CAANxSAAL[[#This Row],[LIBERAÇÃO PEDIDO]]</f>
        <v>44655</v>
      </c>
      <c r="H536" s="46">
        <v>44671</v>
      </c>
      <c r="I536" s="40">
        <f>DAY(Tab_Indicadores[[#This Row],[DATA LIBERAÇÃO]])</f>
        <v>4</v>
      </c>
      <c r="J536" s="40" t="e">
        <f>IF(Tab_Indicadores[[#This Row],[MÊS]]=$AA$3,I536,"")</f>
        <v>#REF!</v>
      </c>
      <c r="K536" s="49" t="str">
        <f>IF(Tab_Indicadores[[#All],[DATA LIBERAÇÃO]]&gt;Tab_Indicadores[[#All],[PRAZO LIBERAÇÃO]],"Fora do prazo","No prazo")</f>
        <v>No prazo</v>
      </c>
      <c r="L536" s="49" t="str">
        <f t="shared" si="77"/>
        <v>-</v>
      </c>
      <c r="M536" s="40" t="str">
        <f>IF(Tab_Indicadores[[#This Row],[STATUS]]=$Q$3,"-","")</f>
        <v>-</v>
      </c>
      <c r="N536" s="55">
        <f>Tab_CAANxSAAL[[#This Row],[DATA PRÉ-NOTA]]</f>
        <v>44656</v>
      </c>
      <c r="O536" s="56">
        <v>44673</v>
      </c>
      <c r="P536" s="4" t="str">
        <f>IF(Tab_Indicadores[[#This Row],[DATA PRÉ-NOTA]]&lt;=Tab_Indicadores[[#This Row],[PRAZO PRÉ-NOTA]],"No prazo","Fora do prazo")</f>
        <v>No prazo</v>
      </c>
    </row>
    <row r="537" spans="1:16" x14ac:dyDescent="0.25">
      <c r="A537" s="40" t="str">
        <f t="shared" si="76"/>
        <v>Abril</v>
      </c>
      <c r="B537" s="40">
        <f>MONTH(Tab_CAANxSAAL[[#This Row],[MÊS LANÇ.]])</f>
        <v>4</v>
      </c>
      <c r="C537" s="40" t="str">
        <f>Tab_CAANxSAAL[[#This Row],[FILIAL]]</f>
        <v>B</v>
      </c>
      <c r="D537" s="48" t="str">
        <f>Tab_CAANxSAAL[[#This Row],[RAZÃO SOCIAL]]</f>
        <v>Ushpoe</v>
      </c>
      <c r="E537" s="40">
        <f>Tab_CAANxSAAL[[#This Row],[NATUREZA CONTRATO]]</f>
        <v>416876</v>
      </c>
      <c r="F537" s="4" t="str">
        <f>Tab_CAANxSAAL[[#This Row],[MEDIDOR / REQUISITANTE]]</f>
        <v>Maria Eduarda Ribeiro</v>
      </c>
      <c r="G537" s="46">
        <f>Tab_CAANxSAAL[[#This Row],[LIBERAÇÃO PEDIDO]]</f>
        <v>44655</v>
      </c>
      <c r="H537" s="46">
        <v>44671</v>
      </c>
      <c r="I537" s="40">
        <f>DAY(Tab_Indicadores[[#This Row],[DATA LIBERAÇÃO]])</f>
        <v>4</v>
      </c>
      <c r="J537" s="40" t="e">
        <f>IF(Tab_Indicadores[[#This Row],[MÊS]]=$AA$3,I537,"")</f>
        <v>#REF!</v>
      </c>
      <c r="K537" s="49" t="str">
        <f>IF(Tab_Indicadores[[#All],[DATA LIBERAÇÃO]]&gt;Tab_Indicadores[[#All],[PRAZO LIBERAÇÃO]],"Fora do prazo","No prazo")</f>
        <v>No prazo</v>
      </c>
      <c r="L537" s="49" t="str">
        <f t="shared" si="77"/>
        <v>-</v>
      </c>
      <c r="M537" s="40" t="str">
        <f>IF(Tab_Indicadores[[#This Row],[STATUS]]=$Q$3,"-","")</f>
        <v>-</v>
      </c>
      <c r="N537" s="55">
        <f>Tab_CAANxSAAL[[#This Row],[DATA PRÉ-NOTA]]</f>
        <v>44656</v>
      </c>
      <c r="O537" s="56">
        <v>44673</v>
      </c>
      <c r="P537" s="4" t="str">
        <f>IF(Tab_Indicadores[[#This Row],[DATA PRÉ-NOTA]]&lt;=Tab_Indicadores[[#This Row],[PRAZO PRÉ-NOTA]],"No prazo","Fora do prazo")</f>
        <v>No prazo</v>
      </c>
    </row>
    <row r="538" spans="1:16" x14ac:dyDescent="0.25">
      <c r="A538" s="40" t="str">
        <f t="shared" si="76"/>
        <v>Abril</v>
      </c>
      <c r="B538" s="40">
        <f>MONTH(Tab_CAANxSAAL[[#This Row],[MÊS LANÇ.]])</f>
        <v>4</v>
      </c>
      <c r="C538" s="40" t="str">
        <f>Tab_CAANxSAAL[[#This Row],[FILIAL]]</f>
        <v>B</v>
      </c>
      <c r="D538" s="48" t="str">
        <f>Tab_CAANxSAAL[[#This Row],[RAZÃO SOCIAL]]</f>
        <v>Thurinzayadar</v>
      </c>
      <c r="E538" s="40">
        <f>Tab_CAANxSAAL[[#This Row],[NATUREZA CONTRATO]]</f>
        <v>922414</v>
      </c>
      <c r="F538" s="4" t="str">
        <f>Tab_CAANxSAAL[[#This Row],[MEDIDOR / REQUISITANTE]]</f>
        <v>Laura Cunha</v>
      </c>
      <c r="G538" s="46">
        <f>Tab_CAANxSAAL[[#This Row],[LIBERAÇÃO PEDIDO]]</f>
        <v>44655</v>
      </c>
      <c r="H538" s="46">
        <v>44671</v>
      </c>
      <c r="I538" s="40">
        <f>DAY(Tab_Indicadores[[#This Row],[DATA LIBERAÇÃO]])</f>
        <v>4</v>
      </c>
      <c r="J538" s="40" t="e">
        <f>IF(Tab_Indicadores[[#This Row],[MÊS]]=$AA$3,I538,"")</f>
        <v>#REF!</v>
      </c>
      <c r="K538" s="49" t="str">
        <f>IF(Tab_Indicadores[[#All],[DATA LIBERAÇÃO]]&gt;Tab_Indicadores[[#All],[PRAZO LIBERAÇÃO]],"Fora do prazo","No prazo")</f>
        <v>No prazo</v>
      </c>
      <c r="L538" s="49" t="str">
        <f t="shared" si="77"/>
        <v>-</v>
      </c>
      <c r="M538" s="40" t="str">
        <f>IF(Tab_Indicadores[[#This Row],[STATUS]]=$Q$3,"-","")</f>
        <v>-</v>
      </c>
      <c r="N538" s="55">
        <f>Tab_CAANxSAAL[[#This Row],[DATA PRÉ-NOTA]]</f>
        <v>44658</v>
      </c>
      <c r="O538" s="56">
        <v>44673</v>
      </c>
      <c r="P538" s="4" t="str">
        <f>IF(Tab_Indicadores[[#This Row],[DATA PRÉ-NOTA]]&lt;=Tab_Indicadores[[#This Row],[PRAZO PRÉ-NOTA]],"No prazo","Fora do prazo")</f>
        <v>No prazo</v>
      </c>
    </row>
    <row r="539" spans="1:16" x14ac:dyDescent="0.25">
      <c r="A539" s="40" t="str">
        <f t="shared" si="76"/>
        <v>Abril</v>
      </c>
      <c r="B539" s="40">
        <f>MONTH(Tab_CAANxSAAL[[#This Row],[MÊS LANÇ.]])</f>
        <v>4</v>
      </c>
      <c r="C539" s="40" t="str">
        <f>Tab_CAANxSAAL[[#This Row],[FILIAL]]</f>
        <v>C</v>
      </c>
      <c r="D539" s="48" t="str">
        <f>Tab_CAANxSAAL[[#This Row],[RAZÃO SOCIAL]]</f>
        <v>Thurinzayadar</v>
      </c>
      <c r="E539" s="40">
        <f>Tab_CAANxSAAL[[#This Row],[NATUREZA CONTRATO]]</f>
        <v>815179</v>
      </c>
      <c r="F539" s="4" t="str">
        <f>Tab_CAANxSAAL[[#This Row],[MEDIDOR / REQUISITANTE]]</f>
        <v>Laura Cunha</v>
      </c>
      <c r="G539" s="46">
        <f>Tab_CAANxSAAL[[#This Row],[LIBERAÇÃO PEDIDO]]</f>
        <v>44655</v>
      </c>
      <c r="H539" s="46">
        <v>44671</v>
      </c>
      <c r="I539" s="40">
        <f>DAY(Tab_Indicadores[[#This Row],[DATA LIBERAÇÃO]])</f>
        <v>4</v>
      </c>
      <c r="J539" s="40" t="e">
        <f>IF(Tab_Indicadores[[#This Row],[MÊS]]=$AA$3,I539,"")</f>
        <v>#REF!</v>
      </c>
      <c r="K539" s="49" t="str">
        <f>IF(Tab_Indicadores[[#All],[DATA LIBERAÇÃO]]&gt;Tab_Indicadores[[#All],[PRAZO LIBERAÇÃO]],"Fora do prazo","No prazo")</f>
        <v>No prazo</v>
      </c>
      <c r="L539" s="49" t="str">
        <f t="shared" si="77"/>
        <v>-</v>
      </c>
      <c r="M539" s="40" t="str">
        <f>IF(Tab_Indicadores[[#This Row],[STATUS]]=$Q$3,"-","")</f>
        <v>-</v>
      </c>
      <c r="N539" s="55">
        <f>Tab_CAANxSAAL[[#This Row],[DATA PRÉ-NOTA]]</f>
        <v>44658</v>
      </c>
      <c r="O539" s="56">
        <v>44673</v>
      </c>
      <c r="P539" s="4" t="str">
        <f>IF(Tab_Indicadores[[#This Row],[DATA PRÉ-NOTA]]&lt;=Tab_Indicadores[[#This Row],[PRAZO PRÉ-NOTA]],"No prazo","Fora do prazo")</f>
        <v>No prazo</v>
      </c>
    </row>
    <row r="540" spans="1:16" x14ac:dyDescent="0.25">
      <c r="A540" s="40" t="str">
        <f t="shared" si="76"/>
        <v>Abril</v>
      </c>
      <c r="B540" s="40">
        <f>MONTH(Tab_CAANxSAAL[[#This Row],[MÊS LANÇ.]])</f>
        <v>4</v>
      </c>
      <c r="C540" s="40" t="str">
        <f>Tab_CAANxSAAL[[#This Row],[FILIAL]]</f>
        <v>A</v>
      </c>
      <c r="D540" s="48" t="str">
        <f>Tab_CAANxSAAL[[#This Row],[RAZÃO SOCIAL]]</f>
        <v>Kolyos</v>
      </c>
      <c r="E540" s="40">
        <f>Tab_CAANxSAAL[[#This Row],[NATUREZA CONTRATO]]</f>
        <v>623487</v>
      </c>
      <c r="F540" s="4" t="str">
        <f>Tab_CAANxSAAL[[#This Row],[MEDIDOR / REQUISITANTE]]</f>
        <v>Raquel das Neves</v>
      </c>
      <c r="G540" s="46">
        <f>Tab_CAANxSAAL[[#This Row],[LIBERAÇÃO PEDIDO]]</f>
        <v>44670</v>
      </c>
      <c r="H540" s="46">
        <v>44671</v>
      </c>
      <c r="I540" s="40">
        <f>DAY(Tab_Indicadores[[#This Row],[DATA LIBERAÇÃO]])</f>
        <v>19</v>
      </c>
      <c r="J540" s="40" t="e">
        <f>IF(Tab_Indicadores[[#This Row],[MÊS]]=$AA$3,I540,"")</f>
        <v>#REF!</v>
      </c>
      <c r="K540" s="49" t="str">
        <f>IF(Tab_Indicadores[[#All],[DATA LIBERAÇÃO]]&gt;Tab_Indicadores[[#All],[PRAZO LIBERAÇÃO]],"Fora do prazo","No prazo")</f>
        <v>No prazo</v>
      </c>
      <c r="L540" s="49" t="str">
        <f t="shared" si="77"/>
        <v>-</v>
      </c>
      <c r="M540" s="40" t="str">
        <f>IF(Tab_Indicadores[[#This Row],[STATUS]]=$Q$3,"-","")</f>
        <v>-</v>
      </c>
      <c r="N540" s="55">
        <f>Tab_CAANxSAAL[[#This Row],[DATA PRÉ-NOTA]]</f>
        <v>44670</v>
      </c>
      <c r="O540" s="56">
        <v>44673</v>
      </c>
      <c r="P540" s="4" t="str">
        <f>IF(Tab_Indicadores[[#This Row],[DATA PRÉ-NOTA]]&lt;=Tab_Indicadores[[#This Row],[PRAZO PRÉ-NOTA]],"No prazo","Fora do prazo")</f>
        <v>No prazo</v>
      </c>
    </row>
    <row r="541" spans="1:16" x14ac:dyDescent="0.25">
      <c r="A541" s="40" t="str">
        <f t="shared" si="76"/>
        <v>Abril</v>
      </c>
      <c r="B541" s="40">
        <f>MONTH(Tab_CAANxSAAL[[#This Row],[MÊS LANÇ.]])</f>
        <v>4</v>
      </c>
      <c r="C541" s="40" t="str">
        <f>Tab_CAANxSAAL[[#This Row],[FILIAL]]</f>
        <v>A</v>
      </c>
      <c r="D541" s="48" t="str">
        <f>Tab_CAANxSAAL[[#This Row],[RAZÃO SOCIAL]]</f>
        <v>Voeror</v>
      </c>
      <c r="E541" s="40">
        <f>Tab_CAANxSAAL[[#This Row],[NATUREZA CONTRATO]]</f>
        <v>310187</v>
      </c>
      <c r="F541" s="4" t="str">
        <f>Tab_CAANxSAAL[[#This Row],[MEDIDOR / REQUISITANTE]]</f>
        <v>Maria Clara Azevedo</v>
      </c>
      <c r="G541" s="46">
        <f>Tab_CAANxSAAL[[#This Row],[LIBERAÇÃO PEDIDO]]</f>
        <v>44656</v>
      </c>
      <c r="H541" s="46">
        <v>44671</v>
      </c>
      <c r="I541" s="40">
        <f>DAY(Tab_Indicadores[[#This Row],[DATA LIBERAÇÃO]])</f>
        <v>5</v>
      </c>
      <c r="J541" s="40" t="e">
        <f>IF(Tab_Indicadores[[#This Row],[MÊS]]=$AA$3,I541,"")</f>
        <v>#REF!</v>
      </c>
      <c r="K541" s="49" t="str">
        <f>IF(Tab_Indicadores[[#All],[DATA LIBERAÇÃO]]&gt;Tab_Indicadores[[#All],[PRAZO LIBERAÇÃO]],"Fora do prazo","No prazo")</f>
        <v>No prazo</v>
      </c>
      <c r="L541" s="49" t="str">
        <f t="shared" si="77"/>
        <v>-</v>
      </c>
      <c r="M541" s="40" t="str">
        <f>IF(Tab_Indicadores[[#This Row],[STATUS]]=$Q$3,"-","")</f>
        <v>-</v>
      </c>
      <c r="N541" s="55">
        <f>Tab_CAANxSAAL[[#This Row],[DATA PRÉ-NOTA]]</f>
        <v>44662</v>
      </c>
      <c r="O541" s="56">
        <v>44673</v>
      </c>
      <c r="P541" s="4" t="str">
        <f>IF(Tab_Indicadores[[#This Row],[DATA PRÉ-NOTA]]&lt;=Tab_Indicadores[[#This Row],[PRAZO PRÉ-NOTA]],"No prazo","Fora do prazo")</f>
        <v>No prazo</v>
      </c>
    </row>
    <row r="542" spans="1:16" x14ac:dyDescent="0.25">
      <c r="A542" s="40" t="str">
        <f t="shared" si="76"/>
        <v>Abril</v>
      </c>
      <c r="B542" s="40">
        <f>MONTH(Tab_CAANxSAAL[[#This Row],[MÊS LANÇ.]])</f>
        <v>4</v>
      </c>
      <c r="C542" s="40" t="str">
        <f>Tab_CAANxSAAL[[#This Row],[FILIAL]]</f>
        <v>A</v>
      </c>
      <c r="D542" s="48" t="str">
        <f>Tab_CAANxSAAL[[#This Row],[RAZÃO SOCIAL]]</f>
        <v>Vaudefei</v>
      </c>
      <c r="E542" s="40">
        <f>Tab_CAANxSAAL[[#This Row],[NATUREZA CONTRATO]]</f>
        <v>918310</v>
      </c>
      <c r="F542" s="4" t="str">
        <f>Tab_CAANxSAAL[[#This Row],[MEDIDOR / REQUISITANTE]]</f>
        <v>Maria Clara Azevedo</v>
      </c>
      <c r="G542" s="46">
        <f>Tab_CAANxSAAL[[#This Row],[LIBERAÇÃO PEDIDO]]</f>
        <v>44652</v>
      </c>
      <c r="H542" s="46">
        <v>44671</v>
      </c>
      <c r="I542" s="40">
        <f>DAY(Tab_Indicadores[[#This Row],[DATA LIBERAÇÃO]])</f>
        <v>1</v>
      </c>
      <c r="J542" s="40" t="e">
        <f>IF(Tab_Indicadores[[#This Row],[MÊS]]=$AA$3,I542,"")</f>
        <v>#REF!</v>
      </c>
      <c r="K542" s="49" t="str">
        <f>IF(Tab_Indicadores[[#All],[DATA LIBERAÇÃO]]&gt;Tab_Indicadores[[#All],[PRAZO LIBERAÇÃO]],"Fora do prazo","No prazo")</f>
        <v>No prazo</v>
      </c>
      <c r="L542" s="49" t="str">
        <f t="shared" si="77"/>
        <v>-</v>
      </c>
      <c r="M542" s="40" t="str">
        <f>IF(Tab_Indicadores[[#This Row],[STATUS]]=$Q$3,"-","")</f>
        <v>-</v>
      </c>
      <c r="N542" s="55">
        <f>Tab_CAANxSAAL[[#This Row],[DATA PRÉ-NOTA]]</f>
        <v>44656</v>
      </c>
      <c r="O542" s="56">
        <v>44673</v>
      </c>
      <c r="P542" s="4" t="str">
        <f>IF(Tab_Indicadores[[#This Row],[DATA PRÉ-NOTA]]&lt;=Tab_Indicadores[[#This Row],[PRAZO PRÉ-NOTA]],"No prazo","Fora do prazo")</f>
        <v>No prazo</v>
      </c>
    </row>
    <row r="543" spans="1:16" x14ac:dyDescent="0.25">
      <c r="A543" s="40" t="str">
        <f t="shared" si="76"/>
        <v>Abril</v>
      </c>
      <c r="B543" s="40">
        <f>MONTH(Tab_CAANxSAAL[[#This Row],[MÊS LANÇ.]])</f>
        <v>4</v>
      </c>
      <c r="C543" s="40" t="str">
        <f>Tab_CAANxSAAL[[#This Row],[FILIAL]]</f>
        <v>A</v>
      </c>
      <c r="D543" s="48" t="str">
        <f>Tab_CAANxSAAL[[#This Row],[RAZÃO SOCIAL]]</f>
        <v>Boforic</v>
      </c>
      <c r="E543" s="40">
        <f>Tab_CAANxSAAL[[#This Row],[NATUREZA CONTRATO]]</f>
        <v>350503</v>
      </c>
      <c r="F543" s="4" t="str">
        <f>Tab_CAANxSAAL[[#This Row],[MEDIDOR / REQUISITANTE]]</f>
        <v>Stephany Porto</v>
      </c>
      <c r="G543" s="46">
        <f>Tab_CAANxSAAL[[#This Row],[LIBERAÇÃO PEDIDO]]</f>
        <v>44670</v>
      </c>
      <c r="H543" s="46">
        <v>44671</v>
      </c>
      <c r="I543" s="40">
        <f>DAY(Tab_Indicadores[[#This Row],[DATA LIBERAÇÃO]])</f>
        <v>19</v>
      </c>
      <c r="J543" s="40" t="e">
        <f>IF(Tab_Indicadores[[#This Row],[MÊS]]=$AA$3,I543,"")</f>
        <v>#REF!</v>
      </c>
      <c r="K543" s="49" t="str">
        <f>IF(Tab_Indicadores[[#All],[DATA LIBERAÇÃO]]&gt;Tab_Indicadores[[#All],[PRAZO LIBERAÇÃO]],"Fora do prazo","No prazo")</f>
        <v>No prazo</v>
      </c>
      <c r="L543" s="49" t="str">
        <f t="shared" si="77"/>
        <v>-</v>
      </c>
      <c r="M543" s="40" t="str">
        <f>IF(Tab_Indicadores[[#This Row],[STATUS]]=$Q$3,"-","")</f>
        <v>-</v>
      </c>
      <c r="N543" s="55">
        <f>Tab_CAANxSAAL[[#This Row],[DATA PRÉ-NOTA]]</f>
        <v>44671</v>
      </c>
      <c r="O543" s="56">
        <v>44673</v>
      </c>
      <c r="P543" s="4" t="str">
        <f>IF(Tab_Indicadores[[#This Row],[DATA PRÉ-NOTA]]&lt;=Tab_Indicadores[[#This Row],[PRAZO PRÉ-NOTA]],"No prazo","Fora do prazo")</f>
        <v>No prazo</v>
      </c>
    </row>
    <row r="544" spans="1:16" x14ac:dyDescent="0.25">
      <c r="A544" s="40" t="str">
        <f t="shared" si="76"/>
        <v>Abril</v>
      </c>
      <c r="B544" s="40">
        <f>MONTH(Tab_CAANxSAAL[[#This Row],[MÊS LANÇ.]])</f>
        <v>4</v>
      </c>
      <c r="C544" s="40" t="str">
        <f>Tab_CAANxSAAL[[#This Row],[FILIAL]]</f>
        <v>A</v>
      </c>
      <c r="D544" s="48" t="str">
        <f>Tab_CAANxSAAL[[#This Row],[RAZÃO SOCIAL]]</f>
        <v>Gilurt</v>
      </c>
      <c r="E544" s="40">
        <f>Tab_CAANxSAAL[[#This Row],[NATUREZA CONTRATO]]</f>
        <v>912168</v>
      </c>
      <c r="F544" s="4" t="str">
        <f>Tab_CAANxSAAL[[#This Row],[MEDIDOR / REQUISITANTE]]</f>
        <v>Ana Julia Barros</v>
      </c>
      <c r="G544" s="46">
        <f>Tab_CAANxSAAL[[#This Row],[LIBERAÇÃO PEDIDO]]</f>
        <v>44665</v>
      </c>
      <c r="H544" s="46">
        <v>44671</v>
      </c>
      <c r="I544" s="40">
        <f>DAY(Tab_Indicadores[[#This Row],[DATA LIBERAÇÃO]])</f>
        <v>14</v>
      </c>
      <c r="J544" s="40" t="e">
        <f>IF(Tab_Indicadores[[#This Row],[MÊS]]=$AA$3,I544,"")</f>
        <v>#REF!</v>
      </c>
      <c r="K544" s="49" t="str">
        <f>IF(Tab_Indicadores[[#All],[DATA LIBERAÇÃO]]&gt;Tab_Indicadores[[#All],[PRAZO LIBERAÇÃO]],"Fora do prazo","No prazo")</f>
        <v>No prazo</v>
      </c>
      <c r="L544" s="49" t="str">
        <f t="shared" si="77"/>
        <v>-</v>
      </c>
      <c r="M544" s="40" t="str">
        <f>IF(Tab_Indicadores[[#This Row],[STATUS]]=$Q$3,"-","")</f>
        <v>-</v>
      </c>
      <c r="N544" s="55">
        <f>Tab_CAANxSAAL[[#This Row],[DATA PRÉ-NOTA]]</f>
        <v>44669</v>
      </c>
      <c r="O544" s="56">
        <v>44673</v>
      </c>
      <c r="P544" s="4" t="str">
        <f>IF(Tab_Indicadores[[#This Row],[DATA PRÉ-NOTA]]&lt;=Tab_Indicadores[[#This Row],[PRAZO PRÉ-NOTA]],"No prazo","Fora do prazo")</f>
        <v>No prazo</v>
      </c>
    </row>
    <row r="545" spans="1:16" x14ac:dyDescent="0.25">
      <c r="A545" s="40" t="str">
        <f t="shared" si="76"/>
        <v>Abril</v>
      </c>
      <c r="B545" s="40">
        <f>MONTH(Tab_CAANxSAAL[[#This Row],[MÊS LANÇ.]])</f>
        <v>4</v>
      </c>
      <c r="C545" s="40" t="str">
        <f>Tab_CAANxSAAL[[#This Row],[FILIAL]]</f>
        <v>A</v>
      </c>
      <c r="D545" s="48" t="str">
        <f>Tab_CAANxSAAL[[#This Row],[RAZÃO SOCIAL]]</f>
        <v>Weiru</v>
      </c>
      <c r="E545" s="40">
        <f>Tab_CAANxSAAL[[#This Row],[NATUREZA CONTRATO]]</f>
        <v>500614</v>
      </c>
      <c r="F545" s="4" t="str">
        <f>Tab_CAANxSAAL[[#This Row],[MEDIDOR / REQUISITANTE]]</f>
        <v>Isabel Cardoso</v>
      </c>
      <c r="G545" s="46">
        <f>Tab_CAANxSAAL[[#This Row],[LIBERAÇÃO PEDIDO]]</f>
        <v>44665</v>
      </c>
      <c r="H545" s="46">
        <v>44671</v>
      </c>
      <c r="I545" s="40">
        <f>DAY(Tab_Indicadores[[#This Row],[DATA LIBERAÇÃO]])</f>
        <v>14</v>
      </c>
      <c r="J545" s="40" t="e">
        <f>IF(Tab_Indicadores[[#This Row],[MÊS]]=$AA$3,I545,"")</f>
        <v>#REF!</v>
      </c>
      <c r="K545" s="49" t="str">
        <f>IF(Tab_Indicadores[[#All],[DATA LIBERAÇÃO]]&gt;Tab_Indicadores[[#All],[PRAZO LIBERAÇÃO]],"Fora do prazo","No prazo")</f>
        <v>No prazo</v>
      </c>
      <c r="L545" s="49" t="str">
        <f t="shared" si="77"/>
        <v>-</v>
      </c>
      <c r="M545" s="40" t="str">
        <f>IF(Tab_Indicadores[[#This Row],[STATUS]]=$Q$3,"-","")</f>
        <v>-</v>
      </c>
      <c r="N545" s="55">
        <f>Tab_CAANxSAAL[[#This Row],[DATA PRÉ-NOTA]]</f>
        <v>44672</v>
      </c>
      <c r="O545" s="56">
        <v>44673</v>
      </c>
      <c r="P545" s="4" t="str">
        <f>IF(Tab_Indicadores[[#This Row],[DATA PRÉ-NOTA]]&lt;=Tab_Indicadores[[#This Row],[PRAZO PRÉ-NOTA]],"No prazo","Fora do prazo")</f>
        <v>No prazo</v>
      </c>
    </row>
    <row r="546" spans="1:16" x14ac:dyDescent="0.25">
      <c r="A546" s="40" t="str">
        <f t="shared" si="76"/>
        <v>Abril</v>
      </c>
      <c r="B546" s="40">
        <f>MONTH(Tab_CAANxSAAL[[#This Row],[MÊS LANÇ.]])</f>
        <v>4</v>
      </c>
      <c r="C546" s="40" t="str">
        <f>Tab_CAANxSAAL[[#This Row],[FILIAL]]</f>
        <v>A</v>
      </c>
      <c r="D546" s="48" t="str">
        <f>Tab_CAANxSAAL[[#This Row],[RAZÃO SOCIAL]]</f>
        <v>Weiru</v>
      </c>
      <c r="E546" s="40">
        <f>Tab_CAANxSAAL[[#This Row],[NATUREZA CONTRATO]]</f>
        <v>778907</v>
      </c>
      <c r="F546" s="4" t="str">
        <f>Tab_CAANxSAAL[[#This Row],[MEDIDOR / REQUISITANTE]]</f>
        <v>Isabel Cardoso</v>
      </c>
      <c r="G546" s="46">
        <f>Tab_CAANxSAAL[[#This Row],[LIBERAÇÃO PEDIDO]]</f>
        <v>44665</v>
      </c>
      <c r="H546" s="46">
        <v>44671</v>
      </c>
      <c r="I546" s="40">
        <f>DAY(Tab_Indicadores[[#This Row],[DATA LIBERAÇÃO]])</f>
        <v>14</v>
      </c>
      <c r="J546" s="40" t="e">
        <f>IF(Tab_Indicadores[[#This Row],[MÊS]]=$AA$3,I546,"")</f>
        <v>#REF!</v>
      </c>
      <c r="K546" s="49" t="str">
        <f>IF(Tab_Indicadores[[#All],[DATA LIBERAÇÃO]]&gt;Tab_Indicadores[[#All],[PRAZO LIBERAÇÃO]],"Fora do prazo","No prazo")</f>
        <v>No prazo</v>
      </c>
      <c r="L546" s="49" t="str">
        <f t="shared" si="77"/>
        <v>-</v>
      </c>
      <c r="M546" s="40" t="str">
        <f>IF(Tab_Indicadores[[#This Row],[STATUS]]=$Q$3,"-","")</f>
        <v>-</v>
      </c>
      <c r="N546" s="55">
        <f>Tab_CAANxSAAL[[#This Row],[DATA PRÉ-NOTA]]</f>
        <v>44672</v>
      </c>
      <c r="O546" s="56">
        <v>44673</v>
      </c>
      <c r="P546" s="4" t="str">
        <f>IF(Tab_Indicadores[[#This Row],[DATA PRÉ-NOTA]]&lt;=Tab_Indicadores[[#This Row],[PRAZO PRÉ-NOTA]],"No prazo","Fora do prazo")</f>
        <v>No prazo</v>
      </c>
    </row>
    <row r="547" spans="1:16" x14ac:dyDescent="0.25">
      <c r="A547" s="40" t="str">
        <f t="shared" si="76"/>
        <v>Abril</v>
      </c>
      <c r="B547" s="40">
        <f>MONTH(Tab_CAANxSAAL[[#This Row],[MÊS LANÇ.]])</f>
        <v>4</v>
      </c>
      <c r="C547" s="40" t="str">
        <f>Tab_CAANxSAAL[[#This Row],[FILIAL]]</f>
        <v>A</v>
      </c>
      <c r="D547" s="48" t="str">
        <f>Tab_CAANxSAAL[[#This Row],[RAZÃO SOCIAL]]</f>
        <v>Rafael Nunes</v>
      </c>
      <c r="E547" s="40">
        <f>Tab_CAANxSAAL[[#This Row],[NATUREZA CONTRATO]]</f>
        <v>485176</v>
      </c>
      <c r="F547" s="4" t="str">
        <f>Tab_CAANxSAAL[[#This Row],[MEDIDOR / REQUISITANTE]]</f>
        <v>Evelyn Souza</v>
      </c>
      <c r="G547" s="46">
        <f>Tab_CAANxSAAL[[#This Row],[LIBERAÇÃO PEDIDO]]</f>
        <v>44658</v>
      </c>
      <c r="H547" s="46">
        <v>44671</v>
      </c>
      <c r="I547" s="40">
        <f>DAY(Tab_Indicadores[[#This Row],[DATA LIBERAÇÃO]])</f>
        <v>7</v>
      </c>
      <c r="J547" s="40" t="e">
        <f>IF(Tab_Indicadores[[#This Row],[MÊS]]=$AA$3,I547,"")</f>
        <v>#REF!</v>
      </c>
      <c r="K547" s="49" t="str">
        <f>IF(Tab_Indicadores[[#All],[DATA LIBERAÇÃO]]&gt;Tab_Indicadores[[#All],[PRAZO LIBERAÇÃO]],"Fora do prazo","No prazo")</f>
        <v>No prazo</v>
      </c>
      <c r="L547" s="49" t="str">
        <f t="shared" si="77"/>
        <v>-</v>
      </c>
      <c r="M547" s="40" t="str">
        <f>IF(Tab_Indicadores[[#This Row],[STATUS]]=$Q$3,"-","")</f>
        <v>-</v>
      </c>
      <c r="N547" s="55">
        <f>Tab_CAANxSAAL[[#This Row],[DATA PRÉ-NOTA]]</f>
        <v>44658</v>
      </c>
      <c r="O547" s="56">
        <v>44673</v>
      </c>
      <c r="P547" s="4" t="str">
        <f>IF(Tab_Indicadores[[#This Row],[DATA PRÉ-NOTA]]&lt;=Tab_Indicadores[[#This Row],[PRAZO PRÉ-NOTA]],"No prazo","Fora do prazo")</f>
        <v>No prazo</v>
      </c>
    </row>
    <row r="548" spans="1:16" x14ac:dyDescent="0.25">
      <c r="A548" s="40" t="str">
        <f t="shared" si="76"/>
        <v>Abril</v>
      </c>
      <c r="B548" s="40">
        <f>MONTH(Tab_CAANxSAAL[[#This Row],[MÊS LANÇ.]])</f>
        <v>4</v>
      </c>
      <c r="C548" s="40" t="str">
        <f>Tab_CAANxSAAL[[#This Row],[FILIAL]]</f>
        <v>A</v>
      </c>
      <c r="D548" s="48" t="str">
        <f>Tab_CAANxSAAL[[#This Row],[RAZÃO SOCIAL]]</f>
        <v>Thiago Cardoso</v>
      </c>
      <c r="E548" s="40">
        <f>Tab_CAANxSAAL[[#This Row],[NATUREZA CONTRATO]]</f>
        <v>860339</v>
      </c>
      <c r="F548" s="4" t="str">
        <f>Tab_CAANxSAAL[[#This Row],[MEDIDOR / REQUISITANTE]]</f>
        <v>Laura Cunha</v>
      </c>
      <c r="G548" s="46">
        <f>Tab_CAANxSAAL[[#This Row],[LIBERAÇÃO PEDIDO]]</f>
        <v>44670</v>
      </c>
      <c r="H548" s="46">
        <v>44671</v>
      </c>
      <c r="I548" s="40">
        <f>DAY(Tab_Indicadores[[#This Row],[DATA LIBERAÇÃO]])</f>
        <v>19</v>
      </c>
      <c r="J548" s="40" t="e">
        <f>IF(Tab_Indicadores[[#This Row],[MÊS]]=$AA$3,I548,"")</f>
        <v>#REF!</v>
      </c>
      <c r="K548" s="49" t="str">
        <f>IF(Tab_Indicadores[[#All],[DATA LIBERAÇÃO]]&gt;Tab_Indicadores[[#All],[PRAZO LIBERAÇÃO]],"Fora do prazo","No prazo")</f>
        <v>No prazo</v>
      </c>
      <c r="L548" s="49" t="str">
        <f t="shared" si="77"/>
        <v>-</v>
      </c>
      <c r="M548" s="40" t="str">
        <f>IF(Tab_Indicadores[[#This Row],[STATUS]]=$Q$3,"-","")</f>
        <v>-</v>
      </c>
      <c r="N548" s="55">
        <f>Tab_CAANxSAAL[[#This Row],[DATA PRÉ-NOTA]]</f>
        <v>44670</v>
      </c>
      <c r="O548" s="56">
        <v>44673</v>
      </c>
      <c r="P548" s="4" t="str">
        <f>IF(Tab_Indicadores[[#This Row],[DATA PRÉ-NOTA]]&lt;=Tab_Indicadores[[#This Row],[PRAZO PRÉ-NOTA]],"No prazo","Fora do prazo")</f>
        <v>No prazo</v>
      </c>
    </row>
    <row r="549" spans="1:16" x14ac:dyDescent="0.25">
      <c r="A549" s="40" t="str">
        <f t="shared" si="76"/>
        <v>Abril</v>
      </c>
      <c r="B549" s="40">
        <f>MONTH(Tab_CAANxSAAL[[#This Row],[MÊS LANÇ.]])</f>
        <v>4</v>
      </c>
      <c r="C549" s="40" t="str">
        <f>Tab_CAANxSAAL[[#This Row],[FILIAL]]</f>
        <v>A</v>
      </c>
      <c r="D549" s="48" t="str">
        <f>Tab_CAANxSAAL[[#This Row],[RAZÃO SOCIAL]]</f>
        <v>Marcela Pereira</v>
      </c>
      <c r="E549" s="40">
        <f>Tab_CAANxSAAL[[#This Row],[NATUREZA CONTRATO]]</f>
        <v>744496</v>
      </c>
      <c r="F549" s="4" t="str">
        <f>Tab_CAANxSAAL[[#This Row],[MEDIDOR / REQUISITANTE]]</f>
        <v>Sra. Pietra da Cruz</v>
      </c>
      <c r="G549" s="46">
        <f>Tab_CAANxSAAL[[#This Row],[LIBERAÇÃO PEDIDO]]</f>
        <v>44670</v>
      </c>
      <c r="H549" s="46">
        <v>44671</v>
      </c>
      <c r="I549" s="40">
        <f>DAY(Tab_Indicadores[[#This Row],[DATA LIBERAÇÃO]])</f>
        <v>19</v>
      </c>
      <c r="J549" s="40" t="e">
        <f>IF(Tab_Indicadores[[#This Row],[MÊS]]=$AA$3,I549,"")</f>
        <v>#REF!</v>
      </c>
      <c r="K549" s="49" t="str">
        <f>IF(Tab_Indicadores[[#All],[DATA LIBERAÇÃO]]&gt;Tab_Indicadores[[#All],[PRAZO LIBERAÇÃO]],"Fora do prazo","No prazo")</f>
        <v>No prazo</v>
      </c>
      <c r="L549" s="49" t="str">
        <f t="shared" si="77"/>
        <v>-</v>
      </c>
      <c r="M549" s="40" t="str">
        <f>IF(Tab_Indicadores[[#This Row],[STATUS]]=$Q$3,"-","")</f>
        <v>-</v>
      </c>
      <c r="N549" s="55">
        <f>Tab_CAANxSAAL[[#This Row],[DATA PRÉ-NOTA]]</f>
        <v>44671</v>
      </c>
      <c r="O549" s="56">
        <v>44673</v>
      </c>
      <c r="P549" s="4" t="str">
        <f>IF(Tab_Indicadores[[#This Row],[DATA PRÉ-NOTA]]&lt;=Tab_Indicadores[[#This Row],[PRAZO PRÉ-NOTA]],"No prazo","Fora do prazo")</f>
        <v>No prazo</v>
      </c>
    </row>
    <row r="550" spans="1:16" x14ac:dyDescent="0.25">
      <c r="A550" s="40" t="str">
        <f t="shared" si="76"/>
        <v>Abril</v>
      </c>
      <c r="B550" s="40">
        <f>MONTH(Tab_CAANxSAAL[[#This Row],[MÊS LANÇ.]])</f>
        <v>4</v>
      </c>
      <c r="C550" s="40" t="str">
        <f>Tab_CAANxSAAL[[#This Row],[FILIAL]]</f>
        <v>A</v>
      </c>
      <c r="D550" s="48" t="str">
        <f>Tab_CAANxSAAL[[#This Row],[RAZÃO SOCIAL]]</f>
        <v>Sra. Maysa Martins</v>
      </c>
      <c r="E550" s="40">
        <f>Tab_CAANxSAAL[[#This Row],[NATUREZA CONTRATO]]</f>
        <v>778074</v>
      </c>
      <c r="F550" s="4" t="str">
        <f>Tab_CAANxSAAL[[#This Row],[MEDIDOR / REQUISITANTE]]</f>
        <v>Srta. Júlia da Costa</v>
      </c>
      <c r="G550" s="46">
        <f>Tab_CAANxSAAL[[#This Row],[LIBERAÇÃO PEDIDO]]</f>
        <v>44659</v>
      </c>
      <c r="H550" s="46">
        <v>44671</v>
      </c>
      <c r="I550" s="40">
        <f>DAY(Tab_Indicadores[[#This Row],[DATA LIBERAÇÃO]])</f>
        <v>8</v>
      </c>
      <c r="J550" s="40" t="e">
        <f>IF(Tab_Indicadores[[#This Row],[MÊS]]=$AA$3,I550,"")</f>
        <v>#REF!</v>
      </c>
      <c r="K550" s="49" t="str">
        <f>IF(Tab_Indicadores[[#All],[DATA LIBERAÇÃO]]&gt;Tab_Indicadores[[#All],[PRAZO LIBERAÇÃO]],"Fora do prazo","No prazo")</f>
        <v>No prazo</v>
      </c>
      <c r="L550" s="49" t="str">
        <f t="shared" si="77"/>
        <v>-</v>
      </c>
      <c r="M550" s="40" t="str">
        <f>IF(Tab_Indicadores[[#This Row],[STATUS]]=$Q$3,"-","")</f>
        <v>-</v>
      </c>
      <c r="N550" s="55">
        <f>Tab_CAANxSAAL[[#This Row],[DATA PRÉ-NOTA]]</f>
        <v>44662</v>
      </c>
      <c r="O550" s="56">
        <v>44673</v>
      </c>
      <c r="P550" s="4" t="str">
        <f>IF(Tab_Indicadores[[#This Row],[DATA PRÉ-NOTA]]&lt;=Tab_Indicadores[[#This Row],[PRAZO PRÉ-NOTA]],"No prazo","Fora do prazo")</f>
        <v>No prazo</v>
      </c>
    </row>
    <row r="551" spans="1:16" x14ac:dyDescent="0.25">
      <c r="A551" s="40" t="str">
        <f t="shared" si="76"/>
        <v>Abril</v>
      </c>
      <c r="B551" s="40">
        <f>MONTH(Tab_CAANxSAAL[[#This Row],[MÊS LANÇ.]])</f>
        <v>4</v>
      </c>
      <c r="C551" s="40" t="str">
        <f>Tab_CAANxSAAL[[#This Row],[FILIAL]]</f>
        <v>A</v>
      </c>
      <c r="D551" s="48" t="str">
        <f>Tab_CAANxSAAL[[#This Row],[RAZÃO SOCIAL]]</f>
        <v>Gabrielly Jesus</v>
      </c>
      <c r="E551" s="40">
        <f>Tab_CAANxSAAL[[#This Row],[NATUREZA CONTRATO]]</f>
        <v>304770</v>
      </c>
      <c r="F551" s="4" t="str">
        <f>Tab_CAANxSAAL[[#This Row],[MEDIDOR / REQUISITANTE]]</f>
        <v>Isis Fogaça</v>
      </c>
      <c r="G551" s="46">
        <f>Tab_CAANxSAAL[[#This Row],[LIBERAÇÃO PEDIDO]]</f>
        <v>44657</v>
      </c>
      <c r="H551" s="46">
        <v>44671</v>
      </c>
      <c r="I551" s="40">
        <f>DAY(Tab_Indicadores[[#This Row],[DATA LIBERAÇÃO]])</f>
        <v>6</v>
      </c>
      <c r="J551" s="40" t="e">
        <f>IF(Tab_Indicadores[[#This Row],[MÊS]]=$AA$3,I551,"")</f>
        <v>#REF!</v>
      </c>
      <c r="K551" s="49" t="str">
        <f>IF(Tab_Indicadores[[#All],[DATA LIBERAÇÃO]]&gt;Tab_Indicadores[[#All],[PRAZO LIBERAÇÃO]],"Fora do prazo","No prazo")</f>
        <v>No prazo</v>
      </c>
      <c r="L551" s="49" t="str">
        <f t="shared" ref="L551:L575" si="78">IF(K551="Fora do prazo",F551,"-")</f>
        <v>-</v>
      </c>
      <c r="M551" s="40" t="str">
        <f>IF(Tab_Indicadores[[#This Row],[STATUS]]=$Q$3,"-","")</f>
        <v>-</v>
      </c>
      <c r="N551" s="55">
        <f>Tab_CAANxSAAL[[#This Row],[DATA PRÉ-NOTA]]</f>
        <v>44657</v>
      </c>
      <c r="O551" s="56">
        <v>44673</v>
      </c>
      <c r="P551" s="4" t="str">
        <f>IF(Tab_Indicadores[[#This Row],[DATA PRÉ-NOTA]]&lt;=Tab_Indicadores[[#This Row],[PRAZO PRÉ-NOTA]],"No prazo","Fora do prazo")</f>
        <v>No prazo</v>
      </c>
    </row>
    <row r="552" spans="1:16" x14ac:dyDescent="0.25">
      <c r="A552" s="40" t="str">
        <f t="shared" si="76"/>
        <v>Abril</v>
      </c>
      <c r="B552" s="40">
        <f>MONTH(Tab_CAANxSAAL[[#This Row],[MÊS LANÇ.]])</f>
        <v>4</v>
      </c>
      <c r="C552" s="40" t="str">
        <f>Tab_CAANxSAAL[[#This Row],[FILIAL]]</f>
        <v>A</v>
      </c>
      <c r="D552" s="48" t="str">
        <f>Tab_CAANxSAAL[[#This Row],[RAZÃO SOCIAL]]</f>
        <v>Gabrielly Jesus</v>
      </c>
      <c r="E552" s="40">
        <f>Tab_CAANxSAAL[[#This Row],[NATUREZA CONTRATO]]</f>
        <v>727752</v>
      </c>
      <c r="F552" s="4" t="str">
        <f>Tab_CAANxSAAL[[#This Row],[MEDIDOR / REQUISITANTE]]</f>
        <v>Isis Fogaça</v>
      </c>
      <c r="G552" s="46">
        <f>Tab_CAANxSAAL[[#This Row],[LIBERAÇÃO PEDIDO]]</f>
        <v>44657</v>
      </c>
      <c r="H552" s="46">
        <v>44671</v>
      </c>
      <c r="I552" s="40">
        <f>DAY(Tab_Indicadores[[#This Row],[DATA LIBERAÇÃO]])</f>
        <v>6</v>
      </c>
      <c r="J552" s="40" t="e">
        <f>IF(Tab_Indicadores[[#This Row],[MÊS]]=$AA$3,I552,"")</f>
        <v>#REF!</v>
      </c>
      <c r="K552" s="49" t="str">
        <f>IF(Tab_Indicadores[[#All],[DATA LIBERAÇÃO]]&gt;Tab_Indicadores[[#All],[PRAZO LIBERAÇÃO]],"Fora do prazo","No prazo")</f>
        <v>No prazo</v>
      </c>
      <c r="L552" s="49" t="str">
        <f t="shared" si="78"/>
        <v>-</v>
      </c>
      <c r="M552" s="40" t="str">
        <f>IF(Tab_Indicadores[[#This Row],[STATUS]]=$Q$3,"-","")</f>
        <v>-</v>
      </c>
      <c r="N552" s="55">
        <f>Tab_CAANxSAAL[[#This Row],[DATA PRÉ-NOTA]]</f>
        <v>44657</v>
      </c>
      <c r="O552" s="56">
        <v>44673</v>
      </c>
      <c r="P552" s="4" t="str">
        <f>IF(Tab_Indicadores[[#This Row],[DATA PRÉ-NOTA]]&lt;=Tab_Indicadores[[#This Row],[PRAZO PRÉ-NOTA]],"No prazo","Fora do prazo")</f>
        <v>No prazo</v>
      </c>
    </row>
    <row r="553" spans="1:16" x14ac:dyDescent="0.25">
      <c r="A553" s="40" t="str">
        <f t="shared" si="76"/>
        <v>Abril</v>
      </c>
      <c r="B553" s="40">
        <f>MONTH(Tab_CAANxSAAL[[#This Row],[MÊS LANÇ.]])</f>
        <v>4</v>
      </c>
      <c r="C553" s="40" t="str">
        <f>Tab_CAANxSAAL[[#This Row],[FILIAL]]</f>
        <v>A</v>
      </c>
      <c r="D553" s="48" t="str">
        <f>Tab_CAANxSAAL[[#This Row],[RAZÃO SOCIAL]]</f>
        <v>Gabrielly Jesus</v>
      </c>
      <c r="E553" s="40">
        <f>Tab_CAANxSAAL[[#This Row],[NATUREZA CONTRATO]]</f>
        <v>449647</v>
      </c>
      <c r="F553" s="4" t="str">
        <f>Tab_CAANxSAAL[[#This Row],[MEDIDOR / REQUISITANTE]]</f>
        <v>Isis Fogaça</v>
      </c>
      <c r="G553" s="46">
        <f>Tab_CAANxSAAL[[#This Row],[LIBERAÇÃO PEDIDO]]</f>
        <v>44657</v>
      </c>
      <c r="H553" s="46">
        <v>44671</v>
      </c>
      <c r="I553" s="40">
        <f>DAY(Tab_Indicadores[[#This Row],[DATA LIBERAÇÃO]])</f>
        <v>6</v>
      </c>
      <c r="J553" s="40" t="e">
        <f>IF(Tab_Indicadores[[#This Row],[MÊS]]=$AA$3,I553,"")</f>
        <v>#REF!</v>
      </c>
      <c r="K553" s="49" t="str">
        <f>IF(Tab_Indicadores[[#All],[DATA LIBERAÇÃO]]&gt;Tab_Indicadores[[#All],[PRAZO LIBERAÇÃO]],"Fora do prazo","No prazo")</f>
        <v>No prazo</v>
      </c>
      <c r="L553" s="49" t="str">
        <f t="shared" si="78"/>
        <v>-</v>
      </c>
      <c r="M553" s="40" t="str">
        <f>IF(Tab_Indicadores[[#This Row],[STATUS]]=$Q$3,"-","")</f>
        <v>-</v>
      </c>
      <c r="N553" s="55">
        <f>Tab_CAANxSAAL[[#This Row],[DATA PRÉ-NOTA]]</f>
        <v>44658</v>
      </c>
      <c r="O553" s="56">
        <v>44673</v>
      </c>
      <c r="P553" s="4" t="str">
        <f>IF(Tab_Indicadores[[#This Row],[DATA PRÉ-NOTA]]&lt;=Tab_Indicadores[[#This Row],[PRAZO PRÉ-NOTA]],"No prazo","Fora do prazo")</f>
        <v>No prazo</v>
      </c>
    </row>
    <row r="554" spans="1:16" x14ac:dyDescent="0.25">
      <c r="A554" s="40" t="str">
        <f t="shared" si="76"/>
        <v>Abril</v>
      </c>
      <c r="B554" s="40">
        <f>MONTH(Tab_CAANxSAAL[[#This Row],[MÊS LANÇ.]])</f>
        <v>4</v>
      </c>
      <c r="C554" s="40" t="str">
        <f>Tab_CAANxSAAL[[#This Row],[FILIAL]]</f>
        <v>A</v>
      </c>
      <c r="D554" s="48" t="str">
        <f>Tab_CAANxSAAL[[#This Row],[RAZÃO SOCIAL]]</f>
        <v>Gabrielly Jesus</v>
      </c>
      <c r="E554" s="40">
        <f>Tab_CAANxSAAL[[#This Row],[NATUREZA CONTRATO]]</f>
        <v>230577</v>
      </c>
      <c r="F554" s="4" t="str">
        <f>Tab_CAANxSAAL[[#This Row],[MEDIDOR / REQUISITANTE]]</f>
        <v>Isis Fogaça</v>
      </c>
      <c r="G554" s="46">
        <f>Tab_CAANxSAAL[[#This Row],[LIBERAÇÃO PEDIDO]]</f>
        <v>44657</v>
      </c>
      <c r="H554" s="46">
        <v>44671</v>
      </c>
      <c r="I554" s="40">
        <f>DAY(Tab_Indicadores[[#This Row],[DATA LIBERAÇÃO]])</f>
        <v>6</v>
      </c>
      <c r="J554" s="40" t="e">
        <f>IF(Tab_Indicadores[[#This Row],[MÊS]]=$AA$3,I554,"")</f>
        <v>#REF!</v>
      </c>
      <c r="K554" s="49" t="str">
        <f>IF(Tab_Indicadores[[#All],[DATA LIBERAÇÃO]]&gt;Tab_Indicadores[[#All],[PRAZO LIBERAÇÃO]],"Fora do prazo","No prazo")</f>
        <v>No prazo</v>
      </c>
      <c r="L554" s="49" t="str">
        <f t="shared" si="78"/>
        <v>-</v>
      </c>
      <c r="M554" s="40" t="str">
        <f>IF(Tab_Indicadores[[#This Row],[STATUS]]=$Q$3,"-","")</f>
        <v>-</v>
      </c>
      <c r="N554" s="55">
        <f>Tab_CAANxSAAL[[#This Row],[DATA PRÉ-NOTA]]</f>
        <v>44658</v>
      </c>
      <c r="O554" s="56">
        <v>44673</v>
      </c>
      <c r="P554" s="4" t="str">
        <f>IF(Tab_Indicadores[[#This Row],[DATA PRÉ-NOTA]]&lt;=Tab_Indicadores[[#This Row],[PRAZO PRÉ-NOTA]],"No prazo","Fora do prazo")</f>
        <v>No prazo</v>
      </c>
    </row>
    <row r="555" spans="1:16" x14ac:dyDescent="0.25">
      <c r="A555" s="40" t="str">
        <f t="shared" si="76"/>
        <v>Abril</v>
      </c>
      <c r="B555" s="40">
        <f>MONTH(Tab_CAANxSAAL[[#This Row],[MÊS LANÇ.]])</f>
        <v>4</v>
      </c>
      <c r="C555" s="40" t="str">
        <f>Tab_CAANxSAAL[[#This Row],[FILIAL]]</f>
        <v>A</v>
      </c>
      <c r="D555" s="48" t="str">
        <f>Tab_CAANxSAAL[[#This Row],[RAZÃO SOCIAL]]</f>
        <v>Gabrielly Jesus</v>
      </c>
      <c r="E555" s="40">
        <f>Tab_CAANxSAAL[[#This Row],[NATUREZA CONTRATO]]</f>
        <v>705887</v>
      </c>
      <c r="F555" s="4" t="str">
        <f>Tab_CAANxSAAL[[#This Row],[MEDIDOR / REQUISITANTE]]</f>
        <v>Isis Fogaça</v>
      </c>
      <c r="G555" s="46">
        <f>Tab_CAANxSAAL[[#This Row],[LIBERAÇÃO PEDIDO]]</f>
        <v>44662</v>
      </c>
      <c r="H555" s="46">
        <v>44671</v>
      </c>
      <c r="I555" s="40">
        <f>DAY(Tab_Indicadores[[#This Row],[DATA LIBERAÇÃO]])</f>
        <v>11</v>
      </c>
      <c r="J555" s="40" t="e">
        <f>IF(Tab_Indicadores[[#This Row],[MÊS]]=$AA$3,I555,"")</f>
        <v>#REF!</v>
      </c>
      <c r="K555" s="49" t="str">
        <f>IF(Tab_Indicadores[[#All],[DATA LIBERAÇÃO]]&gt;Tab_Indicadores[[#All],[PRAZO LIBERAÇÃO]],"Fora do prazo","No prazo")</f>
        <v>No prazo</v>
      </c>
      <c r="L555" s="49" t="str">
        <f t="shared" si="78"/>
        <v>-</v>
      </c>
      <c r="M555" s="40" t="str">
        <f>IF(Tab_Indicadores[[#This Row],[STATUS]]=$Q$3,"-","")</f>
        <v>-</v>
      </c>
      <c r="N555" s="55">
        <f>Tab_CAANxSAAL[[#This Row],[DATA PRÉ-NOTA]]</f>
        <v>44663</v>
      </c>
      <c r="O555" s="56">
        <v>44673</v>
      </c>
      <c r="P555" s="4" t="str">
        <f>IF(Tab_Indicadores[[#This Row],[DATA PRÉ-NOTA]]&lt;=Tab_Indicadores[[#This Row],[PRAZO PRÉ-NOTA]],"No prazo","Fora do prazo")</f>
        <v>No prazo</v>
      </c>
    </row>
    <row r="556" spans="1:16" x14ac:dyDescent="0.25">
      <c r="A556" s="40" t="str">
        <f t="shared" si="76"/>
        <v>Abril</v>
      </c>
      <c r="B556" s="40">
        <f>MONTH(Tab_CAANxSAAL[[#This Row],[MÊS LANÇ.]])</f>
        <v>4</v>
      </c>
      <c r="C556" s="40" t="str">
        <f>Tab_CAANxSAAL[[#This Row],[FILIAL]]</f>
        <v>A</v>
      </c>
      <c r="D556" s="48" t="str">
        <f>Tab_CAANxSAAL[[#This Row],[RAZÃO SOCIAL]]</f>
        <v>Gabrielly Jesus</v>
      </c>
      <c r="E556" s="40">
        <f>Tab_CAANxSAAL[[#This Row],[NATUREZA CONTRATO]]</f>
        <v>920498</v>
      </c>
      <c r="F556" s="4" t="str">
        <f>Tab_CAANxSAAL[[#This Row],[MEDIDOR / REQUISITANTE]]</f>
        <v>Isis Fogaça</v>
      </c>
      <c r="G556" s="46">
        <f>Tab_CAANxSAAL[[#This Row],[LIBERAÇÃO PEDIDO]]</f>
        <v>44662</v>
      </c>
      <c r="H556" s="46">
        <v>44671</v>
      </c>
      <c r="I556" s="40">
        <f>DAY(Tab_Indicadores[[#This Row],[DATA LIBERAÇÃO]])</f>
        <v>11</v>
      </c>
      <c r="J556" s="40" t="e">
        <f>IF(Tab_Indicadores[[#This Row],[MÊS]]=$AA$3,I556,"")</f>
        <v>#REF!</v>
      </c>
      <c r="K556" s="49" t="str">
        <f>IF(Tab_Indicadores[[#All],[DATA LIBERAÇÃO]]&gt;Tab_Indicadores[[#All],[PRAZO LIBERAÇÃO]],"Fora do prazo","No prazo")</f>
        <v>No prazo</v>
      </c>
      <c r="L556" s="49" t="str">
        <f t="shared" si="78"/>
        <v>-</v>
      </c>
      <c r="M556" s="40" t="str">
        <f>IF(Tab_Indicadores[[#This Row],[STATUS]]=$Q$3,"-","")</f>
        <v>-</v>
      </c>
      <c r="N556" s="55">
        <f>Tab_CAANxSAAL[[#This Row],[DATA PRÉ-NOTA]]</f>
        <v>44663</v>
      </c>
      <c r="O556" s="56">
        <v>44673</v>
      </c>
      <c r="P556" s="4" t="str">
        <f>IF(Tab_Indicadores[[#This Row],[DATA PRÉ-NOTA]]&lt;=Tab_Indicadores[[#This Row],[PRAZO PRÉ-NOTA]],"No prazo","Fora do prazo")</f>
        <v>No prazo</v>
      </c>
    </row>
    <row r="557" spans="1:16" x14ac:dyDescent="0.25">
      <c r="A557" s="40" t="str">
        <f t="shared" si="76"/>
        <v>Abril</v>
      </c>
      <c r="B557" s="40">
        <f>MONTH(Tab_CAANxSAAL[[#This Row],[MÊS LANÇ.]])</f>
        <v>4</v>
      </c>
      <c r="C557" s="40" t="str">
        <f>Tab_CAANxSAAL[[#This Row],[FILIAL]]</f>
        <v>C</v>
      </c>
      <c r="D557" s="48" t="str">
        <f>Tab_CAANxSAAL[[#This Row],[RAZÃO SOCIAL]]</f>
        <v>Luiz Miguel Barbosa</v>
      </c>
      <c r="E557" s="40">
        <f>Tab_CAANxSAAL[[#This Row],[NATUREZA CONTRATO]]</f>
        <v>865001</v>
      </c>
      <c r="F557" s="4" t="str">
        <f>Tab_CAANxSAAL[[#This Row],[MEDIDOR / REQUISITANTE]]</f>
        <v>Laura Cunha</v>
      </c>
      <c r="G557" s="46">
        <f>Tab_CAANxSAAL[[#This Row],[LIBERAÇÃO PEDIDO]]</f>
        <v>44676</v>
      </c>
      <c r="H557" s="46">
        <v>44671</v>
      </c>
      <c r="I557" s="40">
        <f>DAY(Tab_Indicadores[[#This Row],[DATA LIBERAÇÃO]])</f>
        <v>25</v>
      </c>
      <c r="J557" s="40" t="e">
        <f>IF(Tab_Indicadores[[#This Row],[MÊS]]=$AA$3,I557,"")</f>
        <v>#REF!</v>
      </c>
      <c r="K557" s="49" t="str">
        <f>IF(Tab_Indicadores[[#All],[DATA LIBERAÇÃO]]&gt;Tab_Indicadores[[#All],[PRAZO LIBERAÇÃO]],"Fora do prazo","No prazo")</f>
        <v>Fora do prazo</v>
      </c>
      <c r="L557" s="49" t="str">
        <f t="shared" si="78"/>
        <v>Laura Cunha</v>
      </c>
      <c r="M557" s="40" t="str">
        <f>IF(Tab_Indicadores[[#This Row],[STATUS]]=$Q$3,"-","")</f>
        <v/>
      </c>
      <c r="N557" s="55">
        <f>Tab_CAANxSAAL[[#This Row],[DATA PRÉ-NOTA]]</f>
        <v>44676</v>
      </c>
      <c r="O557" s="56">
        <v>44673</v>
      </c>
      <c r="P557" s="4" t="str">
        <f>IF(Tab_Indicadores[[#This Row],[DATA PRÉ-NOTA]]&lt;=Tab_Indicadores[[#This Row],[PRAZO PRÉ-NOTA]],"No prazo","Fora do prazo")</f>
        <v>Fora do prazo</v>
      </c>
    </row>
    <row r="558" spans="1:16" x14ac:dyDescent="0.25">
      <c r="A558" s="40" t="str">
        <f t="shared" si="76"/>
        <v>Abril</v>
      </c>
      <c r="B558" s="40">
        <f>MONTH(Tab_CAANxSAAL[[#This Row],[MÊS LANÇ.]])</f>
        <v>4</v>
      </c>
      <c r="C558" s="40" t="str">
        <f>Tab_CAANxSAAL[[#This Row],[FILIAL]]</f>
        <v>A</v>
      </c>
      <c r="D558" s="48" t="str">
        <f>Tab_CAANxSAAL[[#This Row],[RAZÃO SOCIAL]]</f>
        <v>João Guilherme Melo</v>
      </c>
      <c r="E558" s="40">
        <f>Tab_CAANxSAAL[[#This Row],[NATUREZA CONTRATO]]</f>
        <v>841406</v>
      </c>
      <c r="F558" s="4" t="str">
        <f>Tab_CAANxSAAL[[#This Row],[MEDIDOR / REQUISITANTE]]</f>
        <v>Maria Clara Azevedo</v>
      </c>
      <c r="G558" s="46">
        <f>Tab_CAANxSAAL[[#This Row],[LIBERAÇÃO PEDIDO]]</f>
        <v>44656</v>
      </c>
      <c r="H558" s="46">
        <v>44671</v>
      </c>
      <c r="I558" s="40">
        <f>DAY(Tab_Indicadores[[#This Row],[DATA LIBERAÇÃO]])</f>
        <v>5</v>
      </c>
      <c r="J558" s="40" t="e">
        <f>IF(Tab_Indicadores[[#This Row],[MÊS]]=$AA$3,I558,"")</f>
        <v>#REF!</v>
      </c>
      <c r="K558" s="49" t="str">
        <f>IF(Tab_Indicadores[[#All],[DATA LIBERAÇÃO]]&gt;Tab_Indicadores[[#All],[PRAZO LIBERAÇÃO]],"Fora do prazo","No prazo")</f>
        <v>No prazo</v>
      </c>
      <c r="L558" s="49" t="str">
        <f t="shared" si="78"/>
        <v>-</v>
      </c>
      <c r="M558" s="40" t="str">
        <f>IF(Tab_Indicadores[[#This Row],[STATUS]]=$Q$3,"-","")</f>
        <v>-</v>
      </c>
      <c r="N558" s="55">
        <f>Tab_CAANxSAAL[[#This Row],[DATA PRÉ-NOTA]]</f>
        <v>44657</v>
      </c>
      <c r="O558" s="56">
        <v>44673</v>
      </c>
      <c r="P558" s="4" t="str">
        <f>IF(Tab_Indicadores[[#This Row],[DATA PRÉ-NOTA]]&lt;=Tab_Indicadores[[#This Row],[PRAZO PRÉ-NOTA]],"No prazo","Fora do prazo")</f>
        <v>No prazo</v>
      </c>
    </row>
    <row r="559" spans="1:16" x14ac:dyDescent="0.25">
      <c r="A559" s="40" t="str">
        <f t="shared" si="76"/>
        <v>Abril</v>
      </c>
      <c r="B559" s="40">
        <f>MONTH(Tab_CAANxSAAL[[#This Row],[MÊS LANÇ.]])</f>
        <v>4</v>
      </c>
      <c r="C559" s="40" t="str">
        <f>Tab_CAANxSAAL[[#This Row],[FILIAL]]</f>
        <v>B</v>
      </c>
      <c r="D559" s="48" t="str">
        <f>Tab_CAANxSAAL[[#This Row],[RAZÃO SOCIAL]]</f>
        <v>Davi Lucas Cavalcanti</v>
      </c>
      <c r="E559" s="40">
        <f>Tab_CAANxSAAL[[#This Row],[NATUREZA CONTRATO]]</f>
        <v>474370</v>
      </c>
      <c r="F559" s="4" t="str">
        <f>Tab_CAANxSAAL[[#This Row],[MEDIDOR / REQUISITANTE]]</f>
        <v>Stephany Porto</v>
      </c>
      <c r="G559" s="46">
        <f>Tab_CAANxSAAL[[#This Row],[LIBERAÇÃO PEDIDO]]</f>
        <v>44662</v>
      </c>
      <c r="H559" s="46">
        <v>44671</v>
      </c>
      <c r="I559" s="40">
        <f>DAY(Tab_Indicadores[[#This Row],[DATA LIBERAÇÃO]])</f>
        <v>11</v>
      </c>
      <c r="J559" s="40" t="e">
        <f>IF(Tab_Indicadores[[#This Row],[MÊS]]=$AA$3,I559,"")</f>
        <v>#REF!</v>
      </c>
      <c r="K559" s="49" t="str">
        <f>IF(Tab_Indicadores[[#All],[DATA LIBERAÇÃO]]&gt;Tab_Indicadores[[#All],[PRAZO LIBERAÇÃO]],"Fora do prazo","No prazo")</f>
        <v>No prazo</v>
      </c>
      <c r="L559" s="49" t="str">
        <f t="shared" si="78"/>
        <v>-</v>
      </c>
      <c r="M559" s="40" t="str">
        <f>IF(Tab_Indicadores[[#This Row],[STATUS]]=$Q$3,"-","")</f>
        <v>-</v>
      </c>
      <c r="N559" s="55">
        <f>Tab_CAANxSAAL[[#This Row],[DATA PRÉ-NOTA]]</f>
        <v>44665</v>
      </c>
      <c r="O559" s="56">
        <v>44673</v>
      </c>
      <c r="P559" s="4" t="str">
        <f>IF(Tab_Indicadores[[#This Row],[DATA PRÉ-NOTA]]&lt;=Tab_Indicadores[[#This Row],[PRAZO PRÉ-NOTA]],"No prazo","Fora do prazo")</f>
        <v>No prazo</v>
      </c>
    </row>
    <row r="560" spans="1:16" x14ac:dyDescent="0.25">
      <c r="A560" s="40" t="str">
        <f t="shared" si="76"/>
        <v>Abril</v>
      </c>
      <c r="B560" s="40">
        <f>MONTH(Tab_CAANxSAAL[[#This Row],[MÊS LANÇ.]])</f>
        <v>4</v>
      </c>
      <c r="C560" s="40" t="str">
        <f>Tab_CAANxSAAL[[#This Row],[FILIAL]]</f>
        <v>B</v>
      </c>
      <c r="D560" s="48" t="str">
        <f>Tab_CAANxSAAL[[#This Row],[RAZÃO SOCIAL]]</f>
        <v>Davi Lucas Cavalcanti</v>
      </c>
      <c r="E560" s="40">
        <f>Tab_CAANxSAAL[[#This Row],[NATUREZA CONTRATO]]</f>
        <v>426220</v>
      </c>
      <c r="F560" s="4" t="str">
        <f>Tab_CAANxSAAL[[#This Row],[MEDIDOR / REQUISITANTE]]</f>
        <v>Stephany Porto</v>
      </c>
      <c r="G560" s="46">
        <f>Tab_CAANxSAAL[[#This Row],[LIBERAÇÃO PEDIDO]]</f>
        <v>44670</v>
      </c>
      <c r="H560" s="46">
        <v>44671</v>
      </c>
      <c r="I560" s="40">
        <f>DAY(Tab_Indicadores[[#This Row],[DATA LIBERAÇÃO]])</f>
        <v>19</v>
      </c>
      <c r="J560" s="40" t="e">
        <f>IF(Tab_Indicadores[[#This Row],[MÊS]]=$AA$3,I560,"")</f>
        <v>#REF!</v>
      </c>
      <c r="K560" s="49" t="str">
        <f>IF(Tab_Indicadores[[#All],[DATA LIBERAÇÃO]]&gt;Tab_Indicadores[[#All],[PRAZO LIBERAÇÃO]],"Fora do prazo","No prazo")</f>
        <v>No prazo</v>
      </c>
      <c r="L560" s="49" t="str">
        <f t="shared" si="78"/>
        <v>-</v>
      </c>
      <c r="M560" s="40" t="str">
        <f>IF(Tab_Indicadores[[#This Row],[STATUS]]=$Q$3,"-","")</f>
        <v>-</v>
      </c>
      <c r="N560" s="55">
        <f>Tab_CAANxSAAL[[#This Row],[DATA PRÉ-NOTA]]</f>
        <v>44671</v>
      </c>
      <c r="O560" s="56">
        <v>44673</v>
      </c>
      <c r="P560" s="4" t="str">
        <f>IF(Tab_Indicadores[[#This Row],[DATA PRÉ-NOTA]]&lt;=Tab_Indicadores[[#This Row],[PRAZO PRÉ-NOTA]],"No prazo","Fora do prazo")</f>
        <v>No prazo</v>
      </c>
    </row>
    <row r="561" spans="1:16" x14ac:dyDescent="0.25">
      <c r="A561" s="40" t="str">
        <f t="shared" si="76"/>
        <v>Abril</v>
      </c>
      <c r="B561" s="40">
        <f>MONTH(Tab_CAANxSAAL[[#This Row],[MÊS LANÇ.]])</f>
        <v>4</v>
      </c>
      <c r="C561" s="40" t="str">
        <f>Tab_CAANxSAAL[[#This Row],[FILIAL]]</f>
        <v>B</v>
      </c>
      <c r="D561" s="48" t="str">
        <f>Tab_CAANxSAAL[[#This Row],[RAZÃO SOCIAL]]</f>
        <v>Davi Lucas Cavalcanti</v>
      </c>
      <c r="E561" s="40">
        <f>Tab_CAANxSAAL[[#This Row],[NATUREZA CONTRATO]]</f>
        <v>909315</v>
      </c>
      <c r="F561" s="4" t="str">
        <f>Tab_CAANxSAAL[[#This Row],[MEDIDOR / REQUISITANTE]]</f>
        <v>Stephany Porto</v>
      </c>
      <c r="G561" s="46">
        <f>Tab_CAANxSAAL[[#This Row],[LIBERAÇÃO PEDIDO]]</f>
        <v>44670</v>
      </c>
      <c r="H561" s="46">
        <v>44671</v>
      </c>
      <c r="I561" s="40">
        <f>DAY(Tab_Indicadores[[#This Row],[DATA LIBERAÇÃO]])</f>
        <v>19</v>
      </c>
      <c r="J561" s="40" t="e">
        <f>IF(Tab_Indicadores[[#This Row],[MÊS]]=$AA$3,I561,"")</f>
        <v>#REF!</v>
      </c>
      <c r="K561" s="49" t="str">
        <f>IF(Tab_Indicadores[[#All],[DATA LIBERAÇÃO]]&gt;Tab_Indicadores[[#All],[PRAZO LIBERAÇÃO]],"Fora do prazo","No prazo")</f>
        <v>No prazo</v>
      </c>
      <c r="L561" s="49" t="str">
        <f t="shared" si="78"/>
        <v>-</v>
      </c>
      <c r="M561" s="40" t="str">
        <f>IF(Tab_Indicadores[[#This Row],[STATUS]]=$Q$3,"-","")</f>
        <v>-</v>
      </c>
      <c r="N561" s="55">
        <f>Tab_CAANxSAAL[[#This Row],[DATA PRÉ-NOTA]]</f>
        <v>44671</v>
      </c>
      <c r="O561" s="56">
        <v>44673</v>
      </c>
      <c r="P561" s="4" t="str">
        <f>IF(Tab_Indicadores[[#This Row],[DATA PRÉ-NOTA]]&lt;=Tab_Indicadores[[#This Row],[PRAZO PRÉ-NOTA]],"No prazo","Fora do prazo")</f>
        <v>No prazo</v>
      </c>
    </row>
    <row r="562" spans="1:16" x14ac:dyDescent="0.25">
      <c r="A562" s="40" t="str">
        <f t="shared" si="76"/>
        <v>Abril</v>
      </c>
      <c r="B562" s="40">
        <f>MONTH(Tab_CAANxSAAL[[#This Row],[MÊS LANÇ.]])</f>
        <v>4</v>
      </c>
      <c r="C562" s="40" t="str">
        <f>Tab_CAANxSAAL[[#This Row],[FILIAL]]</f>
        <v>A</v>
      </c>
      <c r="D562" s="48" t="str">
        <f>Tab_CAANxSAAL[[#This Row],[RAZÃO SOCIAL]]</f>
        <v>Davi Lucas Cavalcanti</v>
      </c>
      <c r="E562" s="40">
        <f>Tab_CAANxSAAL[[#This Row],[NATUREZA CONTRATO]]</f>
        <v>545645</v>
      </c>
      <c r="F562" s="4" t="str">
        <f>Tab_CAANxSAAL[[#This Row],[MEDIDOR / REQUISITANTE]]</f>
        <v>Stephany Porto</v>
      </c>
      <c r="G562" s="46">
        <f>Tab_CAANxSAAL[[#This Row],[LIBERAÇÃO PEDIDO]]</f>
        <v>44670</v>
      </c>
      <c r="H562" s="46">
        <v>44671</v>
      </c>
      <c r="I562" s="40">
        <f>DAY(Tab_Indicadores[[#This Row],[DATA LIBERAÇÃO]])</f>
        <v>19</v>
      </c>
      <c r="J562" s="40" t="e">
        <f>IF(Tab_Indicadores[[#This Row],[MÊS]]=$AA$3,I562,"")</f>
        <v>#REF!</v>
      </c>
      <c r="K562" s="49" t="str">
        <f>IF(Tab_Indicadores[[#All],[DATA LIBERAÇÃO]]&gt;Tab_Indicadores[[#All],[PRAZO LIBERAÇÃO]],"Fora do prazo","No prazo")</f>
        <v>No prazo</v>
      </c>
      <c r="L562" s="49" t="str">
        <f t="shared" si="78"/>
        <v>-</v>
      </c>
      <c r="M562" s="40" t="str">
        <f>IF(Tab_Indicadores[[#This Row],[STATUS]]=$Q$3,"-","")</f>
        <v>-</v>
      </c>
      <c r="N562" s="55">
        <f>Tab_CAANxSAAL[[#This Row],[DATA PRÉ-NOTA]]</f>
        <v>44671</v>
      </c>
      <c r="O562" s="56">
        <v>44673</v>
      </c>
      <c r="P562" s="4" t="str">
        <f>IF(Tab_Indicadores[[#This Row],[DATA PRÉ-NOTA]]&lt;=Tab_Indicadores[[#This Row],[PRAZO PRÉ-NOTA]],"No prazo","Fora do prazo")</f>
        <v>No prazo</v>
      </c>
    </row>
    <row r="563" spans="1:16" x14ac:dyDescent="0.25">
      <c r="A563" s="40" t="str">
        <f t="shared" si="76"/>
        <v>Abril</v>
      </c>
      <c r="B563" s="40">
        <f>MONTH(Tab_CAANxSAAL[[#This Row],[MÊS LANÇ.]])</f>
        <v>4</v>
      </c>
      <c r="C563" s="40" t="str">
        <f>Tab_CAANxSAAL[[#This Row],[FILIAL]]</f>
        <v>A</v>
      </c>
      <c r="D563" s="48" t="str">
        <f>Tab_CAANxSAAL[[#This Row],[RAZÃO SOCIAL]]</f>
        <v>Eduardo Ribeiro</v>
      </c>
      <c r="E563" s="40">
        <f>Tab_CAANxSAAL[[#This Row],[NATUREZA CONTRATO]]</f>
        <v>697976</v>
      </c>
      <c r="F563" s="4" t="str">
        <f>Tab_CAANxSAAL[[#This Row],[MEDIDOR / REQUISITANTE]]</f>
        <v>Larissa Pires</v>
      </c>
      <c r="G563" s="46">
        <f>Tab_CAANxSAAL[[#This Row],[LIBERAÇÃO PEDIDO]]</f>
        <v>44676</v>
      </c>
      <c r="H563" s="46">
        <v>44671</v>
      </c>
      <c r="I563" s="40">
        <f>DAY(Tab_Indicadores[[#This Row],[DATA LIBERAÇÃO]])</f>
        <v>25</v>
      </c>
      <c r="J563" s="40" t="e">
        <f>IF(Tab_Indicadores[[#This Row],[MÊS]]=$AA$3,I563,"")</f>
        <v>#REF!</v>
      </c>
      <c r="K563" s="49" t="str">
        <f>IF(Tab_Indicadores[[#All],[DATA LIBERAÇÃO]]&gt;Tab_Indicadores[[#All],[PRAZO LIBERAÇÃO]],"Fora do prazo","No prazo")</f>
        <v>Fora do prazo</v>
      </c>
      <c r="L563" s="49" t="str">
        <f t="shared" si="78"/>
        <v>Larissa Pires</v>
      </c>
      <c r="M563" s="40" t="str">
        <f>IF(Tab_Indicadores[[#This Row],[STATUS]]=$Q$3,"-","")</f>
        <v/>
      </c>
      <c r="N563" s="55">
        <f>Tab_CAANxSAAL[[#This Row],[DATA PRÉ-NOTA]]</f>
        <v>44676</v>
      </c>
      <c r="O563" s="56">
        <v>44673</v>
      </c>
      <c r="P563" s="4" t="str">
        <f>IF(Tab_Indicadores[[#This Row],[DATA PRÉ-NOTA]]&lt;=Tab_Indicadores[[#This Row],[PRAZO PRÉ-NOTA]],"No prazo","Fora do prazo")</f>
        <v>Fora do prazo</v>
      </c>
    </row>
    <row r="564" spans="1:16" x14ac:dyDescent="0.25">
      <c r="A564" s="40" t="str">
        <f t="shared" si="76"/>
        <v>Abril</v>
      </c>
      <c r="B564" s="40">
        <f>MONTH(Tab_CAANxSAAL[[#This Row],[MÊS LANÇ.]])</f>
        <v>4</v>
      </c>
      <c r="C564" s="40" t="str">
        <f>Tab_CAANxSAAL[[#This Row],[FILIAL]]</f>
        <v>A</v>
      </c>
      <c r="D564" s="48" t="str">
        <f>Tab_CAANxSAAL[[#This Row],[RAZÃO SOCIAL]]</f>
        <v>Leonardo Aragão</v>
      </c>
      <c r="E564" s="40">
        <f>Tab_CAANxSAAL[[#This Row],[NATUREZA CONTRATO]]</f>
        <v>471653</v>
      </c>
      <c r="F564" s="4" t="str">
        <f>Tab_CAANxSAAL[[#This Row],[MEDIDOR / REQUISITANTE]]</f>
        <v>Maria Clara Azevedo</v>
      </c>
      <c r="G564" s="46">
        <f>Tab_CAANxSAAL[[#This Row],[LIBERAÇÃO PEDIDO]]</f>
        <v>44659</v>
      </c>
      <c r="H564" s="46">
        <v>44671</v>
      </c>
      <c r="I564" s="40">
        <f>DAY(Tab_Indicadores[[#This Row],[DATA LIBERAÇÃO]])</f>
        <v>8</v>
      </c>
      <c r="J564" s="40" t="e">
        <f>IF(Tab_Indicadores[[#This Row],[MÊS]]=$AA$3,I564,"")</f>
        <v>#REF!</v>
      </c>
      <c r="K564" s="49" t="str">
        <f>IF(Tab_Indicadores[[#All],[DATA LIBERAÇÃO]]&gt;Tab_Indicadores[[#All],[PRAZO LIBERAÇÃO]],"Fora do prazo","No prazo")</f>
        <v>No prazo</v>
      </c>
      <c r="L564" s="49" t="str">
        <f t="shared" si="78"/>
        <v>-</v>
      </c>
      <c r="M564" s="40" t="str">
        <f>IF(Tab_Indicadores[[#This Row],[STATUS]]=$Q$3,"-","")</f>
        <v>-</v>
      </c>
      <c r="N564" s="55">
        <f>Tab_CAANxSAAL[[#This Row],[DATA PRÉ-NOTA]]</f>
        <v>44662</v>
      </c>
      <c r="O564" s="56">
        <v>44673</v>
      </c>
      <c r="P564" s="4" t="str">
        <f>IF(Tab_Indicadores[[#This Row],[DATA PRÉ-NOTA]]&lt;=Tab_Indicadores[[#This Row],[PRAZO PRÉ-NOTA]],"No prazo","Fora do prazo")</f>
        <v>No prazo</v>
      </c>
    </row>
    <row r="565" spans="1:16" x14ac:dyDescent="0.25">
      <c r="A565" s="40" t="str">
        <f t="shared" si="76"/>
        <v>Abril</v>
      </c>
      <c r="B565" s="40">
        <f>MONTH(Tab_CAANxSAAL[[#This Row],[MÊS LANÇ.]])</f>
        <v>4</v>
      </c>
      <c r="C565" s="40" t="str">
        <f>Tab_CAANxSAAL[[#This Row],[FILIAL]]</f>
        <v>A</v>
      </c>
      <c r="D565" s="48" t="str">
        <f>Tab_CAANxSAAL[[#This Row],[RAZÃO SOCIAL]]</f>
        <v>Agatha Castro</v>
      </c>
      <c r="E565" s="40">
        <f>Tab_CAANxSAAL[[#This Row],[NATUREZA CONTRATO]]</f>
        <v>358272</v>
      </c>
      <c r="F565" s="4" t="str">
        <f>Tab_CAANxSAAL[[#This Row],[MEDIDOR / REQUISITANTE]]</f>
        <v>Dr. João Pedro Moreira</v>
      </c>
      <c r="G565" s="46">
        <f>Tab_CAANxSAAL[[#This Row],[LIBERAÇÃO PEDIDO]]</f>
        <v>44659</v>
      </c>
      <c r="H565" s="46">
        <v>44671</v>
      </c>
      <c r="I565" s="40">
        <f>DAY(Tab_Indicadores[[#This Row],[DATA LIBERAÇÃO]])</f>
        <v>8</v>
      </c>
      <c r="J565" s="40" t="e">
        <f>IF(Tab_Indicadores[[#This Row],[MÊS]]=$AA$3,I565,"")</f>
        <v>#REF!</v>
      </c>
      <c r="K565" s="49" t="str">
        <f>IF(Tab_Indicadores[[#All],[DATA LIBERAÇÃO]]&gt;Tab_Indicadores[[#All],[PRAZO LIBERAÇÃO]],"Fora do prazo","No prazo")</f>
        <v>No prazo</v>
      </c>
      <c r="L565" s="49" t="str">
        <f t="shared" si="78"/>
        <v>-</v>
      </c>
      <c r="M565" s="40" t="str">
        <f>IF(Tab_Indicadores[[#This Row],[STATUS]]=$Q$3,"-","")</f>
        <v>-</v>
      </c>
      <c r="N565" s="55">
        <f>Tab_CAANxSAAL[[#This Row],[DATA PRÉ-NOTA]]</f>
        <v>44659</v>
      </c>
      <c r="O565" s="56">
        <v>44673</v>
      </c>
      <c r="P565" s="4" t="str">
        <f>IF(Tab_Indicadores[[#This Row],[DATA PRÉ-NOTA]]&lt;=Tab_Indicadores[[#This Row],[PRAZO PRÉ-NOTA]],"No prazo","Fora do prazo")</f>
        <v>No prazo</v>
      </c>
    </row>
    <row r="566" spans="1:16" x14ac:dyDescent="0.25">
      <c r="A566" s="40" t="str">
        <f t="shared" si="76"/>
        <v>Abril</v>
      </c>
      <c r="B566" s="40">
        <f>MONTH(Tab_CAANxSAAL[[#This Row],[MÊS LANÇ.]])</f>
        <v>4</v>
      </c>
      <c r="C566" s="40" t="str">
        <f>Tab_CAANxSAAL[[#This Row],[FILIAL]]</f>
        <v>A</v>
      </c>
      <c r="D566" s="48" t="str">
        <f>Tab_CAANxSAAL[[#This Row],[RAZÃO SOCIAL]]</f>
        <v>Davi Lucca Sales</v>
      </c>
      <c r="E566" s="40">
        <f>Tab_CAANxSAAL[[#This Row],[NATUREZA CONTRATO]]</f>
        <v>486552</v>
      </c>
      <c r="F566" s="4" t="str">
        <f>Tab_CAANxSAAL[[#This Row],[MEDIDOR / REQUISITANTE]]</f>
        <v>Ana Laura Dias</v>
      </c>
      <c r="G566" s="46">
        <f>Tab_CAANxSAAL[[#This Row],[LIBERAÇÃO PEDIDO]]</f>
        <v>44656</v>
      </c>
      <c r="H566" s="46">
        <v>44671</v>
      </c>
      <c r="I566" s="40">
        <f>DAY(Tab_Indicadores[[#This Row],[DATA LIBERAÇÃO]])</f>
        <v>5</v>
      </c>
      <c r="J566" s="40" t="e">
        <f>IF(Tab_Indicadores[[#This Row],[MÊS]]=$AA$3,I566,"")</f>
        <v>#REF!</v>
      </c>
      <c r="K566" s="49" t="str">
        <f>IF(Tab_Indicadores[[#All],[DATA LIBERAÇÃO]]&gt;Tab_Indicadores[[#All],[PRAZO LIBERAÇÃO]],"Fora do prazo","No prazo")</f>
        <v>No prazo</v>
      </c>
      <c r="L566" s="49" t="str">
        <f t="shared" si="78"/>
        <v>-</v>
      </c>
      <c r="M566" s="40" t="str">
        <f>IF(Tab_Indicadores[[#This Row],[STATUS]]=$Q$3,"-","")</f>
        <v>-</v>
      </c>
      <c r="N566" s="55">
        <f>Tab_CAANxSAAL[[#This Row],[DATA PRÉ-NOTA]]</f>
        <v>44656</v>
      </c>
      <c r="O566" s="56">
        <v>44673</v>
      </c>
      <c r="P566" s="4" t="str">
        <f>IF(Tab_Indicadores[[#This Row],[DATA PRÉ-NOTA]]&lt;=Tab_Indicadores[[#This Row],[PRAZO PRÉ-NOTA]],"No prazo","Fora do prazo")</f>
        <v>No prazo</v>
      </c>
    </row>
    <row r="567" spans="1:16" x14ac:dyDescent="0.25">
      <c r="A567" s="40" t="str">
        <f t="shared" si="76"/>
        <v>Abril</v>
      </c>
      <c r="B567" s="40">
        <f>MONTH(Tab_CAANxSAAL[[#This Row],[MÊS LANÇ.]])</f>
        <v>4</v>
      </c>
      <c r="C567" s="40" t="str">
        <f>Tab_CAANxSAAL[[#This Row],[FILIAL]]</f>
        <v>A</v>
      </c>
      <c r="D567" s="48" t="str">
        <f>Tab_CAANxSAAL[[#This Row],[RAZÃO SOCIAL]]</f>
        <v>Davi Lucca Sales</v>
      </c>
      <c r="E567" s="40">
        <f>Tab_CAANxSAAL[[#This Row],[NATUREZA CONTRATO]]</f>
        <v>865341</v>
      </c>
      <c r="F567" s="4" t="str">
        <f>Tab_CAANxSAAL[[#This Row],[MEDIDOR / REQUISITANTE]]</f>
        <v>Ana Laura Dias</v>
      </c>
      <c r="G567" s="46">
        <f>Tab_CAANxSAAL[[#This Row],[LIBERAÇÃO PEDIDO]]</f>
        <v>44662</v>
      </c>
      <c r="H567" s="46">
        <v>44671</v>
      </c>
      <c r="I567" s="40">
        <f>DAY(Tab_Indicadores[[#This Row],[DATA LIBERAÇÃO]])</f>
        <v>11</v>
      </c>
      <c r="J567" s="40" t="e">
        <f>IF(Tab_Indicadores[[#This Row],[MÊS]]=$AA$3,I567,"")</f>
        <v>#REF!</v>
      </c>
      <c r="K567" s="49" t="str">
        <f>IF(Tab_Indicadores[[#All],[DATA LIBERAÇÃO]]&gt;Tab_Indicadores[[#All],[PRAZO LIBERAÇÃO]],"Fora do prazo","No prazo")</f>
        <v>No prazo</v>
      </c>
      <c r="L567" s="49" t="str">
        <f t="shared" si="78"/>
        <v>-</v>
      </c>
      <c r="M567" s="40" t="str">
        <f>IF(Tab_Indicadores[[#This Row],[STATUS]]=$Q$3,"-","")</f>
        <v>-</v>
      </c>
      <c r="N567" s="55">
        <f>Tab_CAANxSAAL[[#This Row],[DATA PRÉ-NOTA]]</f>
        <v>44662</v>
      </c>
      <c r="O567" s="56">
        <v>44673</v>
      </c>
      <c r="P567" s="4" t="str">
        <f>IF(Tab_Indicadores[[#This Row],[DATA PRÉ-NOTA]]&lt;=Tab_Indicadores[[#This Row],[PRAZO PRÉ-NOTA]],"No prazo","Fora do prazo")</f>
        <v>No prazo</v>
      </c>
    </row>
    <row r="568" spans="1:16" x14ac:dyDescent="0.25">
      <c r="A568" s="40" t="str">
        <f t="shared" si="76"/>
        <v>Abril</v>
      </c>
      <c r="B568" s="40">
        <f>MONTH(Tab_CAANxSAAL[[#This Row],[MÊS LANÇ.]])</f>
        <v>4</v>
      </c>
      <c r="C568" s="40" t="str">
        <f>Tab_CAANxSAAL[[#This Row],[FILIAL]]</f>
        <v>A</v>
      </c>
      <c r="D568" s="48" t="str">
        <f>Tab_CAANxSAAL[[#This Row],[RAZÃO SOCIAL]]</f>
        <v>Davi Lucca Sales</v>
      </c>
      <c r="E568" s="40">
        <f>Tab_CAANxSAAL[[#This Row],[NATUREZA CONTRATO]]</f>
        <v>664038</v>
      </c>
      <c r="F568" s="4" t="str">
        <f>Tab_CAANxSAAL[[#This Row],[MEDIDOR / REQUISITANTE]]</f>
        <v>Ana Laura Dias</v>
      </c>
      <c r="G568" s="46">
        <f>Tab_CAANxSAAL[[#This Row],[LIBERAÇÃO PEDIDO]]</f>
        <v>44670</v>
      </c>
      <c r="H568" s="46">
        <v>44671</v>
      </c>
      <c r="I568" s="40">
        <f>DAY(Tab_Indicadores[[#This Row],[DATA LIBERAÇÃO]])</f>
        <v>19</v>
      </c>
      <c r="J568" s="40" t="e">
        <f>IF(Tab_Indicadores[[#This Row],[MÊS]]=$AA$3,I568,"")</f>
        <v>#REF!</v>
      </c>
      <c r="K568" s="49" t="str">
        <f>IF(Tab_Indicadores[[#All],[DATA LIBERAÇÃO]]&gt;Tab_Indicadores[[#All],[PRAZO LIBERAÇÃO]],"Fora do prazo","No prazo")</f>
        <v>No prazo</v>
      </c>
      <c r="L568" s="49" t="str">
        <f t="shared" si="78"/>
        <v>-</v>
      </c>
      <c r="M568" s="40" t="str">
        <f>IF(Tab_Indicadores[[#This Row],[STATUS]]=$Q$3,"-","")</f>
        <v>-</v>
      </c>
      <c r="N568" s="55">
        <f>Tab_CAANxSAAL[[#This Row],[DATA PRÉ-NOTA]]</f>
        <v>44670</v>
      </c>
      <c r="O568" s="56">
        <v>44673</v>
      </c>
      <c r="P568" s="4" t="str">
        <f>IF(Tab_Indicadores[[#This Row],[DATA PRÉ-NOTA]]&lt;=Tab_Indicadores[[#This Row],[PRAZO PRÉ-NOTA]],"No prazo","Fora do prazo")</f>
        <v>No prazo</v>
      </c>
    </row>
    <row r="569" spans="1:16" x14ac:dyDescent="0.25">
      <c r="A569" s="40" t="str">
        <f t="shared" si="76"/>
        <v>Abril</v>
      </c>
      <c r="B569" s="40">
        <f>MONTH(Tab_CAANxSAAL[[#This Row],[MÊS LANÇ.]])</f>
        <v>4</v>
      </c>
      <c r="C569" s="40" t="str">
        <f>Tab_CAANxSAAL[[#This Row],[FILIAL]]</f>
        <v>A</v>
      </c>
      <c r="D569" s="48" t="str">
        <f>Tab_CAANxSAAL[[#This Row],[RAZÃO SOCIAL]]</f>
        <v>Dra. Larissa Moura</v>
      </c>
      <c r="E569" s="40">
        <f>Tab_CAANxSAAL[[#This Row],[NATUREZA CONTRATO]]</f>
        <v>408966</v>
      </c>
      <c r="F569" s="4" t="str">
        <f>Tab_CAANxSAAL[[#This Row],[MEDIDOR / REQUISITANTE]]</f>
        <v>Isis Fogaça</v>
      </c>
      <c r="G569" s="46">
        <f>Tab_CAANxSAAL[[#This Row],[LIBERAÇÃO PEDIDO]]</f>
        <v>44662</v>
      </c>
      <c r="H569" s="46">
        <v>44671</v>
      </c>
      <c r="I569" s="40">
        <f>DAY(Tab_Indicadores[[#This Row],[DATA LIBERAÇÃO]])</f>
        <v>11</v>
      </c>
      <c r="J569" s="40" t="e">
        <f>IF(Tab_Indicadores[[#This Row],[MÊS]]=$AA$3,I569,"")</f>
        <v>#REF!</v>
      </c>
      <c r="K569" s="49" t="str">
        <f>IF(Tab_Indicadores[[#All],[DATA LIBERAÇÃO]]&gt;Tab_Indicadores[[#All],[PRAZO LIBERAÇÃO]],"Fora do prazo","No prazo")</f>
        <v>No prazo</v>
      </c>
      <c r="L569" s="49" t="str">
        <f t="shared" si="78"/>
        <v>-</v>
      </c>
      <c r="M569" s="40" t="str">
        <f>IF(Tab_Indicadores[[#This Row],[STATUS]]=$Q$3,"-","")</f>
        <v>-</v>
      </c>
      <c r="N569" s="55">
        <f>Tab_CAANxSAAL[[#This Row],[DATA PRÉ-NOTA]]</f>
        <v>44662</v>
      </c>
      <c r="O569" s="56">
        <v>44673</v>
      </c>
      <c r="P569" s="4" t="str">
        <f>IF(Tab_Indicadores[[#This Row],[DATA PRÉ-NOTA]]&lt;=Tab_Indicadores[[#This Row],[PRAZO PRÉ-NOTA]],"No prazo","Fora do prazo")</f>
        <v>No prazo</v>
      </c>
    </row>
    <row r="570" spans="1:16" x14ac:dyDescent="0.25">
      <c r="A570" s="40" t="str">
        <f t="shared" si="76"/>
        <v>Abril</v>
      </c>
      <c r="B570" s="40">
        <f>MONTH(Tab_CAANxSAAL[[#This Row],[MÊS LANÇ.]])</f>
        <v>4</v>
      </c>
      <c r="C570" s="40" t="str">
        <f>Tab_CAANxSAAL[[#This Row],[FILIAL]]</f>
        <v>A</v>
      </c>
      <c r="D570" s="48" t="str">
        <f>Tab_CAANxSAAL[[#This Row],[RAZÃO SOCIAL]]</f>
        <v>Dra. Larissa Moura</v>
      </c>
      <c r="E570" s="40">
        <f>Tab_CAANxSAAL[[#This Row],[NATUREZA CONTRATO]]</f>
        <v>680521</v>
      </c>
      <c r="F570" s="4" t="str">
        <f>Tab_CAANxSAAL[[#This Row],[MEDIDOR / REQUISITANTE]]</f>
        <v>Isis Fogaça</v>
      </c>
      <c r="G570" s="46">
        <f>Tab_CAANxSAAL[[#This Row],[LIBERAÇÃO PEDIDO]]</f>
        <v>44662</v>
      </c>
      <c r="H570" s="46">
        <v>44671</v>
      </c>
      <c r="I570" s="40">
        <f>DAY(Tab_Indicadores[[#This Row],[DATA LIBERAÇÃO]])</f>
        <v>11</v>
      </c>
      <c r="J570" s="40" t="e">
        <f>IF(Tab_Indicadores[[#This Row],[MÊS]]=$AA$3,I570,"")</f>
        <v>#REF!</v>
      </c>
      <c r="K570" s="49" t="str">
        <f>IF(Tab_Indicadores[[#All],[DATA LIBERAÇÃO]]&gt;Tab_Indicadores[[#All],[PRAZO LIBERAÇÃO]],"Fora do prazo","No prazo")</f>
        <v>No prazo</v>
      </c>
      <c r="L570" s="49" t="str">
        <f t="shared" si="78"/>
        <v>-</v>
      </c>
      <c r="M570" s="40" t="str">
        <f>IF(Tab_Indicadores[[#This Row],[STATUS]]=$Q$3,"-","")</f>
        <v>-</v>
      </c>
      <c r="N570" s="55">
        <f>Tab_CAANxSAAL[[#This Row],[DATA PRÉ-NOTA]]</f>
        <v>44662</v>
      </c>
      <c r="O570" s="56">
        <v>44673</v>
      </c>
      <c r="P570" s="4" t="str">
        <f>IF(Tab_Indicadores[[#This Row],[DATA PRÉ-NOTA]]&lt;=Tab_Indicadores[[#This Row],[PRAZO PRÉ-NOTA]],"No prazo","Fora do prazo")</f>
        <v>No prazo</v>
      </c>
    </row>
    <row r="571" spans="1:16" x14ac:dyDescent="0.25">
      <c r="A571" s="40" t="str">
        <f t="shared" si="76"/>
        <v>Abril</v>
      </c>
      <c r="B571" s="40">
        <f>MONTH(Tab_CAANxSAAL[[#This Row],[MÊS LANÇ.]])</f>
        <v>4</v>
      </c>
      <c r="C571" s="40" t="str">
        <f>Tab_CAANxSAAL[[#This Row],[FILIAL]]</f>
        <v>A</v>
      </c>
      <c r="D571" s="48" t="str">
        <f>Tab_CAANxSAAL[[#This Row],[RAZÃO SOCIAL]]</f>
        <v>Dra. Larissa Moura</v>
      </c>
      <c r="E571" s="40">
        <f>Tab_CAANxSAAL[[#This Row],[NATUREZA CONTRATO]]</f>
        <v>287525</v>
      </c>
      <c r="F571" s="4" t="str">
        <f>Tab_CAANxSAAL[[#This Row],[MEDIDOR / REQUISITANTE]]</f>
        <v>Isis Fogaça</v>
      </c>
      <c r="G571" s="46">
        <f>Tab_CAANxSAAL[[#This Row],[LIBERAÇÃO PEDIDO]]</f>
        <v>44662</v>
      </c>
      <c r="H571" s="46">
        <v>44671</v>
      </c>
      <c r="I571" s="40">
        <f>DAY(Tab_Indicadores[[#This Row],[DATA LIBERAÇÃO]])</f>
        <v>11</v>
      </c>
      <c r="J571" s="40" t="e">
        <f>IF(Tab_Indicadores[[#This Row],[MÊS]]=$AA$3,I571,"")</f>
        <v>#REF!</v>
      </c>
      <c r="K571" s="49" t="str">
        <f>IF(Tab_Indicadores[[#All],[DATA LIBERAÇÃO]]&gt;Tab_Indicadores[[#All],[PRAZO LIBERAÇÃO]],"Fora do prazo","No prazo")</f>
        <v>No prazo</v>
      </c>
      <c r="L571" s="49" t="str">
        <f t="shared" si="78"/>
        <v>-</v>
      </c>
      <c r="M571" s="40" t="str">
        <f>IF(Tab_Indicadores[[#This Row],[STATUS]]=$Q$3,"-","")</f>
        <v>-</v>
      </c>
      <c r="N571" s="55">
        <f>Tab_CAANxSAAL[[#This Row],[DATA PRÉ-NOTA]]</f>
        <v>44662</v>
      </c>
      <c r="O571" s="56">
        <v>44673</v>
      </c>
      <c r="P571" s="4" t="str">
        <f>IF(Tab_Indicadores[[#This Row],[DATA PRÉ-NOTA]]&lt;=Tab_Indicadores[[#This Row],[PRAZO PRÉ-NOTA]],"No prazo","Fora do prazo")</f>
        <v>No prazo</v>
      </c>
    </row>
    <row r="572" spans="1:16" x14ac:dyDescent="0.25">
      <c r="A572" s="40" t="str">
        <f t="shared" si="76"/>
        <v>Abril</v>
      </c>
      <c r="B572" s="40">
        <f>MONTH(Tab_CAANxSAAL[[#This Row],[MÊS LANÇ.]])</f>
        <v>4</v>
      </c>
      <c r="C572" s="40" t="str">
        <f>Tab_CAANxSAAL[[#This Row],[FILIAL]]</f>
        <v>A</v>
      </c>
      <c r="D572" s="48" t="str">
        <f>Tab_CAANxSAAL[[#This Row],[RAZÃO SOCIAL]]</f>
        <v>Dra. Larissa Moura</v>
      </c>
      <c r="E572" s="40">
        <f>Tab_CAANxSAAL[[#This Row],[NATUREZA CONTRATO]]</f>
        <v>608043</v>
      </c>
      <c r="F572" s="4" t="str">
        <f>Tab_CAANxSAAL[[#This Row],[MEDIDOR / REQUISITANTE]]</f>
        <v>Isis Fogaça</v>
      </c>
      <c r="G572" s="46">
        <f>Tab_CAANxSAAL[[#This Row],[LIBERAÇÃO PEDIDO]]</f>
        <v>44662</v>
      </c>
      <c r="H572" s="46">
        <v>44671</v>
      </c>
      <c r="I572" s="40">
        <f>DAY(Tab_Indicadores[[#This Row],[DATA LIBERAÇÃO]])</f>
        <v>11</v>
      </c>
      <c r="J572" s="40" t="e">
        <f>IF(Tab_Indicadores[[#This Row],[MÊS]]=$AA$3,I572,"")</f>
        <v>#REF!</v>
      </c>
      <c r="K572" s="49" t="str">
        <f>IF(Tab_Indicadores[[#All],[DATA LIBERAÇÃO]]&gt;Tab_Indicadores[[#All],[PRAZO LIBERAÇÃO]],"Fora do prazo","No prazo")</f>
        <v>No prazo</v>
      </c>
      <c r="L572" s="49" t="str">
        <f t="shared" si="78"/>
        <v>-</v>
      </c>
      <c r="M572" s="40" t="str">
        <f>IF(Tab_Indicadores[[#This Row],[STATUS]]=$Q$3,"-","")</f>
        <v>-</v>
      </c>
      <c r="N572" s="55">
        <f>Tab_CAANxSAAL[[#This Row],[DATA PRÉ-NOTA]]</f>
        <v>44662</v>
      </c>
      <c r="O572" s="56">
        <v>44673</v>
      </c>
      <c r="P572" s="4" t="str">
        <f>IF(Tab_Indicadores[[#This Row],[DATA PRÉ-NOTA]]&lt;=Tab_Indicadores[[#This Row],[PRAZO PRÉ-NOTA]],"No prazo","Fora do prazo")</f>
        <v>No prazo</v>
      </c>
    </row>
    <row r="573" spans="1:16" x14ac:dyDescent="0.25">
      <c r="A573" s="40" t="str">
        <f t="shared" si="76"/>
        <v>Abril</v>
      </c>
      <c r="B573" s="40">
        <f>MONTH(Tab_CAANxSAAL[[#This Row],[MÊS LANÇ.]])</f>
        <v>4</v>
      </c>
      <c r="C573" s="40" t="str">
        <f>Tab_CAANxSAAL[[#This Row],[FILIAL]]</f>
        <v>B</v>
      </c>
      <c r="D573" s="48" t="str">
        <f>Tab_CAANxSAAL[[#This Row],[RAZÃO SOCIAL]]</f>
        <v>Dra. Larissa Moura</v>
      </c>
      <c r="E573" s="40">
        <f>Tab_CAANxSAAL[[#This Row],[NATUREZA CONTRATO]]</f>
        <v>598831</v>
      </c>
      <c r="F573" s="4" t="str">
        <f>Tab_CAANxSAAL[[#This Row],[MEDIDOR / REQUISITANTE]]</f>
        <v>Thiago Nogueira</v>
      </c>
      <c r="G573" s="46">
        <f>Tab_CAANxSAAL[[#This Row],[LIBERAÇÃO PEDIDO]]</f>
        <v>44662</v>
      </c>
      <c r="H573" s="46">
        <v>44671</v>
      </c>
      <c r="I573" s="40">
        <f>DAY(Tab_Indicadores[[#This Row],[DATA LIBERAÇÃO]])</f>
        <v>11</v>
      </c>
      <c r="J573" s="40" t="e">
        <f>IF(Tab_Indicadores[[#This Row],[MÊS]]=$AA$3,I573,"")</f>
        <v>#REF!</v>
      </c>
      <c r="K573" s="49" t="str">
        <f>IF(Tab_Indicadores[[#All],[DATA LIBERAÇÃO]]&gt;Tab_Indicadores[[#All],[PRAZO LIBERAÇÃO]],"Fora do prazo","No prazo")</f>
        <v>No prazo</v>
      </c>
      <c r="L573" s="49" t="str">
        <f t="shared" si="78"/>
        <v>-</v>
      </c>
      <c r="M573" s="40" t="str">
        <f>IF(Tab_Indicadores[[#This Row],[STATUS]]=$Q$3,"-","")</f>
        <v>-</v>
      </c>
      <c r="N573" s="55">
        <f>Tab_CAANxSAAL[[#This Row],[DATA PRÉ-NOTA]]</f>
        <v>44663</v>
      </c>
      <c r="O573" s="56">
        <v>44673</v>
      </c>
      <c r="P573" s="4" t="str">
        <f>IF(Tab_Indicadores[[#This Row],[DATA PRÉ-NOTA]]&lt;=Tab_Indicadores[[#This Row],[PRAZO PRÉ-NOTA]],"No prazo","Fora do prazo")</f>
        <v>No prazo</v>
      </c>
    </row>
    <row r="574" spans="1:16" x14ac:dyDescent="0.25">
      <c r="A574" s="40" t="str">
        <f t="shared" si="76"/>
        <v>Abril</v>
      </c>
      <c r="B574" s="40">
        <f>MONTH(Tab_CAANxSAAL[[#This Row],[MÊS LANÇ.]])</f>
        <v>4</v>
      </c>
      <c r="C574" s="40" t="str">
        <f>Tab_CAANxSAAL[[#This Row],[FILIAL]]</f>
        <v>A</v>
      </c>
      <c r="D574" s="48" t="str">
        <f>Tab_CAANxSAAL[[#This Row],[RAZÃO SOCIAL]]</f>
        <v>Antônio das Neves</v>
      </c>
      <c r="E574" s="40">
        <f>Tab_CAANxSAAL[[#This Row],[NATUREZA CONTRATO]]</f>
        <v>526918</v>
      </c>
      <c r="F574" s="4" t="str">
        <f>Tab_CAANxSAAL[[#This Row],[MEDIDOR / REQUISITANTE]]</f>
        <v>Laura Cunha</v>
      </c>
      <c r="G574" s="46">
        <f>Tab_CAANxSAAL[[#This Row],[LIBERAÇÃO PEDIDO]]</f>
        <v>44645</v>
      </c>
      <c r="H574" s="46">
        <v>44671</v>
      </c>
      <c r="I574" s="40">
        <f>DAY(Tab_Indicadores[[#This Row],[DATA LIBERAÇÃO]])</f>
        <v>25</v>
      </c>
      <c r="J574" s="40" t="e">
        <f>IF(Tab_Indicadores[[#This Row],[MÊS]]=$AA$3,I574,"")</f>
        <v>#REF!</v>
      </c>
      <c r="K574" s="49" t="str">
        <f>IF(Tab_Indicadores[[#All],[DATA LIBERAÇÃO]]&gt;Tab_Indicadores[[#All],[PRAZO LIBERAÇÃO]],"Fora do prazo","No prazo")</f>
        <v>No prazo</v>
      </c>
      <c r="L574" s="49" t="str">
        <f t="shared" si="78"/>
        <v>-</v>
      </c>
      <c r="M574" s="40" t="str">
        <f>IF(Tab_Indicadores[[#This Row],[STATUS]]=$Q$3,"-","")</f>
        <v>-</v>
      </c>
      <c r="N574" s="55">
        <f>Tab_CAANxSAAL[[#This Row],[DATA PRÉ-NOTA]]</f>
        <v>44662</v>
      </c>
      <c r="O574" s="56">
        <v>44673</v>
      </c>
      <c r="P574" s="4" t="str">
        <f>IF(Tab_Indicadores[[#This Row],[DATA PRÉ-NOTA]]&lt;=Tab_Indicadores[[#This Row],[PRAZO PRÉ-NOTA]],"No prazo","Fora do prazo")</f>
        <v>No prazo</v>
      </c>
    </row>
    <row r="575" spans="1:16" x14ac:dyDescent="0.25">
      <c r="A575" s="40" t="str">
        <f t="shared" si="76"/>
        <v>Abril</v>
      </c>
      <c r="B575" s="40">
        <f>MONTH(Tab_CAANxSAAL[[#This Row],[MÊS LANÇ.]])</f>
        <v>4</v>
      </c>
      <c r="C575" s="40" t="str">
        <f>Tab_CAANxSAAL[[#This Row],[FILIAL]]</f>
        <v>A</v>
      </c>
      <c r="D575" s="48" t="str">
        <f>Tab_CAANxSAAL[[#This Row],[RAZÃO SOCIAL]]</f>
        <v>Vitória Almeida</v>
      </c>
      <c r="E575" s="40">
        <f>Tab_CAANxSAAL[[#This Row],[NATUREZA CONTRATO]]</f>
        <v>520211</v>
      </c>
      <c r="F575" s="4" t="str">
        <f>Tab_CAANxSAAL[[#This Row],[MEDIDOR / REQUISITANTE]]</f>
        <v>Laura Cunha</v>
      </c>
      <c r="G575" s="46">
        <f>Tab_CAANxSAAL[[#This Row],[LIBERAÇÃO PEDIDO]]</f>
        <v>44652</v>
      </c>
      <c r="H575" s="46">
        <v>44671</v>
      </c>
      <c r="I575" s="40">
        <f>DAY(Tab_Indicadores[[#This Row],[DATA LIBERAÇÃO]])</f>
        <v>1</v>
      </c>
      <c r="J575" s="40" t="e">
        <f>IF(Tab_Indicadores[[#This Row],[MÊS]]=$AA$3,I575,"")</f>
        <v>#REF!</v>
      </c>
      <c r="K575" s="49" t="str">
        <f>IF(Tab_Indicadores[[#All],[DATA LIBERAÇÃO]]&gt;Tab_Indicadores[[#All],[PRAZO LIBERAÇÃO]],"Fora do prazo","No prazo")</f>
        <v>No prazo</v>
      </c>
      <c r="L575" s="49" t="str">
        <f t="shared" si="78"/>
        <v>-</v>
      </c>
      <c r="M575" s="40" t="str">
        <f>IF(Tab_Indicadores[[#This Row],[STATUS]]=$Q$3,"-","")</f>
        <v>-</v>
      </c>
      <c r="N575" s="55">
        <f>Tab_CAANxSAAL[[#This Row],[DATA PRÉ-NOTA]]</f>
        <v>44652</v>
      </c>
      <c r="O575" s="56">
        <v>44673</v>
      </c>
      <c r="P575" s="4" t="str">
        <f>IF(Tab_Indicadores[[#This Row],[DATA PRÉ-NOTA]]&lt;=Tab_Indicadores[[#This Row],[PRAZO PRÉ-NOTA]],"No prazo","Fora do prazo")</f>
        <v>No prazo</v>
      </c>
    </row>
    <row r="576" spans="1:16" x14ac:dyDescent="0.25">
      <c r="A576" s="40" t="str">
        <f t="shared" ref="A576:A581" si="79">IF(B576=1,"Janeiro",IF(B576=2,"Fevereiro",IF(B576=3,"Março",IF(B576=4,"Abril",IF(B576=5,"Maio",IF(B576=6,"Junho",IF(B576=7,"Julho",IF(B576=8,"Agosto",IF(B576=9,"Setembro",IF(B576=10,"Outubro",IF(B576=11,"Novembro","Dezembro")))))))))))</f>
        <v>Abril</v>
      </c>
      <c r="B576" s="40">
        <f>MONTH(Tab_CAANxSAAL[[#This Row],[MÊS LANÇ.]])</f>
        <v>4</v>
      </c>
      <c r="C576" s="40" t="str">
        <f>Tab_CAANxSAAL[[#This Row],[FILIAL]]</f>
        <v>A</v>
      </c>
      <c r="D576" s="48" t="str">
        <f>Tab_CAANxSAAL[[#This Row],[RAZÃO SOCIAL]]</f>
        <v>Vitória Almeida</v>
      </c>
      <c r="E576" s="40">
        <f>Tab_CAANxSAAL[[#This Row],[NATUREZA CONTRATO]]</f>
        <v>988334</v>
      </c>
      <c r="F576" s="4" t="str">
        <f>Tab_CAANxSAAL[[#This Row],[MEDIDOR / REQUISITANTE]]</f>
        <v>Laura Cunha</v>
      </c>
      <c r="G576" s="46">
        <f>Tab_CAANxSAAL[[#This Row],[LIBERAÇÃO PEDIDO]]</f>
        <v>44652</v>
      </c>
      <c r="H576" s="46">
        <v>44671</v>
      </c>
      <c r="I576" s="40">
        <f>DAY(Tab_Indicadores[[#This Row],[DATA LIBERAÇÃO]])</f>
        <v>1</v>
      </c>
      <c r="J576" s="40" t="e">
        <f>IF(Tab_Indicadores[[#This Row],[MÊS]]=$AA$3,I576,"")</f>
        <v>#REF!</v>
      </c>
      <c r="K576" s="49" t="str">
        <f>IF(Tab_Indicadores[[#All],[DATA LIBERAÇÃO]]&gt;Tab_Indicadores[[#All],[PRAZO LIBERAÇÃO]],"Fora do prazo","No prazo")</f>
        <v>No prazo</v>
      </c>
      <c r="L576" s="49" t="str">
        <f t="shared" ref="L576:L581" si="80">IF(K576="Fora do prazo",F576,"-")</f>
        <v>-</v>
      </c>
      <c r="M576" s="40" t="str">
        <f>IF(Tab_Indicadores[[#This Row],[STATUS]]=$Q$3,"-","")</f>
        <v>-</v>
      </c>
      <c r="N576" s="55">
        <f>Tab_CAANxSAAL[[#This Row],[DATA PRÉ-NOTA]]</f>
        <v>44652</v>
      </c>
      <c r="O576" s="56">
        <v>44673</v>
      </c>
      <c r="P576" s="4" t="str">
        <f>IF(Tab_Indicadores[[#This Row],[DATA PRÉ-NOTA]]&lt;=Tab_Indicadores[[#This Row],[PRAZO PRÉ-NOTA]],"No prazo","Fora do prazo")</f>
        <v>No prazo</v>
      </c>
    </row>
    <row r="577" spans="1:16" x14ac:dyDescent="0.25">
      <c r="A577" s="40" t="str">
        <f t="shared" si="79"/>
        <v>Abril</v>
      </c>
      <c r="B577" s="40">
        <f>MONTH(Tab_CAANxSAAL[[#This Row],[MÊS LANÇ.]])</f>
        <v>4</v>
      </c>
      <c r="C577" s="40" t="str">
        <f>Tab_CAANxSAAL[[#This Row],[FILIAL]]</f>
        <v>A</v>
      </c>
      <c r="D577" s="48" t="str">
        <f>Tab_CAANxSAAL[[#This Row],[RAZÃO SOCIAL]]</f>
        <v>Vitória Almeida</v>
      </c>
      <c r="E577" s="40">
        <f>Tab_CAANxSAAL[[#This Row],[NATUREZA CONTRATO]]</f>
        <v>305826</v>
      </c>
      <c r="F577" s="4" t="str">
        <f>Tab_CAANxSAAL[[#This Row],[MEDIDOR / REQUISITANTE]]</f>
        <v>Laura Cunha</v>
      </c>
      <c r="G577" s="46">
        <f>Tab_CAANxSAAL[[#This Row],[LIBERAÇÃO PEDIDO]]</f>
        <v>44655</v>
      </c>
      <c r="H577" s="46">
        <v>44671</v>
      </c>
      <c r="I577" s="40">
        <f>DAY(Tab_Indicadores[[#This Row],[DATA LIBERAÇÃO]])</f>
        <v>4</v>
      </c>
      <c r="J577" s="40" t="e">
        <f>IF(Tab_Indicadores[[#This Row],[MÊS]]=$AA$3,I577,"")</f>
        <v>#REF!</v>
      </c>
      <c r="K577" s="49" t="str">
        <f>IF(Tab_Indicadores[[#All],[DATA LIBERAÇÃO]]&gt;Tab_Indicadores[[#All],[PRAZO LIBERAÇÃO]],"Fora do prazo","No prazo")</f>
        <v>No prazo</v>
      </c>
      <c r="L577" s="49" t="str">
        <f t="shared" si="80"/>
        <v>-</v>
      </c>
      <c r="M577" s="40" t="str">
        <f>IF(Tab_Indicadores[[#This Row],[STATUS]]=$Q$3,"-","")</f>
        <v>-</v>
      </c>
      <c r="N577" s="55">
        <f>Tab_CAANxSAAL[[#This Row],[DATA PRÉ-NOTA]]</f>
        <v>44656</v>
      </c>
      <c r="O577" s="56">
        <v>44673</v>
      </c>
      <c r="P577" s="4" t="str">
        <f>IF(Tab_Indicadores[[#This Row],[DATA PRÉ-NOTA]]&lt;=Tab_Indicadores[[#This Row],[PRAZO PRÉ-NOTA]],"No prazo","Fora do prazo")</f>
        <v>No prazo</v>
      </c>
    </row>
    <row r="578" spans="1:16" x14ac:dyDescent="0.25">
      <c r="A578" s="40" t="str">
        <f t="shared" si="79"/>
        <v>Abril</v>
      </c>
      <c r="B578" s="40">
        <f>MONTH(Tab_CAANxSAAL[[#This Row],[MÊS LANÇ.]])</f>
        <v>4</v>
      </c>
      <c r="C578" s="40" t="str">
        <f>Tab_CAANxSAAL[[#This Row],[FILIAL]]</f>
        <v>A</v>
      </c>
      <c r="D578" s="48" t="str">
        <f>Tab_CAANxSAAL[[#This Row],[RAZÃO SOCIAL]]</f>
        <v>Vitória Almeida</v>
      </c>
      <c r="E578" s="40">
        <f>Tab_CAANxSAAL[[#This Row],[NATUREZA CONTRATO]]</f>
        <v>894276</v>
      </c>
      <c r="F578" s="4" t="str">
        <f>Tab_CAANxSAAL[[#This Row],[MEDIDOR / REQUISITANTE]]</f>
        <v>Laura Cunha</v>
      </c>
      <c r="G578" s="46">
        <f>Tab_CAANxSAAL[[#This Row],[LIBERAÇÃO PEDIDO]]</f>
        <v>44655</v>
      </c>
      <c r="H578" s="46">
        <v>44671</v>
      </c>
      <c r="I578" s="40">
        <f>DAY(Tab_Indicadores[[#This Row],[DATA LIBERAÇÃO]])</f>
        <v>4</v>
      </c>
      <c r="J578" s="40" t="e">
        <f>IF(Tab_Indicadores[[#This Row],[MÊS]]=$AA$3,I578,"")</f>
        <v>#REF!</v>
      </c>
      <c r="K578" s="49" t="str">
        <f>IF(Tab_Indicadores[[#All],[DATA LIBERAÇÃO]]&gt;Tab_Indicadores[[#All],[PRAZO LIBERAÇÃO]],"Fora do prazo","No prazo")</f>
        <v>No prazo</v>
      </c>
      <c r="L578" s="49" t="str">
        <f t="shared" si="80"/>
        <v>-</v>
      </c>
      <c r="M578" s="40" t="str">
        <f>IF(Tab_Indicadores[[#This Row],[STATUS]]=$Q$3,"-","")</f>
        <v>-</v>
      </c>
      <c r="N578" s="55">
        <f>Tab_CAANxSAAL[[#This Row],[DATA PRÉ-NOTA]]</f>
        <v>44656</v>
      </c>
      <c r="O578" s="56">
        <v>44673</v>
      </c>
      <c r="P578" s="4" t="str">
        <f>IF(Tab_Indicadores[[#This Row],[DATA PRÉ-NOTA]]&lt;=Tab_Indicadores[[#This Row],[PRAZO PRÉ-NOTA]],"No prazo","Fora do prazo")</f>
        <v>No prazo</v>
      </c>
    </row>
    <row r="579" spans="1:16" x14ac:dyDescent="0.25">
      <c r="A579" s="40" t="str">
        <f t="shared" si="79"/>
        <v>Abril</v>
      </c>
      <c r="B579" s="40">
        <f>MONTH(Tab_CAANxSAAL[[#This Row],[MÊS LANÇ.]])</f>
        <v>4</v>
      </c>
      <c r="C579" s="40" t="str">
        <f>Tab_CAANxSAAL[[#This Row],[FILIAL]]</f>
        <v>A</v>
      </c>
      <c r="D579" s="48" t="str">
        <f>Tab_CAANxSAAL[[#This Row],[RAZÃO SOCIAL]]</f>
        <v>Enmun</v>
      </c>
      <c r="E579" s="40">
        <f>Tab_CAANxSAAL[[#This Row],[NATUREZA CONTRATO]]</f>
        <v>848674</v>
      </c>
      <c r="F579" s="4" t="str">
        <f>Tab_CAANxSAAL[[#This Row],[MEDIDOR / REQUISITANTE]]</f>
        <v>Maria Clara Azevedo</v>
      </c>
      <c r="G579" s="46">
        <f>Tab_CAANxSAAL[[#This Row],[LIBERAÇÃO PEDIDO]]</f>
        <v>44652</v>
      </c>
      <c r="H579" s="46">
        <v>44671</v>
      </c>
      <c r="I579" s="40">
        <f>DAY(Tab_Indicadores[[#This Row],[DATA LIBERAÇÃO]])</f>
        <v>1</v>
      </c>
      <c r="J579" s="40" t="e">
        <f>IF(Tab_Indicadores[[#This Row],[MÊS]]=$AA$3,I579,"")</f>
        <v>#REF!</v>
      </c>
      <c r="K579" s="49" t="str">
        <f>IF(Tab_Indicadores[[#All],[DATA LIBERAÇÃO]]&gt;Tab_Indicadores[[#All],[PRAZO LIBERAÇÃO]],"Fora do prazo","No prazo")</f>
        <v>No prazo</v>
      </c>
      <c r="L579" s="49" t="str">
        <f t="shared" si="80"/>
        <v>-</v>
      </c>
      <c r="M579" s="40" t="str">
        <f>IF(Tab_Indicadores[[#This Row],[STATUS]]=$Q$3,"-","")</f>
        <v>-</v>
      </c>
      <c r="N579" s="55">
        <f>Tab_CAANxSAAL[[#This Row],[DATA PRÉ-NOTA]]</f>
        <v>44658</v>
      </c>
      <c r="O579" s="56">
        <v>44673</v>
      </c>
      <c r="P579" s="4" t="str">
        <f>IF(Tab_Indicadores[[#This Row],[DATA PRÉ-NOTA]]&lt;=Tab_Indicadores[[#This Row],[PRAZO PRÉ-NOTA]],"No prazo","Fora do prazo")</f>
        <v>No prazo</v>
      </c>
    </row>
    <row r="580" spans="1:16" x14ac:dyDescent="0.25">
      <c r="A580" s="40" t="str">
        <f t="shared" si="79"/>
        <v>Maio</v>
      </c>
      <c r="B580" s="40">
        <f>MONTH(Tab_CAANxSAAL[[#This Row],[MÊS LANÇ.]])</f>
        <v>5</v>
      </c>
      <c r="C580" s="40" t="str">
        <f>Tab_CAANxSAAL[[#This Row],[FILIAL]]</f>
        <v>A</v>
      </c>
      <c r="D580" s="48" t="str">
        <f>Tab_CAANxSAAL[[#This Row],[RAZÃO SOCIAL]]</f>
        <v>Thurinzayadar</v>
      </c>
      <c r="E580" s="40">
        <f>Tab_CAANxSAAL[[#This Row],[NATUREZA CONTRATO]]</f>
        <v>939212</v>
      </c>
      <c r="F580" s="4" t="str">
        <f>Tab_CAANxSAAL[[#This Row],[MEDIDOR / REQUISITANTE]]</f>
        <v>Diogo Nogueira</v>
      </c>
      <c r="G580" s="46">
        <f>Tab_CAANxSAAL[[#This Row],[LIBERAÇÃO PEDIDO]]</f>
        <v>44683</v>
      </c>
      <c r="H580" s="46">
        <v>44671</v>
      </c>
      <c r="I580" s="40">
        <f>DAY(Tab_Indicadores[[#This Row],[DATA LIBERAÇÃO]])</f>
        <v>2</v>
      </c>
      <c r="J580" s="40" t="e">
        <f>IF(Tab_Indicadores[[#This Row],[MÊS]]=$AA$3,I580,"")</f>
        <v>#REF!</v>
      </c>
      <c r="K580" s="49" t="str">
        <f>IF(Tab_Indicadores[[#All],[DATA LIBERAÇÃO]]&gt;Tab_Indicadores[[#All],[PRAZO LIBERAÇÃO]],"Fora do prazo","No prazo")</f>
        <v>Fora do prazo</v>
      </c>
      <c r="L580" s="49" t="str">
        <f t="shared" si="80"/>
        <v>Diogo Nogueira</v>
      </c>
      <c r="M580" s="40" t="str">
        <f>IF(Tab_Indicadores[[#This Row],[STATUS]]=$Q$3,"-","")</f>
        <v/>
      </c>
      <c r="N580" s="55">
        <f>Tab_CAANxSAAL[[#This Row],[DATA PRÉ-NOTA]]</f>
        <v>44684</v>
      </c>
      <c r="O580" s="56">
        <v>44673</v>
      </c>
      <c r="P580" s="4" t="str">
        <f>IF(Tab_Indicadores[[#This Row],[DATA PRÉ-NOTA]]&lt;=Tab_Indicadores[[#This Row],[PRAZO PRÉ-NOTA]],"No prazo","Fora do prazo")</f>
        <v>Fora do prazo</v>
      </c>
    </row>
    <row r="581" spans="1:16" x14ac:dyDescent="0.25">
      <c r="A581" s="40" t="str">
        <f t="shared" si="79"/>
        <v>Maio</v>
      </c>
      <c r="B581" s="40">
        <f>MONTH(Tab_CAANxSAAL[[#This Row],[MÊS LANÇ.]])</f>
        <v>5</v>
      </c>
      <c r="C581" s="40" t="str">
        <f>Tab_CAANxSAAL[[#This Row],[FILIAL]]</f>
        <v>A</v>
      </c>
      <c r="D581" s="48" t="str">
        <f>Tab_CAANxSAAL[[#This Row],[RAZÃO SOCIAL]]</f>
        <v>Vitória Almeida</v>
      </c>
      <c r="E581" s="40">
        <f>Tab_CAANxSAAL[[#This Row],[NATUREZA CONTRATO]]</f>
        <v>672351</v>
      </c>
      <c r="F581" s="4" t="str">
        <f>Tab_CAANxSAAL[[#This Row],[MEDIDOR / REQUISITANTE]]</f>
        <v>Diogo Nogueira</v>
      </c>
      <c r="G581" s="46">
        <f>Tab_CAANxSAAL[[#This Row],[LIBERAÇÃO PEDIDO]]</f>
        <v>44684</v>
      </c>
      <c r="H581" s="46">
        <v>44671</v>
      </c>
      <c r="I581" s="40">
        <f>DAY(Tab_Indicadores[[#This Row],[DATA LIBERAÇÃO]])</f>
        <v>3</v>
      </c>
      <c r="J581" s="40" t="e">
        <f>IF(Tab_Indicadores[[#This Row],[MÊS]]=$AA$3,I581,"")</f>
        <v>#REF!</v>
      </c>
      <c r="K581" s="49" t="str">
        <f>IF(Tab_Indicadores[[#All],[DATA LIBERAÇÃO]]&gt;Tab_Indicadores[[#All],[PRAZO LIBERAÇÃO]],"Fora do prazo","No prazo")</f>
        <v>Fora do prazo</v>
      </c>
      <c r="L581" s="49" t="str">
        <f t="shared" si="80"/>
        <v>Diogo Nogueira</v>
      </c>
      <c r="M581" s="40" t="str">
        <f>IF(Tab_Indicadores[[#This Row],[STATUS]]=$Q$3,"-","")</f>
        <v/>
      </c>
      <c r="N581" s="55">
        <f>Tab_CAANxSAAL[[#This Row],[DATA PRÉ-NOTA]]</f>
        <v>44684</v>
      </c>
      <c r="O581" s="56">
        <v>44673</v>
      </c>
      <c r="P581" s="4" t="str">
        <f>IF(Tab_Indicadores[[#This Row],[DATA PRÉ-NOTA]]&lt;=Tab_Indicadores[[#This Row],[PRAZO PRÉ-NOTA]],"No prazo","Fora do prazo")</f>
        <v>Fora do prazo</v>
      </c>
    </row>
    <row r="582" spans="1:16" x14ac:dyDescent="0.25">
      <c r="A582" s="40" t="str">
        <f t="shared" ref="A582:A602" si="81">IF(B582=1,"Janeiro",IF(B582=2,"Fevereiro",IF(B582=3,"Março",IF(B582=4,"Abril",IF(B582=5,"Maio",IF(B582=6,"Junho",IF(B582=7,"Julho",IF(B582=8,"Agosto",IF(B582=9,"Setembro",IF(B582=10,"Outubro",IF(B582=11,"Novembro","Dezembro")))))))))))</f>
        <v>Maio</v>
      </c>
      <c r="B582" s="40">
        <f>MONTH(Tab_CAANxSAAL[[#This Row],[MÊS LANÇ.]])</f>
        <v>5</v>
      </c>
      <c r="C582" s="40" t="str">
        <f>Tab_CAANxSAAL[[#This Row],[FILIAL]]</f>
        <v>A</v>
      </c>
      <c r="D582" s="48" t="str">
        <f>Tab_CAANxSAAL[[#This Row],[RAZÃO SOCIAL]]</f>
        <v>Cuciethal</v>
      </c>
      <c r="E582" s="40">
        <f>Tab_CAANxSAAL[[#This Row],[NATUREZA CONTRATO]]</f>
        <v>153444</v>
      </c>
      <c r="F582" s="4" t="str">
        <f>Tab_CAANxSAAL[[#This Row],[MEDIDOR / REQUISITANTE]]</f>
        <v>Srta. Júlia da Costa</v>
      </c>
      <c r="G582" s="46">
        <f>Tab_CAANxSAAL[[#This Row],[LIBERAÇÃO PEDIDO]]</f>
        <v>44683</v>
      </c>
      <c r="H582" s="46">
        <v>44671</v>
      </c>
      <c r="I582" s="40">
        <f>DAY(Tab_Indicadores[[#This Row],[DATA LIBERAÇÃO]])</f>
        <v>2</v>
      </c>
      <c r="J582" s="40" t="e">
        <f>IF(Tab_Indicadores[[#This Row],[MÊS]]=$AA$3,I582,"")</f>
        <v>#REF!</v>
      </c>
      <c r="K582" s="49" t="str">
        <f>IF(Tab_Indicadores[[#All],[DATA LIBERAÇÃO]]&gt;Tab_Indicadores[[#All],[PRAZO LIBERAÇÃO]],"Fora do prazo","No prazo")</f>
        <v>Fora do prazo</v>
      </c>
      <c r="L582" s="49" t="str">
        <f t="shared" ref="L582:L602" si="82">IF(K582="Fora do prazo",F582,"-")</f>
        <v>Srta. Júlia da Costa</v>
      </c>
      <c r="M582" s="40" t="str">
        <f>IF(Tab_Indicadores[[#This Row],[STATUS]]=$Q$3,"-","")</f>
        <v/>
      </c>
      <c r="N582" s="55">
        <f>Tab_CAANxSAAL[[#This Row],[DATA PRÉ-NOTA]]</f>
        <v>44684</v>
      </c>
      <c r="O582" s="56">
        <v>44673</v>
      </c>
      <c r="P582" s="4" t="str">
        <f>IF(Tab_Indicadores[[#This Row],[DATA PRÉ-NOTA]]&lt;=Tab_Indicadores[[#This Row],[PRAZO PRÉ-NOTA]],"No prazo","Fora do prazo")</f>
        <v>Fora do prazo</v>
      </c>
    </row>
    <row r="583" spans="1:16" x14ac:dyDescent="0.25">
      <c r="A583" s="40" t="str">
        <f t="shared" si="81"/>
        <v>Maio</v>
      </c>
      <c r="B583" s="40">
        <f>MONTH(Tab_CAANxSAAL[[#This Row],[MÊS LANÇ.]])</f>
        <v>5</v>
      </c>
      <c r="C583" s="40" t="str">
        <f>Tab_CAANxSAAL[[#This Row],[FILIAL]]</f>
        <v>A</v>
      </c>
      <c r="D583" s="48" t="str">
        <f>Tab_CAANxSAAL[[#This Row],[RAZÃO SOCIAL]]</f>
        <v>Cuciethal</v>
      </c>
      <c r="E583" s="40">
        <f>Tab_CAANxSAAL[[#This Row],[NATUREZA CONTRATO]]</f>
        <v>666964</v>
      </c>
      <c r="F583" s="4" t="str">
        <f>Tab_CAANxSAAL[[#This Row],[MEDIDOR / REQUISITANTE]]</f>
        <v>Srta. Júlia da Costa</v>
      </c>
      <c r="G583" s="46">
        <f>Tab_CAANxSAAL[[#This Row],[LIBERAÇÃO PEDIDO]]</f>
        <v>44683</v>
      </c>
      <c r="H583" s="46">
        <v>44671</v>
      </c>
      <c r="I583" s="40">
        <f>DAY(Tab_Indicadores[[#This Row],[DATA LIBERAÇÃO]])</f>
        <v>2</v>
      </c>
      <c r="J583" s="40" t="e">
        <f>IF(Tab_Indicadores[[#This Row],[MÊS]]=$AA$3,I583,"")</f>
        <v>#REF!</v>
      </c>
      <c r="K583" s="49" t="str">
        <f>IF(Tab_Indicadores[[#All],[DATA LIBERAÇÃO]]&gt;Tab_Indicadores[[#All],[PRAZO LIBERAÇÃO]],"Fora do prazo","No prazo")</f>
        <v>Fora do prazo</v>
      </c>
      <c r="L583" s="49" t="str">
        <f t="shared" si="82"/>
        <v>Srta. Júlia da Costa</v>
      </c>
      <c r="M583" s="40" t="str">
        <f>IF(Tab_Indicadores[[#This Row],[STATUS]]=$Q$3,"-","")</f>
        <v/>
      </c>
      <c r="N583" s="55">
        <f>Tab_CAANxSAAL[[#This Row],[DATA PRÉ-NOTA]]</f>
        <v>44684</v>
      </c>
      <c r="O583" s="56">
        <v>44673</v>
      </c>
      <c r="P583" s="4" t="str">
        <f>IF(Tab_Indicadores[[#This Row],[DATA PRÉ-NOTA]]&lt;=Tab_Indicadores[[#This Row],[PRAZO PRÉ-NOTA]],"No prazo","Fora do prazo")</f>
        <v>Fora do prazo</v>
      </c>
    </row>
    <row r="584" spans="1:16" x14ac:dyDescent="0.25">
      <c r="A584" s="40" t="str">
        <f t="shared" si="81"/>
        <v>Maio</v>
      </c>
      <c r="B584" s="40">
        <f>MONTH(Tab_CAANxSAAL[[#This Row],[MÊS LANÇ.]])</f>
        <v>5</v>
      </c>
      <c r="C584" s="40" t="str">
        <f>Tab_CAANxSAAL[[#This Row],[FILIAL]]</f>
        <v>A</v>
      </c>
      <c r="D584" s="48" t="str">
        <f>Tab_CAANxSAAL[[#This Row],[RAZÃO SOCIAL]]</f>
        <v>Vitória Almeida</v>
      </c>
      <c r="E584" s="40">
        <f>Tab_CAANxSAAL[[#This Row],[NATUREZA CONTRATO]]</f>
        <v>121998</v>
      </c>
      <c r="F584" s="4" t="str">
        <f>Tab_CAANxSAAL[[#This Row],[MEDIDOR / REQUISITANTE]]</f>
        <v>Diogo Nogueira</v>
      </c>
      <c r="G584" s="46">
        <f>Tab_CAANxSAAL[[#This Row],[LIBERAÇÃO PEDIDO]]</f>
        <v>44684</v>
      </c>
      <c r="H584" s="46">
        <v>44671</v>
      </c>
      <c r="I584" s="40">
        <f>DAY(Tab_Indicadores[[#This Row],[DATA LIBERAÇÃO]])</f>
        <v>3</v>
      </c>
      <c r="J584" s="40" t="e">
        <f>IF(Tab_Indicadores[[#This Row],[MÊS]]=$AA$3,I584,"")</f>
        <v>#REF!</v>
      </c>
      <c r="K584" s="49" t="str">
        <f>IF(Tab_Indicadores[[#All],[DATA LIBERAÇÃO]]&gt;Tab_Indicadores[[#All],[PRAZO LIBERAÇÃO]],"Fora do prazo","No prazo")</f>
        <v>Fora do prazo</v>
      </c>
      <c r="L584" s="49" t="str">
        <f t="shared" si="82"/>
        <v>Diogo Nogueira</v>
      </c>
      <c r="M584" s="40" t="str">
        <f>IF(Tab_Indicadores[[#This Row],[STATUS]]=$Q$3,"-","")</f>
        <v/>
      </c>
      <c r="N584" s="55">
        <f>Tab_CAANxSAAL[[#This Row],[DATA PRÉ-NOTA]]</f>
        <v>44684</v>
      </c>
      <c r="O584" s="56">
        <v>44673</v>
      </c>
      <c r="P584" s="4" t="str">
        <f>IF(Tab_Indicadores[[#This Row],[DATA PRÉ-NOTA]]&lt;=Tab_Indicadores[[#This Row],[PRAZO PRÉ-NOTA]],"No prazo","Fora do prazo")</f>
        <v>Fora do prazo</v>
      </c>
    </row>
    <row r="585" spans="1:16" x14ac:dyDescent="0.25">
      <c r="A585" s="40" t="str">
        <f t="shared" si="81"/>
        <v>Maio</v>
      </c>
      <c r="B585" s="40">
        <f>MONTH(Tab_CAANxSAAL[[#This Row],[MÊS LANÇ.]])</f>
        <v>5</v>
      </c>
      <c r="C585" s="40" t="str">
        <f>Tab_CAANxSAAL[[#This Row],[FILIAL]]</f>
        <v>A</v>
      </c>
      <c r="D585" s="48" t="str">
        <f>Tab_CAANxSAAL[[#This Row],[RAZÃO SOCIAL]]</f>
        <v>Vitória Almeida</v>
      </c>
      <c r="E585" s="40">
        <f>Tab_CAANxSAAL[[#This Row],[NATUREZA CONTRATO]]</f>
        <v>272911</v>
      </c>
      <c r="F585" s="4" t="str">
        <f>Tab_CAANxSAAL[[#This Row],[MEDIDOR / REQUISITANTE]]</f>
        <v>Diogo Nogueira</v>
      </c>
      <c r="G585" s="46">
        <f>Tab_CAANxSAAL[[#This Row],[LIBERAÇÃO PEDIDO]]</f>
        <v>44684</v>
      </c>
      <c r="H585" s="46">
        <v>44671</v>
      </c>
      <c r="I585" s="40">
        <f>DAY(Tab_Indicadores[[#This Row],[DATA LIBERAÇÃO]])</f>
        <v>3</v>
      </c>
      <c r="J585" s="40" t="e">
        <f>IF(Tab_Indicadores[[#This Row],[MÊS]]=$AA$3,I585,"")</f>
        <v>#REF!</v>
      </c>
      <c r="K585" s="49" t="str">
        <f>IF(Tab_Indicadores[[#All],[DATA LIBERAÇÃO]]&gt;Tab_Indicadores[[#All],[PRAZO LIBERAÇÃO]],"Fora do prazo","No prazo")</f>
        <v>Fora do prazo</v>
      </c>
      <c r="L585" s="49" t="str">
        <f t="shared" si="82"/>
        <v>Diogo Nogueira</v>
      </c>
      <c r="M585" s="40" t="str">
        <f>IF(Tab_Indicadores[[#This Row],[STATUS]]=$Q$3,"-","")</f>
        <v/>
      </c>
      <c r="N585" s="55">
        <f>Tab_CAANxSAAL[[#This Row],[DATA PRÉ-NOTA]]</f>
        <v>44684</v>
      </c>
      <c r="O585" s="56">
        <v>44673</v>
      </c>
      <c r="P585" s="4" t="str">
        <f>IF(Tab_Indicadores[[#This Row],[DATA PRÉ-NOTA]]&lt;=Tab_Indicadores[[#This Row],[PRAZO PRÉ-NOTA]],"No prazo","Fora do prazo")</f>
        <v>Fora do prazo</v>
      </c>
    </row>
    <row r="586" spans="1:16" x14ac:dyDescent="0.25">
      <c r="A586" s="40" t="str">
        <f t="shared" si="81"/>
        <v>Maio</v>
      </c>
      <c r="B586" s="40">
        <f>MONTH(Tab_CAANxSAAL[[#This Row],[MÊS LANÇ.]])</f>
        <v>5</v>
      </c>
      <c r="C586" s="40" t="str">
        <f>Tab_CAANxSAAL[[#This Row],[FILIAL]]</f>
        <v>C</v>
      </c>
      <c r="D586" s="48" t="str">
        <f>Tab_CAANxSAAL[[#This Row],[RAZÃO SOCIAL]]</f>
        <v>Rous</v>
      </c>
      <c r="E586" s="40">
        <f>Tab_CAANxSAAL[[#This Row],[NATUREZA CONTRATO]]</f>
        <v>372852</v>
      </c>
      <c r="F586" s="4" t="str">
        <f>Tab_CAANxSAAL[[#This Row],[MEDIDOR / REQUISITANTE]]</f>
        <v>Evelyn Souza</v>
      </c>
      <c r="G586" s="46">
        <f>Tab_CAANxSAAL[[#This Row],[LIBERAÇÃO PEDIDO]]</f>
        <v>44684</v>
      </c>
      <c r="H586" s="46">
        <v>44671</v>
      </c>
      <c r="I586" s="40">
        <f>DAY(Tab_Indicadores[[#This Row],[DATA LIBERAÇÃO]])</f>
        <v>3</v>
      </c>
      <c r="J586" s="40" t="e">
        <f>IF(Tab_Indicadores[[#This Row],[MÊS]]=$AA$3,I586,"")</f>
        <v>#REF!</v>
      </c>
      <c r="K586" s="49" t="str">
        <f>IF(Tab_Indicadores[[#All],[DATA LIBERAÇÃO]]&gt;Tab_Indicadores[[#All],[PRAZO LIBERAÇÃO]],"Fora do prazo","No prazo")</f>
        <v>Fora do prazo</v>
      </c>
      <c r="L586" s="49" t="str">
        <f t="shared" si="82"/>
        <v>Evelyn Souza</v>
      </c>
      <c r="M586" s="40" t="str">
        <f>IF(Tab_Indicadores[[#This Row],[STATUS]]=$Q$3,"-","")</f>
        <v/>
      </c>
      <c r="N586" s="55">
        <f>Tab_CAANxSAAL[[#This Row],[DATA PRÉ-NOTA]]</f>
        <v>44685</v>
      </c>
      <c r="O586" s="56">
        <v>44673</v>
      </c>
      <c r="P586" s="4" t="str">
        <f>IF(Tab_Indicadores[[#This Row],[DATA PRÉ-NOTA]]&lt;=Tab_Indicadores[[#This Row],[PRAZO PRÉ-NOTA]],"No prazo","Fora do prazo")</f>
        <v>Fora do prazo</v>
      </c>
    </row>
    <row r="587" spans="1:16" x14ac:dyDescent="0.25">
      <c r="A587" s="40" t="str">
        <f t="shared" si="81"/>
        <v>Maio</v>
      </c>
      <c r="B587" s="40">
        <f>MONTH(Tab_CAANxSAAL[[#This Row],[MÊS LANÇ.]])</f>
        <v>5</v>
      </c>
      <c r="C587" s="40" t="str">
        <f>Tab_CAANxSAAL[[#This Row],[FILIAL]]</f>
        <v>A</v>
      </c>
      <c r="D587" s="48" t="str">
        <f>Tab_CAANxSAAL[[#This Row],[RAZÃO SOCIAL]]</f>
        <v>Rous</v>
      </c>
      <c r="E587" s="40">
        <f>Tab_CAANxSAAL[[#This Row],[NATUREZA CONTRATO]]</f>
        <v>931385</v>
      </c>
      <c r="F587" s="4" t="str">
        <f>Tab_CAANxSAAL[[#This Row],[MEDIDOR / REQUISITANTE]]</f>
        <v>Evelyn Souza</v>
      </c>
      <c r="G587" s="46">
        <f>Tab_CAANxSAAL[[#This Row],[LIBERAÇÃO PEDIDO]]</f>
        <v>44684</v>
      </c>
      <c r="H587" s="46">
        <v>44671</v>
      </c>
      <c r="I587" s="40">
        <f>DAY(Tab_Indicadores[[#This Row],[DATA LIBERAÇÃO]])</f>
        <v>3</v>
      </c>
      <c r="J587" s="40" t="e">
        <f>IF(Tab_Indicadores[[#This Row],[MÊS]]=$AA$3,I587,"")</f>
        <v>#REF!</v>
      </c>
      <c r="K587" s="49" t="str">
        <f>IF(Tab_Indicadores[[#All],[DATA LIBERAÇÃO]]&gt;Tab_Indicadores[[#All],[PRAZO LIBERAÇÃO]],"Fora do prazo","No prazo")</f>
        <v>Fora do prazo</v>
      </c>
      <c r="L587" s="49" t="str">
        <f t="shared" si="82"/>
        <v>Evelyn Souza</v>
      </c>
      <c r="M587" s="40" t="str">
        <f>IF(Tab_Indicadores[[#This Row],[STATUS]]=$Q$3,"-","")</f>
        <v/>
      </c>
      <c r="N587" s="55">
        <f>Tab_CAANxSAAL[[#This Row],[DATA PRÉ-NOTA]]</f>
        <v>44685</v>
      </c>
      <c r="O587" s="56">
        <v>44673</v>
      </c>
      <c r="P587" s="4" t="str">
        <f>IF(Tab_Indicadores[[#This Row],[DATA PRÉ-NOTA]]&lt;=Tab_Indicadores[[#This Row],[PRAZO PRÉ-NOTA]],"No prazo","Fora do prazo")</f>
        <v>Fora do prazo</v>
      </c>
    </row>
    <row r="588" spans="1:16" x14ac:dyDescent="0.25">
      <c r="A588" s="40" t="str">
        <f t="shared" si="81"/>
        <v>Maio</v>
      </c>
      <c r="B588" s="40">
        <f>MONTH(Tab_CAANxSAAL[[#This Row],[MÊS LANÇ.]])</f>
        <v>5</v>
      </c>
      <c r="C588" s="40" t="str">
        <f>Tab_CAANxSAAL[[#This Row],[FILIAL]]</f>
        <v>A</v>
      </c>
      <c r="D588" s="48" t="str">
        <f>Tab_CAANxSAAL[[#This Row],[RAZÃO SOCIAL]]</f>
        <v>Naohea</v>
      </c>
      <c r="E588" s="40">
        <f>Tab_CAANxSAAL[[#This Row],[NATUREZA CONTRATO]]</f>
        <v>137912</v>
      </c>
      <c r="F588" s="4" t="str">
        <f>Tab_CAANxSAAL[[#This Row],[MEDIDOR / REQUISITANTE]]</f>
        <v>Evelyn Souza</v>
      </c>
      <c r="G588" s="46">
        <f>Tab_CAANxSAAL[[#This Row],[LIBERAÇÃO PEDIDO]]</f>
        <v>44684</v>
      </c>
      <c r="H588" s="46">
        <v>44671</v>
      </c>
      <c r="I588" s="40">
        <f>DAY(Tab_Indicadores[[#This Row],[DATA LIBERAÇÃO]])</f>
        <v>3</v>
      </c>
      <c r="J588" s="40" t="e">
        <f>IF(Tab_Indicadores[[#This Row],[MÊS]]=$AA$3,I588,"")</f>
        <v>#REF!</v>
      </c>
      <c r="K588" s="49" t="str">
        <f>IF(Tab_Indicadores[[#All],[DATA LIBERAÇÃO]]&gt;Tab_Indicadores[[#All],[PRAZO LIBERAÇÃO]],"Fora do prazo","No prazo")</f>
        <v>Fora do prazo</v>
      </c>
      <c r="L588" s="49" t="str">
        <f t="shared" si="82"/>
        <v>Evelyn Souza</v>
      </c>
      <c r="M588" s="40" t="str">
        <f>IF(Tab_Indicadores[[#This Row],[STATUS]]=$Q$3,"-","")</f>
        <v/>
      </c>
      <c r="N588" s="55">
        <f>Tab_CAANxSAAL[[#This Row],[DATA PRÉ-NOTA]]</f>
        <v>44685</v>
      </c>
      <c r="O588" s="56">
        <v>44673</v>
      </c>
      <c r="P588" s="4" t="str">
        <f>IF(Tab_Indicadores[[#This Row],[DATA PRÉ-NOTA]]&lt;=Tab_Indicadores[[#This Row],[PRAZO PRÉ-NOTA]],"No prazo","Fora do prazo")</f>
        <v>Fora do prazo</v>
      </c>
    </row>
    <row r="589" spans="1:16" x14ac:dyDescent="0.25">
      <c r="A589" s="40" t="str">
        <f t="shared" si="81"/>
        <v>Maio</v>
      </c>
      <c r="B589" s="40">
        <f>MONTH(Tab_CAANxSAAL[[#This Row],[MÊS LANÇ.]])</f>
        <v>5</v>
      </c>
      <c r="C589" s="40" t="str">
        <f>Tab_CAANxSAAL[[#This Row],[FILIAL]]</f>
        <v>B</v>
      </c>
      <c r="D589" s="48" t="str">
        <f>Tab_CAANxSAAL[[#This Row],[RAZÃO SOCIAL]]</f>
        <v>Bibar</v>
      </c>
      <c r="E589" s="40">
        <f>Tab_CAANxSAAL[[#This Row],[NATUREZA CONTRATO]]</f>
        <v>214258</v>
      </c>
      <c r="F589" s="4" t="str">
        <f>Tab_CAANxSAAL[[#This Row],[MEDIDOR / REQUISITANTE]]</f>
        <v>Maria Eduarda Ribeiro</v>
      </c>
      <c r="G589" s="46">
        <f>Tab_CAANxSAAL[[#This Row],[LIBERAÇÃO PEDIDO]]</f>
        <v>44684</v>
      </c>
      <c r="H589" s="46">
        <v>44671</v>
      </c>
      <c r="I589" s="40">
        <f>DAY(Tab_Indicadores[[#This Row],[DATA LIBERAÇÃO]])</f>
        <v>3</v>
      </c>
      <c r="J589" s="40" t="e">
        <f>IF(Tab_Indicadores[[#This Row],[MÊS]]=$AA$3,I589,"")</f>
        <v>#REF!</v>
      </c>
      <c r="K589" s="49" t="str">
        <f>IF(Tab_Indicadores[[#All],[DATA LIBERAÇÃO]]&gt;Tab_Indicadores[[#All],[PRAZO LIBERAÇÃO]],"Fora do prazo","No prazo")</f>
        <v>Fora do prazo</v>
      </c>
      <c r="L589" s="49" t="str">
        <f t="shared" si="82"/>
        <v>Maria Eduarda Ribeiro</v>
      </c>
      <c r="M589" s="40" t="str">
        <f>IF(Tab_Indicadores[[#This Row],[STATUS]]=$Q$3,"-","")</f>
        <v/>
      </c>
      <c r="N589" s="55">
        <f>Tab_CAANxSAAL[[#This Row],[DATA PRÉ-NOTA]]</f>
        <v>44685</v>
      </c>
      <c r="O589" s="56">
        <v>44673</v>
      </c>
      <c r="P589" s="4" t="str">
        <f>IF(Tab_Indicadores[[#This Row],[DATA PRÉ-NOTA]]&lt;=Tab_Indicadores[[#This Row],[PRAZO PRÉ-NOTA]],"No prazo","Fora do prazo")</f>
        <v>Fora do prazo</v>
      </c>
    </row>
    <row r="590" spans="1:16" x14ac:dyDescent="0.25">
      <c r="A590" s="40" t="str">
        <f t="shared" si="81"/>
        <v>Maio</v>
      </c>
      <c r="B590" s="40">
        <f>MONTH(Tab_CAANxSAAL[[#This Row],[MÊS LANÇ.]])</f>
        <v>5</v>
      </c>
      <c r="C590" s="40" t="str">
        <f>Tab_CAANxSAAL[[#This Row],[FILIAL]]</f>
        <v>C</v>
      </c>
      <c r="D590" s="48" t="str">
        <f>Tab_CAANxSAAL[[#This Row],[RAZÃO SOCIAL]]</f>
        <v>Bibar</v>
      </c>
      <c r="E590" s="40">
        <f>Tab_CAANxSAAL[[#This Row],[NATUREZA CONTRATO]]</f>
        <v>405756</v>
      </c>
      <c r="F590" s="4" t="str">
        <f>Tab_CAANxSAAL[[#This Row],[MEDIDOR / REQUISITANTE]]</f>
        <v>Maria Eduarda Ribeiro</v>
      </c>
      <c r="G590" s="46">
        <f>Tab_CAANxSAAL[[#This Row],[LIBERAÇÃO PEDIDO]]</f>
        <v>44684</v>
      </c>
      <c r="H590" s="46">
        <v>44671</v>
      </c>
      <c r="I590" s="40">
        <f>DAY(Tab_Indicadores[[#This Row],[DATA LIBERAÇÃO]])</f>
        <v>3</v>
      </c>
      <c r="J590" s="40" t="e">
        <f>IF(Tab_Indicadores[[#This Row],[MÊS]]=$AA$3,I590,"")</f>
        <v>#REF!</v>
      </c>
      <c r="K590" s="49" t="str">
        <f>IF(Tab_Indicadores[[#All],[DATA LIBERAÇÃO]]&gt;Tab_Indicadores[[#All],[PRAZO LIBERAÇÃO]],"Fora do prazo","No prazo")</f>
        <v>Fora do prazo</v>
      </c>
      <c r="L590" s="49" t="str">
        <f t="shared" si="82"/>
        <v>Maria Eduarda Ribeiro</v>
      </c>
      <c r="M590" s="40" t="str">
        <f>IF(Tab_Indicadores[[#This Row],[STATUS]]=$Q$3,"-","")</f>
        <v/>
      </c>
      <c r="N590" s="55">
        <f>Tab_CAANxSAAL[[#This Row],[DATA PRÉ-NOTA]]</f>
        <v>44685</v>
      </c>
      <c r="O590" s="56">
        <v>44673</v>
      </c>
      <c r="P590" s="4" t="str">
        <f>IF(Tab_Indicadores[[#This Row],[DATA PRÉ-NOTA]]&lt;=Tab_Indicadores[[#This Row],[PRAZO PRÉ-NOTA]],"No prazo","Fora do prazo")</f>
        <v>Fora do prazo</v>
      </c>
    </row>
    <row r="591" spans="1:16" x14ac:dyDescent="0.25">
      <c r="A591" s="40" t="str">
        <f t="shared" si="81"/>
        <v>Maio</v>
      </c>
      <c r="B591" s="40">
        <f>MONTH(Tab_CAANxSAAL[[#This Row],[MÊS LANÇ.]])</f>
        <v>5</v>
      </c>
      <c r="C591" s="40" t="str">
        <f>Tab_CAANxSAAL[[#This Row],[FILIAL]]</f>
        <v>A</v>
      </c>
      <c r="D591" s="48" t="str">
        <f>Tab_CAANxSAAL[[#This Row],[RAZÃO SOCIAL]]</f>
        <v>Cipal</v>
      </c>
      <c r="E591" s="40">
        <f>Tab_CAANxSAAL[[#This Row],[NATUREZA CONTRATO]]</f>
        <v>453022</v>
      </c>
      <c r="F591" s="4" t="str">
        <f>Tab_CAANxSAAL[[#This Row],[MEDIDOR / REQUISITANTE]]</f>
        <v>Isabel Cardoso</v>
      </c>
      <c r="G591" s="46">
        <f>Tab_CAANxSAAL[[#This Row],[LIBERAÇÃO PEDIDO]]</f>
        <v>44685</v>
      </c>
      <c r="H591" s="46">
        <v>44671</v>
      </c>
      <c r="I591" s="40">
        <f>DAY(Tab_Indicadores[[#This Row],[DATA LIBERAÇÃO]])</f>
        <v>4</v>
      </c>
      <c r="J591" s="40" t="e">
        <f>IF(Tab_Indicadores[[#This Row],[MÊS]]=$AA$3,I591,"")</f>
        <v>#REF!</v>
      </c>
      <c r="K591" s="49" t="str">
        <f>IF(Tab_Indicadores[[#All],[DATA LIBERAÇÃO]]&gt;Tab_Indicadores[[#All],[PRAZO LIBERAÇÃO]],"Fora do prazo","No prazo")</f>
        <v>Fora do prazo</v>
      </c>
      <c r="L591" s="49" t="str">
        <f t="shared" si="82"/>
        <v>Isabel Cardoso</v>
      </c>
      <c r="M591" s="40" t="str">
        <f>IF(Tab_Indicadores[[#This Row],[STATUS]]=$Q$3,"-","")</f>
        <v/>
      </c>
      <c r="N591" s="55">
        <f>Tab_CAANxSAAL[[#This Row],[DATA PRÉ-NOTA]]</f>
        <v>44685</v>
      </c>
      <c r="O591" s="56">
        <v>44673</v>
      </c>
      <c r="P591" s="4" t="str">
        <f>IF(Tab_Indicadores[[#This Row],[DATA PRÉ-NOTA]]&lt;=Tab_Indicadores[[#This Row],[PRAZO PRÉ-NOTA]],"No prazo","Fora do prazo")</f>
        <v>Fora do prazo</v>
      </c>
    </row>
    <row r="592" spans="1:16" x14ac:dyDescent="0.25">
      <c r="A592" s="40" t="str">
        <f t="shared" si="81"/>
        <v>Maio</v>
      </c>
      <c r="B592" s="40">
        <f>MONTH(Tab_CAANxSAAL[[#This Row],[MÊS LANÇ.]])</f>
        <v>5</v>
      </c>
      <c r="C592" s="40" t="str">
        <f>Tab_CAANxSAAL[[#This Row],[FILIAL]]</f>
        <v>A</v>
      </c>
      <c r="D592" s="48" t="str">
        <f>Tab_CAANxSAAL[[#This Row],[RAZÃO SOCIAL]]</f>
        <v>Pulas</v>
      </c>
      <c r="E592" s="40">
        <f>Tab_CAANxSAAL[[#This Row],[NATUREZA CONTRATO]]</f>
        <v>123573</v>
      </c>
      <c r="F592" s="4" t="str">
        <f>Tab_CAANxSAAL[[#This Row],[MEDIDOR / REQUISITANTE]]</f>
        <v>Ana Laura Gomes</v>
      </c>
      <c r="G592" s="46">
        <f>Tab_CAANxSAAL[[#This Row],[LIBERAÇÃO PEDIDO]]</f>
        <v>44684</v>
      </c>
      <c r="H592" s="46">
        <v>44671</v>
      </c>
      <c r="I592" s="40">
        <f>DAY(Tab_Indicadores[[#This Row],[DATA LIBERAÇÃO]])</f>
        <v>3</v>
      </c>
      <c r="J592" s="40" t="e">
        <f>IF(Tab_Indicadores[[#This Row],[MÊS]]=$AA$3,I592,"")</f>
        <v>#REF!</v>
      </c>
      <c r="K592" s="49" t="str">
        <f>IF(Tab_Indicadores[[#All],[DATA LIBERAÇÃO]]&gt;Tab_Indicadores[[#All],[PRAZO LIBERAÇÃO]],"Fora do prazo","No prazo")</f>
        <v>Fora do prazo</v>
      </c>
      <c r="L592" s="49" t="str">
        <f t="shared" si="82"/>
        <v>Ana Laura Gomes</v>
      </c>
      <c r="M592" s="40" t="str">
        <f>IF(Tab_Indicadores[[#This Row],[STATUS]]=$Q$3,"-","")</f>
        <v/>
      </c>
      <c r="N592" s="55">
        <f>Tab_CAANxSAAL[[#This Row],[DATA PRÉ-NOTA]]</f>
        <v>44684</v>
      </c>
      <c r="O592" s="56">
        <v>44673</v>
      </c>
      <c r="P592" s="4" t="str">
        <f>IF(Tab_Indicadores[[#This Row],[DATA PRÉ-NOTA]]&lt;=Tab_Indicadores[[#This Row],[PRAZO PRÉ-NOTA]],"No prazo","Fora do prazo")</f>
        <v>Fora do prazo</v>
      </c>
    </row>
    <row r="593" spans="1:16" x14ac:dyDescent="0.25">
      <c r="A593" s="40" t="str">
        <f t="shared" si="81"/>
        <v>Maio</v>
      </c>
      <c r="B593" s="40">
        <f>MONTH(Tab_CAANxSAAL[[#This Row],[MÊS LANÇ.]])</f>
        <v>5</v>
      </c>
      <c r="C593" s="40" t="str">
        <f>Tab_CAANxSAAL[[#This Row],[FILIAL]]</f>
        <v>A</v>
      </c>
      <c r="D593" s="48" t="str">
        <f>Tab_CAANxSAAL[[#This Row],[RAZÃO SOCIAL]]</f>
        <v>Ushpoe</v>
      </c>
      <c r="E593" s="40">
        <f>Tab_CAANxSAAL[[#This Row],[NATUREZA CONTRATO]]</f>
        <v>840290</v>
      </c>
      <c r="F593" s="4" t="str">
        <f>Tab_CAANxSAAL[[#This Row],[MEDIDOR / REQUISITANTE]]</f>
        <v>Nicolas Souza</v>
      </c>
      <c r="G593" s="46">
        <f>Tab_CAANxSAAL[[#This Row],[LIBERAÇÃO PEDIDO]]</f>
        <v>44685</v>
      </c>
      <c r="H593" s="46">
        <v>44671</v>
      </c>
      <c r="I593" s="40">
        <f>DAY(Tab_Indicadores[[#This Row],[DATA LIBERAÇÃO]])</f>
        <v>4</v>
      </c>
      <c r="J593" s="40" t="e">
        <f>IF(Tab_Indicadores[[#This Row],[MÊS]]=$AA$3,I593,"")</f>
        <v>#REF!</v>
      </c>
      <c r="K593" s="49" t="str">
        <f>IF(Tab_Indicadores[[#All],[DATA LIBERAÇÃO]]&gt;Tab_Indicadores[[#All],[PRAZO LIBERAÇÃO]],"Fora do prazo","No prazo")</f>
        <v>Fora do prazo</v>
      </c>
      <c r="L593" s="49" t="str">
        <f t="shared" si="82"/>
        <v>Nicolas Souza</v>
      </c>
      <c r="M593" s="40" t="str">
        <f>IF(Tab_Indicadores[[#This Row],[STATUS]]=$Q$3,"-","")</f>
        <v/>
      </c>
      <c r="N593" s="55">
        <f>Tab_CAANxSAAL[[#This Row],[DATA PRÉ-NOTA]]</f>
        <v>44687</v>
      </c>
      <c r="O593" s="56">
        <v>44673</v>
      </c>
      <c r="P593" s="4" t="str">
        <f>IF(Tab_Indicadores[[#This Row],[DATA PRÉ-NOTA]]&lt;=Tab_Indicadores[[#This Row],[PRAZO PRÉ-NOTA]],"No prazo","Fora do prazo")</f>
        <v>Fora do prazo</v>
      </c>
    </row>
    <row r="594" spans="1:16" x14ac:dyDescent="0.25">
      <c r="A594" s="40" t="str">
        <f t="shared" si="81"/>
        <v>Maio</v>
      </c>
      <c r="B594" s="40">
        <f>MONTH(Tab_CAANxSAAL[[#This Row],[MÊS LANÇ.]])</f>
        <v>5</v>
      </c>
      <c r="C594" s="40" t="str">
        <f>Tab_CAANxSAAL[[#This Row],[FILIAL]]</f>
        <v>A</v>
      </c>
      <c r="D594" s="48" t="str">
        <f>Tab_CAANxSAAL[[#This Row],[RAZÃO SOCIAL]]</f>
        <v>Thurinzayadar</v>
      </c>
      <c r="E594" s="40">
        <f>Tab_CAANxSAAL[[#This Row],[NATUREZA CONTRATO]]</f>
        <v>150998</v>
      </c>
      <c r="F594" s="4" t="str">
        <f>Tab_CAANxSAAL[[#This Row],[MEDIDOR / REQUISITANTE]]</f>
        <v>Diogo Nogueira</v>
      </c>
      <c r="G594" s="46">
        <f>Tab_CAANxSAAL[[#This Row],[LIBERAÇÃO PEDIDO]]</f>
        <v>44686</v>
      </c>
      <c r="H594" s="46">
        <v>44671</v>
      </c>
      <c r="I594" s="40">
        <f>DAY(Tab_Indicadores[[#This Row],[DATA LIBERAÇÃO]])</f>
        <v>5</v>
      </c>
      <c r="J594" s="40" t="e">
        <f>IF(Tab_Indicadores[[#This Row],[MÊS]]=$AA$3,I594,"")</f>
        <v>#REF!</v>
      </c>
      <c r="K594" s="49" t="str">
        <f>IF(Tab_Indicadores[[#All],[DATA LIBERAÇÃO]]&gt;Tab_Indicadores[[#All],[PRAZO LIBERAÇÃO]],"Fora do prazo","No prazo")</f>
        <v>Fora do prazo</v>
      </c>
      <c r="L594" s="49" t="str">
        <f t="shared" si="82"/>
        <v>Diogo Nogueira</v>
      </c>
      <c r="M594" s="40" t="str">
        <f>IF(Tab_Indicadores[[#This Row],[STATUS]]=$Q$3,"-","")</f>
        <v/>
      </c>
      <c r="N594" s="55">
        <f>Tab_CAANxSAAL[[#This Row],[DATA PRÉ-NOTA]]</f>
        <v>44687</v>
      </c>
      <c r="O594" s="56">
        <v>44673</v>
      </c>
      <c r="P594" s="4" t="str">
        <f>IF(Tab_Indicadores[[#This Row],[DATA PRÉ-NOTA]]&lt;=Tab_Indicadores[[#This Row],[PRAZO PRÉ-NOTA]],"No prazo","Fora do prazo")</f>
        <v>Fora do prazo</v>
      </c>
    </row>
    <row r="595" spans="1:16" x14ac:dyDescent="0.25">
      <c r="A595" s="40" t="str">
        <f t="shared" si="81"/>
        <v>Maio</v>
      </c>
      <c r="B595" s="40">
        <f>MONTH(Tab_CAANxSAAL[[#This Row],[MÊS LANÇ.]])</f>
        <v>5</v>
      </c>
      <c r="C595" s="40" t="str">
        <f>Tab_CAANxSAAL[[#This Row],[FILIAL]]</f>
        <v>A</v>
      </c>
      <c r="D595" s="48" t="str">
        <f>Tab_CAANxSAAL[[#This Row],[RAZÃO SOCIAL]]</f>
        <v>Sra. Maysa Martins</v>
      </c>
      <c r="E595" s="40">
        <f>Tab_CAANxSAAL[[#This Row],[NATUREZA CONTRATO]]</f>
        <v>484116</v>
      </c>
      <c r="F595" s="4" t="str">
        <f>Tab_CAANxSAAL[[#This Row],[MEDIDOR / REQUISITANTE]]</f>
        <v>Srta. Júlia da Costa</v>
      </c>
      <c r="G595" s="46">
        <f>Tab_CAANxSAAL[[#This Row],[LIBERAÇÃO PEDIDO]]</f>
        <v>44686</v>
      </c>
      <c r="H595" s="46">
        <v>44671</v>
      </c>
      <c r="I595" s="40">
        <f>DAY(Tab_Indicadores[[#This Row],[DATA LIBERAÇÃO]])</f>
        <v>5</v>
      </c>
      <c r="J595" s="40" t="e">
        <f>IF(Tab_Indicadores[[#This Row],[MÊS]]=$AA$3,I595,"")</f>
        <v>#REF!</v>
      </c>
      <c r="K595" s="49" t="str">
        <f>IF(Tab_Indicadores[[#All],[DATA LIBERAÇÃO]]&gt;Tab_Indicadores[[#All],[PRAZO LIBERAÇÃO]],"Fora do prazo","No prazo")</f>
        <v>Fora do prazo</v>
      </c>
      <c r="L595" s="49" t="str">
        <f t="shared" si="82"/>
        <v>Srta. Júlia da Costa</v>
      </c>
      <c r="M595" s="40" t="str">
        <f>IF(Tab_Indicadores[[#This Row],[STATUS]]=$Q$3,"-","")</f>
        <v/>
      </c>
      <c r="N595" s="55">
        <f>Tab_CAANxSAAL[[#This Row],[DATA PRÉ-NOTA]]</f>
        <v>44687</v>
      </c>
      <c r="O595" s="56">
        <v>44673</v>
      </c>
      <c r="P595" s="4" t="str">
        <f>IF(Tab_Indicadores[[#This Row],[DATA PRÉ-NOTA]]&lt;=Tab_Indicadores[[#This Row],[PRAZO PRÉ-NOTA]],"No prazo","Fora do prazo")</f>
        <v>Fora do prazo</v>
      </c>
    </row>
    <row r="596" spans="1:16" x14ac:dyDescent="0.25">
      <c r="A596" s="40" t="str">
        <f t="shared" si="81"/>
        <v>Maio</v>
      </c>
      <c r="B596" s="40">
        <f>MONTH(Tab_CAANxSAAL[[#This Row],[MÊS LANÇ.]])</f>
        <v>5</v>
      </c>
      <c r="C596" s="40" t="str">
        <f>Tab_CAANxSAAL[[#This Row],[FILIAL]]</f>
        <v>A</v>
      </c>
      <c r="D596" s="48" t="str">
        <f>Tab_CAANxSAAL[[#This Row],[RAZÃO SOCIAL]]</f>
        <v>Dayn</v>
      </c>
      <c r="E596" s="40">
        <f>Tab_CAANxSAAL[[#This Row],[NATUREZA CONTRATO]]</f>
        <v>198563</v>
      </c>
      <c r="F596" s="4" t="str">
        <f>Tab_CAANxSAAL[[#This Row],[MEDIDOR / REQUISITANTE]]</f>
        <v>Júlia Martins</v>
      </c>
      <c r="G596" s="46">
        <f>Tab_CAANxSAAL[[#This Row],[LIBERAÇÃO PEDIDO]]</f>
        <v>44684</v>
      </c>
      <c r="H596" s="46">
        <v>44671</v>
      </c>
      <c r="I596" s="40">
        <f>DAY(Tab_Indicadores[[#This Row],[DATA LIBERAÇÃO]])</f>
        <v>3</v>
      </c>
      <c r="J596" s="40" t="e">
        <f>IF(Tab_Indicadores[[#This Row],[MÊS]]=$AA$3,I596,"")</f>
        <v>#REF!</v>
      </c>
      <c r="K596" s="49" t="str">
        <f>IF(Tab_Indicadores[[#All],[DATA LIBERAÇÃO]]&gt;Tab_Indicadores[[#All],[PRAZO LIBERAÇÃO]],"Fora do prazo","No prazo")</f>
        <v>Fora do prazo</v>
      </c>
      <c r="L596" s="49" t="str">
        <f t="shared" si="82"/>
        <v>Júlia Martins</v>
      </c>
      <c r="M596" s="40" t="str">
        <f>IF(Tab_Indicadores[[#This Row],[STATUS]]=$Q$3,"-","")</f>
        <v/>
      </c>
      <c r="N596" s="55">
        <f>Tab_CAANxSAAL[[#This Row],[DATA PRÉ-NOTA]]</f>
        <v>44690</v>
      </c>
      <c r="O596" s="56">
        <v>44673</v>
      </c>
      <c r="P596" s="4" t="str">
        <f>IF(Tab_Indicadores[[#This Row],[DATA PRÉ-NOTA]]&lt;=Tab_Indicadores[[#This Row],[PRAZO PRÉ-NOTA]],"No prazo","Fora do prazo")</f>
        <v>Fora do prazo</v>
      </c>
    </row>
    <row r="597" spans="1:16" x14ac:dyDescent="0.25">
      <c r="A597" s="40" t="str">
        <f t="shared" si="81"/>
        <v>Maio</v>
      </c>
      <c r="B597" s="40">
        <f>MONTH(Tab_CAANxSAAL[[#This Row],[MÊS LANÇ.]])</f>
        <v>5</v>
      </c>
      <c r="C597" s="40" t="str">
        <f>Tab_CAANxSAAL[[#This Row],[FILIAL]]</f>
        <v>B</v>
      </c>
      <c r="D597" s="48" t="str">
        <f>Tab_CAANxSAAL[[#This Row],[RAZÃO SOCIAL]]</f>
        <v>Flel</v>
      </c>
      <c r="E597" s="40">
        <f>Tab_CAANxSAAL[[#This Row],[NATUREZA CONTRATO]]</f>
        <v>526439</v>
      </c>
      <c r="F597" s="4" t="str">
        <f>Tab_CAANxSAAL[[#This Row],[MEDIDOR / REQUISITANTE]]</f>
        <v>Diogo Nogueira</v>
      </c>
      <c r="G597" s="46">
        <f>Tab_CAANxSAAL[[#This Row],[LIBERAÇÃO PEDIDO]]</f>
        <v>44685</v>
      </c>
      <c r="H597" s="46">
        <v>44671</v>
      </c>
      <c r="I597" s="40">
        <f>DAY(Tab_Indicadores[[#This Row],[DATA LIBERAÇÃO]])</f>
        <v>4</v>
      </c>
      <c r="J597" s="40" t="e">
        <f>IF(Tab_Indicadores[[#This Row],[MÊS]]=$AA$3,I597,"")</f>
        <v>#REF!</v>
      </c>
      <c r="K597" s="49" t="str">
        <f>IF(Tab_Indicadores[[#All],[DATA LIBERAÇÃO]]&gt;Tab_Indicadores[[#All],[PRAZO LIBERAÇÃO]],"Fora do prazo","No prazo")</f>
        <v>Fora do prazo</v>
      </c>
      <c r="L597" s="49" t="str">
        <f t="shared" si="82"/>
        <v>Diogo Nogueira</v>
      </c>
      <c r="M597" s="40" t="str">
        <f>IF(Tab_Indicadores[[#This Row],[STATUS]]=$Q$3,"-","")</f>
        <v/>
      </c>
      <c r="N597" s="55">
        <f>Tab_CAANxSAAL[[#This Row],[DATA PRÉ-NOTA]]</f>
        <v>44690</v>
      </c>
      <c r="O597" s="56">
        <v>44673</v>
      </c>
      <c r="P597" s="4" t="str">
        <f>IF(Tab_Indicadores[[#This Row],[DATA PRÉ-NOTA]]&lt;=Tab_Indicadores[[#This Row],[PRAZO PRÉ-NOTA]],"No prazo","Fora do prazo")</f>
        <v>Fora do prazo</v>
      </c>
    </row>
    <row r="598" spans="1:16" x14ac:dyDescent="0.25">
      <c r="A598" s="40" t="str">
        <f t="shared" si="81"/>
        <v>Maio</v>
      </c>
      <c r="B598" s="40">
        <f>MONTH(Tab_CAANxSAAL[[#This Row],[MÊS LANÇ.]])</f>
        <v>5</v>
      </c>
      <c r="C598" s="40" t="str">
        <f>Tab_CAANxSAAL[[#This Row],[FILIAL]]</f>
        <v>C</v>
      </c>
      <c r="D598" s="48" t="str">
        <f>Tab_CAANxSAAL[[#This Row],[RAZÃO SOCIAL]]</f>
        <v>Flel</v>
      </c>
      <c r="E598" s="40">
        <f>Tab_CAANxSAAL[[#This Row],[NATUREZA CONTRATO]]</f>
        <v>349458</v>
      </c>
      <c r="F598" s="4" t="str">
        <f>Tab_CAANxSAAL[[#This Row],[MEDIDOR / REQUISITANTE]]</f>
        <v>Diogo Nogueira</v>
      </c>
      <c r="G598" s="46">
        <f>Tab_CAANxSAAL[[#This Row],[LIBERAÇÃO PEDIDO]]</f>
        <v>44685</v>
      </c>
      <c r="H598" s="46">
        <v>44671</v>
      </c>
      <c r="I598" s="40">
        <f>DAY(Tab_Indicadores[[#This Row],[DATA LIBERAÇÃO]])</f>
        <v>4</v>
      </c>
      <c r="J598" s="40" t="e">
        <f>IF(Tab_Indicadores[[#This Row],[MÊS]]=$AA$3,I598,"")</f>
        <v>#REF!</v>
      </c>
      <c r="K598" s="49" t="str">
        <f>IF(Tab_Indicadores[[#All],[DATA LIBERAÇÃO]]&gt;Tab_Indicadores[[#All],[PRAZO LIBERAÇÃO]],"Fora do prazo","No prazo")</f>
        <v>Fora do prazo</v>
      </c>
      <c r="L598" s="49" t="str">
        <f t="shared" si="82"/>
        <v>Diogo Nogueira</v>
      </c>
      <c r="M598" s="40" t="str">
        <f>IF(Tab_Indicadores[[#This Row],[STATUS]]=$Q$3,"-","")</f>
        <v/>
      </c>
      <c r="N598" s="55">
        <f>Tab_CAANxSAAL[[#This Row],[DATA PRÉ-NOTA]]</f>
        <v>44690</v>
      </c>
      <c r="O598" s="56">
        <v>44673</v>
      </c>
      <c r="P598" s="4" t="str">
        <f>IF(Tab_Indicadores[[#This Row],[DATA PRÉ-NOTA]]&lt;=Tab_Indicadores[[#This Row],[PRAZO PRÉ-NOTA]],"No prazo","Fora do prazo")</f>
        <v>Fora do prazo</v>
      </c>
    </row>
    <row r="599" spans="1:16" x14ac:dyDescent="0.25">
      <c r="A599" s="40" t="str">
        <f t="shared" si="81"/>
        <v>Maio</v>
      </c>
      <c r="B599" s="40">
        <f>MONTH(Tab_CAANxSAAL[[#This Row],[MÊS LANÇ.]])</f>
        <v>5</v>
      </c>
      <c r="C599" s="40" t="str">
        <f>Tab_CAANxSAAL[[#This Row],[FILIAL]]</f>
        <v>B</v>
      </c>
      <c r="D599" s="48" t="str">
        <f>Tab_CAANxSAAL[[#This Row],[RAZÃO SOCIAL]]</f>
        <v>Ushpoe</v>
      </c>
      <c r="E599" s="40">
        <f>Tab_CAANxSAAL[[#This Row],[NATUREZA CONTRATO]]</f>
        <v>751490</v>
      </c>
      <c r="F599" s="4" t="str">
        <f>Tab_CAANxSAAL[[#This Row],[MEDIDOR / REQUISITANTE]]</f>
        <v>Maria Eduarda Ribeiro</v>
      </c>
      <c r="G599" s="46">
        <f>Tab_CAANxSAAL[[#This Row],[LIBERAÇÃO PEDIDO]]</f>
        <v>44685</v>
      </c>
      <c r="H599" s="46">
        <v>44671</v>
      </c>
      <c r="I599" s="40">
        <f>DAY(Tab_Indicadores[[#This Row],[DATA LIBERAÇÃO]])</f>
        <v>4</v>
      </c>
      <c r="J599" s="40" t="e">
        <f>IF(Tab_Indicadores[[#This Row],[MÊS]]=$AA$3,I599,"")</f>
        <v>#REF!</v>
      </c>
      <c r="K599" s="49" t="str">
        <f>IF(Tab_Indicadores[[#All],[DATA LIBERAÇÃO]]&gt;Tab_Indicadores[[#All],[PRAZO LIBERAÇÃO]],"Fora do prazo","No prazo")</f>
        <v>Fora do prazo</v>
      </c>
      <c r="L599" s="49" t="str">
        <f t="shared" si="82"/>
        <v>Maria Eduarda Ribeiro</v>
      </c>
      <c r="M599" s="40" t="str">
        <f>IF(Tab_Indicadores[[#This Row],[STATUS]]=$Q$3,"-","")</f>
        <v/>
      </c>
      <c r="N599" s="55">
        <f>Tab_CAANxSAAL[[#This Row],[DATA PRÉ-NOTA]]</f>
        <v>44690</v>
      </c>
      <c r="O599" s="56">
        <v>44673</v>
      </c>
      <c r="P599" s="4" t="str">
        <f>IF(Tab_Indicadores[[#This Row],[DATA PRÉ-NOTA]]&lt;=Tab_Indicadores[[#This Row],[PRAZO PRÉ-NOTA]],"No prazo","Fora do prazo")</f>
        <v>Fora do prazo</v>
      </c>
    </row>
    <row r="600" spans="1:16" x14ac:dyDescent="0.25">
      <c r="A600" s="40" t="str">
        <f t="shared" si="81"/>
        <v>Maio</v>
      </c>
      <c r="B600" s="40">
        <f>MONTH(Tab_CAANxSAAL[[#This Row],[MÊS LANÇ.]])</f>
        <v>5</v>
      </c>
      <c r="C600" s="40" t="str">
        <f>Tab_CAANxSAAL[[#This Row],[FILIAL]]</f>
        <v>A</v>
      </c>
      <c r="D600" s="48" t="str">
        <f>Tab_CAANxSAAL[[#This Row],[RAZÃO SOCIAL]]</f>
        <v>Voeror</v>
      </c>
      <c r="E600" s="40">
        <f>Tab_CAANxSAAL[[#This Row],[NATUREZA CONTRATO]]</f>
        <v>824295</v>
      </c>
      <c r="F600" s="4" t="str">
        <f>Tab_CAANxSAAL[[#This Row],[MEDIDOR / REQUISITANTE]]</f>
        <v>Maria Clara Azevedo</v>
      </c>
      <c r="G600" s="46">
        <f>Tab_CAANxSAAL[[#This Row],[LIBERAÇÃO PEDIDO]]</f>
        <v>44686</v>
      </c>
      <c r="H600" s="46">
        <v>44671</v>
      </c>
      <c r="I600" s="40">
        <f>DAY(Tab_Indicadores[[#This Row],[DATA LIBERAÇÃO]])</f>
        <v>5</v>
      </c>
      <c r="J600" s="40" t="e">
        <f>IF(Tab_Indicadores[[#This Row],[MÊS]]=$AA$3,I600,"")</f>
        <v>#REF!</v>
      </c>
      <c r="K600" s="49" t="str">
        <f>IF(Tab_Indicadores[[#All],[DATA LIBERAÇÃO]]&gt;Tab_Indicadores[[#All],[PRAZO LIBERAÇÃO]],"Fora do prazo","No prazo")</f>
        <v>Fora do prazo</v>
      </c>
      <c r="L600" s="49" t="str">
        <f t="shared" si="82"/>
        <v>Maria Clara Azevedo</v>
      </c>
      <c r="M600" s="40" t="str">
        <f>IF(Tab_Indicadores[[#This Row],[STATUS]]=$Q$3,"-","")</f>
        <v/>
      </c>
      <c r="N600" s="55">
        <f>Tab_CAANxSAAL[[#This Row],[DATA PRÉ-NOTA]]</f>
        <v>44686</v>
      </c>
      <c r="O600" s="56">
        <v>44673</v>
      </c>
      <c r="P600" s="4" t="str">
        <f>IF(Tab_Indicadores[[#This Row],[DATA PRÉ-NOTA]]&lt;=Tab_Indicadores[[#This Row],[PRAZO PRÉ-NOTA]],"No prazo","Fora do prazo")</f>
        <v>Fora do prazo</v>
      </c>
    </row>
    <row r="601" spans="1:16" x14ac:dyDescent="0.25">
      <c r="A601" s="40" t="str">
        <f t="shared" si="81"/>
        <v>Maio</v>
      </c>
      <c r="B601" s="40">
        <f>MONTH(Tab_CAANxSAAL[[#This Row],[MÊS LANÇ.]])</f>
        <v>5</v>
      </c>
      <c r="C601" s="40" t="str">
        <f>Tab_CAANxSAAL[[#This Row],[FILIAL]]</f>
        <v>B</v>
      </c>
      <c r="D601" s="48" t="str">
        <f>Tab_CAANxSAAL[[#This Row],[RAZÃO SOCIAL]]</f>
        <v>Thurinzayadar</v>
      </c>
      <c r="E601" s="40">
        <f>Tab_CAANxSAAL[[#This Row],[NATUREZA CONTRATO]]</f>
        <v>918868</v>
      </c>
      <c r="F601" s="4" t="str">
        <f>Tab_CAANxSAAL[[#This Row],[MEDIDOR / REQUISITANTE]]</f>
        <v>Diogo Nogueira</v>
      </c>
      <c r="G601" s="46">
        <f>Tab_CAANxSAAL[[#This Row],[LIBERAÇÃO PEDIDO]]</f>
        <v>44686</v>
      </c>
      <c r="H601" s="46">
        <v>44671</v>
      </c>
      <c r="I601" s="40">
        <f>DAY(Tab_Indicadores[[#This Row],[DATA LIBERAÇÃO]])</f>
        <v>5</v>
      </c>
      <c r="J601" s="40" t="e">
        <f>IF(Tab_Indicadores[[#This Row],[MÊS]]=$AA$3,I601,"")</f>
        <v>#REF!</v>
      </c>
      <c r="K601" s="49" t="str">
        <f>IF(Tab_Indicadores[[#All],[DATA LIBERAÇÃO]]&gt;Tab_Indicadores[[#All],[PRAZO LIBERAÇÃO]],"Fora do prazo","No prazo")</f>
        <v>Fora do prazo</v>
      </c>
      <c r="L601" s="49" t="str">
        <f t="shared" si="82"/>
        <v>Diogo Nogueira</v>
      </c>
      <c r="M601" s="40" t="str">
        <f>IF(Tab_Indicadores[[#This Row],[STATUS]]=$Q$3,"-","")</f>
        <v/>
      </c>
      <c r="N601" s="55">
        <f>Tab_CAANxSAAL[[#This Row],[DATA PRÉ-NOTA]]</f>
        <v>44690</v>
      </c>
      <c r="O601" s="56">
        <v>44673</v>
      </c>
      <c r="P601" s="4" t="str">
        <f>IF(Tab_Indicadores[[#This Row],[DATA PRÉ-NOTA]]&lt;=Tab_Indicadores[[#This Row],[PRAZO PRÉ-NOTA]],"No prazo","Fora do prazo")</f>
        <v>Fora do prazo</v>
      </c>
    </row>
    <row r="602" spans="1:16" x14ac:dyDescent="0.25">
      <c r="A602" s="40" t="str">
        <f t="shared" si="81"/>
        <v>Maio</v>
      </c>
      <c r="B602" s="40">
        <f>MONTH(Tab_CAANxSAAL[[#This Row],[MÊS LANÇ.]])</f>
        <v>5</v>
      </c>
      <c r="C602" s="40" t="str">
        <f>Tab_CAANxSAAL[[#This Row],[FILIAL]]</f>
        <v>C</v>
      </c>
      <c r="D602" s="48" t="str">
        <f>Tab_CAANxSAAL[[#This Row],[RAZÃO SOCIAL]]</f>
        <v>Thurinzayadar</v>
      </c>
      <c r="E602" s="40">
        <f>Tab_CAANxSAAL[[#This Row],[NATUREZA CONTRATO]]</f>
        <v>927905</v>
      </c>
      <c r="F602" s="4" t="str">
        <f>Tab_CAANxSAAL[[#This Row],[MEDIDOR / REQUISITANTE]]</f>
        <v>Diogo Nogueira</v>
      </c>
      <c r="G602" s="46">
        <f>Tab_CAANxSAAL[[#This Row],[LIBERAÇÃO PEDIDO]]</f>
        <v>44686</v>
      </c>
      <c r="H602" s="46">
        <v>44671</v>
      </c>
      <c r="I602" s="40">
        <f>DAY(Tab_Indicadores[[#This Row],[DATA LIBERAÇÃO]])</f>
        <v>5</v>
      </c>
      <c r="J602" s="40" t="e">
        <f>IF(Tab_Indicadores[[#This Row],[MÊS]]=$AA$3,I602,"")</f>
        <v>#REF!</v>
      </c>
      <c r="K602" s="49" t="str">
        <f>IF(Tab_Indicadores[[#All],[DATA LIBERAÇÃO]]&gt;Tab_Indicadores[[#All],[PRAZO LIBERAÇÃO]],"Fora do prazo","No prazo")</f>
        <v>Fora do prazo</v>
      </c>
      <c r="L602" s="49" t="str">
        <f t="shared" si="82"/>
        <v>Diogo Nogueira</v>
      </c>
      <c r="M602" s="40" t="str">
        <f>IF(Tab_Indicadores[[#This Row],[STATUS]]=$Q$3,"-","")</f>
        <v/>
      </c>
      <c r="N602" s="55">
        <f>Tab_CAANxSAAL[[#This Row],[DATA PRÉ-NOTA]]</f>
        <v>44690</v>
      </c>
      <c r="O602" s="56">
        <v>44673</v>
      </c>
      <c r="P602" s="4" t="str">
        <f>IF(Tab_Indicadores[[#This Row],[DATA PRÉ-NOTA]]&lt;=Tab_Indicadores[[#This Row],[PRAZO PRÉ-NOTA]],"No prazo","Fora do prazo")</f>
        <v>Fora do prazo</v>
      </c>
    </row>
    <row r="603" spans="1:16" x14ac:dyDescent="0.25">
      <c r="A603" s="40" t="str">
        <f t="shared" ref="A603:A607" si="83">IF(B603=1,"Janeiro",IF(B603=2,"Fevereiro",IF(B603=3,"Março",IF(B603=4,"Abril",IF(B603=5,"Maio",IF(B603=6,"Junho",IF(B603=7,"Julho",IF(B603=8,"Agosto",IF(B603=9,"Setembro",IF(B603=10,"Outubro",IF(B603=11,"Novembro","Dezembro")))))))))))</f>
        <v>Maio</v>
      </c>
      <c r="B603" s="40">
        <f>MONTH(Tab_CAANxSAAL[[#This Row],[MÊS LANÇ.]])</f>
        <v>5</v>
      </c>
      <c r="C603" s="40" t="str">
        <f>Tab_CAANxSAAL[[#This Row],[FILIAL]]</f>
        <v>A</v>
      </c>
      <c r="D603" s="48" t="str">
        <f>Tab_CAANxSAAL[[#This Row],[RAZÃO SOCIAL]]</f>
        <v>Ushpoe</v>
      </c>
      <c r="E603" s="40">
        <f>Tab_CAANxSAAL[[#This Row],[NATUREZA CONTRATO]]</f>
        <v>432339</v>
      </c>
      <c r="F603" s="4" t="str">
        <f>Tab_CAANxSAAL[[#This Row],[MEDIDOR / REQUISITANTE]]</f>
        <v>Lucas Moura</v>
      </c>
      <c r="G603" s="46">
        <f>Tab_CAANxSAAL[[#This Row],[LIBERAÇÃO PEDIDO]]</f>
        <v>44687</v>
      </c>
      <c r="H603" s="46">
        <v>44701</v>
      </c>
      <c r="I603" s="40">
        <f>DAY(Tab_Indicadores[[#This Row],[DATA LIBERAÇÃO]])</f>
        <v>6</v>
      </c>
      <c r="J603" s="40" t="e">
        <f>IF(Tab_Indicadores[[#This Row],[MÊS]]=$AA$3,I603,"")</f>
        <v>#REF!</v>
      </c>
      <c r="K603" s="49" t="str">
        <f>IF(Tab_Indicadores[[#All],[DATA LIBERAÇÃO]]&gt;Tab_Indicadores[[#All],[PRAZO LIBERAÇÃO]],"Fora do prazo","No prazo")</f>
        <v>No prazo</v>
      </c>
      <c r="L603" s="49" t="str">
        <f t="shared" ref="L603:L607" si="84">IF(K603="Fora do prazo",F603,"-")</f>
        <v>-</v>
      </c>
      <c r="M603" s="40" t="str">
        <f>IF(Tab_Indicadores[[#This Row],[STATUS]]=$Q$3,"-","")</f>
        <v>-</v>
      </c>
      <c r="N603" s="55">
        <f>Tab_CAANxSAAL[[#This Row],[DATA PRÉ-NOTA]]</f>
        <v>44690</v>
      </c>
      <c r="O603" s="56">
        <v>44704</v>
      </c>
      <c r="P603" s="4" t="str">
        <f>IF(Tab_Indicadores[[#This Row],[DATA PRÉ-NOTA]]&lt;=Tab_Indicadores[[#This Row],[PRAZO PRÉ-NOTA]],"No prazo","Fora do prazo")</f>
        <v>No prazo</v>
      </c>
    </row>
    <row r="604" spans="1:16" x14ac:dyDescent="0.25">
      <c r="A604" s="40" t="str">
        <f t="shared" si="83"/>
        <v>Maio</v>
      </c>
      <c r="B604" s="40">
        <f>MONTH(Tab_CAANxSAAL[[#This Row],[MÊS LANÇ.]])</f>
        <v>5</v>
      </c>
      <c r="C604" s="40" t="str">
        <f>Tab_CAANxSAAL[[#This Row],[FILIAL]]</f>
        <v>A</v>
      </c>
      <c r="D604" s="48" t="str">
        <f>Tab_CAANxSAAL[[#This Row],[RAZÃO SOCIAL]]</f>
        <v>Vitória Almeida</v>
      </c>
      <c r="E604" s="40">
        <f>Tab_CAANxSAAL[[#This Row],[NATUREZA CONTRATO]]</f>
        <v>517699</v>
      </c>
      <c r="F604" s="4" t="str">
        <f>Tab_CAANxSAAL[[#This Row],[MEDIDOR / REQUISITANTE]]</f>
        <v>Diogo Nogueira</v>
      </c>
      <c r="G604" s="46">
        <f>Tab_CAANxSAAL[[#This Row],[LIBERAÇÃO PEDIDO]]</f>
        <v>44690</v>
      </c>
      <c r="H604" s="46">
        <v>44701</v>
      </c>
      <c r="I604" s="40">
        <f>DAY(Tab_Indicadores[[#This Row],[DATA LIBERAÇÃO]])</f>
        <v>9</v>
      </c>
      <c r="J604" s="40" t="e">
        <f>IF(Tab_Indicadores[[#This Row],[MÊS]]=$AA$3,I604,"")</f>
        <v>#REF!</v>
      </c>
      <c r="K604" s="49" t="str">
        <f>IF(Tab_Indicadores[[#All],[DATA LIBERAÇÃO]]&gt;Tab_Indicadores[[#All],[PRAZO LIBERAÇÃO]],"Fora do prazo","No prazo")</f>
        <v>No prazo</v>
      </c>
      <c r="L604" s="49" t="str">
        <f t="shared" si="84"/>
        <v>-</v>
      </c>
      <c r="M604" s="40" t="str">
        <f>IF(Tab_Indicadores[[#This Row],[STATUS]]=$Q$3,"-","")</f>
        <v>-</v>
      </c>
      <c r="N604" s="55">
        <f>Tab_CAANxSAAL[[#This Row],[DATA PRÉ-NOTA]]</f>
        <v>44690</v>
      </c>
      <c r="O604" s="56">
        <v>44704</v>
      </c>
      <c r="P604" s="4" t="str">
        <f>IF(Tab_Indicadores[[#This Row],[DATA PRÉ-NOTA]]&lt;=Tab_Indicadores[[#This Row],[PRAZO PRÉ-NOTA]],"No prazo","Fora do prazo")</f>
        <v>No prazo</v>
      </c>
    </row>
    <row r="605" spans="1:16" x14ac:dyDescent="0.25">
      <c r="A605" s="40" t="str">
        <f t="shared" si="83"/>
        <v>Maio</v>
      </c>
      <c r="B605" s="40">
        <f>MONTH(Tab_CAANxSAAL[[#This Row],[MÊS LANÇ.]])</f>
        <v>5</v>
      </c>
      <c r="C605" s="40" t="str">
        <f>Tab_CAANxSAAL[[#This Row],[FILIAL]]</f>
        <v>A</v>
      </c>
      <c r="D605" s="48" t="str">
        <f>Tab_CAANxSAAL[[#This Row],[RAZÃO SOCIAL]]</f>
        <v>Koxel</v>
      </c>
      <c r="E605" s="40">
        <f>Tab_CAANxSAAL[[#This Row],[NATUREZA CONTRATO]]</f>
        <v>454824</v>
      </c>
      <c r="F605" s="4" t="str">
        <f>Tab_CAANxSAAL[[#This Row],[MEDIDOR / REQUISITANTE]]</f>
        <v>Evelyn Souza</v>
      </c>
      <c r="G605" s="46">
        <f>Tab_CAANxSAAL[[#This Row],[LIBERAÇÃO PEDIDO]]</f>
        <v>44690</v>
      </c>
      <c r="H605" s="46">
        <v>44701</v>
      </c>
      <c r="I605" s="40">
        <f>DAY(Tab_Indicadores[[#This Row],[DATA LIBERAÇÃO]])</f>
        <v>9</v>
      </c>
      <c r="J605" s="40" t="e">
        <f>IF(Tab_Indicadores[[#This Row],[MÊS]]=$AA$3,I605,"")</f>
        <v>#REF!</v>
      </c>
      <c r="K605" s="49" t="str">
        <f>IF(Tab_Indicadores[[#All],[DATA LIBERAÇÃO]]&gt;Tab_Indicadores[[#All],[PRAZO LIBERAÇÃO]],"Fora do prazo","No prazo")</f>
        <v>No prazo</v>
      </c>
      <c r="L605" s="49" t="str">
        <f t="shared" si="84"/>
        <v>-</v>
      </c>
      <c r="M605" s="40" t="str">
        <f>IF(Tab_Indicadores[[#This Row],[STATUS]]=$Q$3,"-","")</f>
        <v>-</v>
      </c>
      <c r="N605" s="55">
        <f>Tab_CAANxSAAL[[#This Row],[DATA PRÉ-NOTA]]</f>
        <v>44690</v>
      </c>
      <c r="O605" s="56">
        <v>44704</v>
      </c>
      <c r="P605" s="4" t="str">
        <f>IF(Tab_Indicadores[[#This Row],[DATA PRÉ-NOTA]]&lt;=Tab_Indicadores[[#This Row],[PRAZO PRÉ-NOTA]],"No prazo","Fora do prazo")</f>
        <v>No prazo</v>
      </c>
    </row>
    <row r="606" spans="1:16" x14ac:dyDescent="0.25">
      <c r="A606" s="40" t="str">
        <f t="shared" si="83"/>
        <v>Maio</v>
      </c>
      <c r="B606" s="40">
        <f>MONTH(Tab_CAANxSAAL[[#This Row],[MÊS LANÇ.]])</f>
        <v>5</v>
      </c>
      <c r="C606" s="40" t="str">
        <f>Tab_CAANxSAAL[[#This Row],[FILIAL]]</f>
        <v>A</v>
      </c>
      <c r="D606" s="48" t="str">
        <f>Tab_CAANxSAAL[[#This Row],[RAZÃO SOCIAL]]</f>
        <v>Rafael Nunes</v>
      </c>
      <c r="E606" s="40">
        <f>Tab_CAANxSAAL[[#This Row],[NATUREZA CONTRATO]]</f>
        <v>841439</v>
      </c>
      <c r="F606" s="4" t="str">
        <f>Tab_CAANxSAAL[[#This Row],[MEDIDOR / REQUISITANTE]]</f>
        <v>Evelyn Souza</v>
      </c>
      <c r="G606" s="46">
        <f>Tab_CAANxSAAL[[#This Row],[LIBERAÇÃO PEDIDO]]</f>
        <v>44690</v>
      </c>
      <c r="H606" s="46">
        <v>44701</v>
      </c>
      <c r="I606" s="40">
        <f>DAY(Tab_Indicadores[[#This Row],[DATA LIBERAÇÃO]])</f>
        <v>9</v>
      </c>
      <c r="J606" s="40" t="e">
        <f>IF(Tab_Indicadores[[#This Row],[MÊS]]=$AA$3,I606,"")</f>
        <v>#REF!</v>
      </c>
      <c r="K606" s="49" t="str">
        <f>IF(Tab_Indicadores[[#All],[DATA LIBERAÇÃO]]&gt;Tab_Indicadores[[#All],[PRAZO LIBERAÇÃO]],"Fora do prazo","No prazo")</f>
        <v>No prazo</v>
      </c>
      <c r="L606" s="49" t="str">
        <f t="shared" si="84"/>
        <v>-</v>
      </c>
      <c r="M606" s="40" t="str">
        <f>IF(Tab_Indicadores[[#This Row],[STATUS]]=$Q$3,"-","")</f>
        <v>-</v>
      </c>
      <c r="N606" s="55">
        <f>Tab_CAANxSAAL[[#This Row],[DATA PRÉ-NOTA]]</f>
        <v>44690</v>
      </c>
      <c r="O606" s="56">
        <v>44704</v>
      </c>
      <c r="P606" s="4" t="str">
        <f>IF(Tab_Indicadores[[#This Row],[DATA PRÉ-NOTA]]&lt;=Tab_Indicadores[[#This Row],[PRAZO PRÉ-NOTA]],"No prazo","Fora do prazo")</f>
        <v>No prazo</v>
      </c>
    </row>
    <row r="607" spans="1:16" x14ac:dyDescent="0.25">
      <c r="A607" s="40" t="str">
        <f t="shared" si="83"/>
        <v>Maio</v>
      </c>
      <c r="B607" s="40">
        <f>MONTH(Tab_CAANxSAAL[[#This Row],[MÊS LANÇ.]])</f>
        <v>5</v>
      </c>
      <c r="C607" s="40" t="str">
        <f>Tab_CAANxSAAL[[#This Row],[FILIAL]]</f>
        <v>B</v>
      </c>
      <c r="D607" s="48" t="str">
        <f>Tab_CAANxSAAL[[#This Row],[RAZÃO SOCIAL]]</f>
        <v>Bibar</v>
      </c>
      <c r="E607" s="40">
        <f>Tab_CAANxSAAL[[#This Row],[NATUREZA CONTRATO]]</f>
        <v>506034</v>
      </c>
      <c r="F607" s="4" t="str">
        <f>Tab_CAANxSAAL[[#This Row],[MEDIDOR / REQUISITANTE]]</f>
        <v>Maria Eduarda Ribeiro</v>
      </c>
      <c r="G607" s="46">
        <f>Tab_CAANxSAAL[[#This Row],[LIBERAÇÃO PEDIDO]]</f>
        <v>44686</v>
      </c>
      <c r="H607" s="46">
        <v>44701</v>
      </c>
      <c r="I607" s="40">
        <f>DAY(Tab_Indicadores[[#This Row],[DATA LIBERAÇÃO]])</f>
        <v>5</v>
      </c>
      <c r="J607" s="40" t="e">
        <f>IF(Tab_Indicadores[[#This Row],[MÊS]]=$AA$3,I607,"")</f>
        <v>#REF!</v>
      </c>
      <c r="K607" s="49" t="str">
        <f>IF(Tab_Indicadores[[#All],[DATA LIBERAÇÃO]]&gt;Tab_Indicadores[[#All],[PRAZO LIBERAÇÃO]],"Fora do prazo","No prazo")</f>
        <v>No prazo</v>
      </c>
      <c r="L607" s="49" t="str">
        <f t="shared" si="84"/>
        <v>-</v>
      </c>
      <c r="M607" s="40" t="str">
        <f>IF(Tab_Indicadores[[#This Row],[STATUS]]=$Q$3,"-","")</f>
        <v>-</v>
      </c>
      <c r="N607" s="55">
        <f>Tab_CAANxSAAL[[#This Row],[DATA PRÉ-NOTA]]</f>
        <v>44687</v>
      </c>
      <c r="O607" s="56">
        <v>44704</v>
      </c>
      <c r="P607" s="4" t="str">
        <f>IF(Tab_Indicadores[[#This Row],[DATA PRÉ-NOTA]]&lt;=Tab_Indicadores[[#This Row],[PRAZO PRÉ-NOTA]],"No prazo","Fora do prazo")</f>
        <v>No prazo</v>
      </c>
    </row>
    <row r="608" spans="1:16" x14ac:dyDescent="0.25">
      <c r="A608" s="40" t="str">
        <f t="shared" ref="A608:A639" si="85">IF(B608=1,"Janeiro",IF(B608=2,"Fevereiro",IF(B608=3,"Março",IF(B608=4,"Abril",IF(B608=5,"Maio",IF(B608=6,"Junho",IF(B608=7,"Julho",IF(B608=8,"Agosto",IF(B608=9,"Setembro",IF(B608=10,"Outubro",IF(B608=11,"Novembro","Dezembro")))))))))))</f>
        <v>Maio</v>
      </c>
      <c r="B608" s="40">
        <f>MONTH(Tab_CAANxSAAL[[#This Row],[MÊS LANÇ.]])</f>
        <v>5</v>
      </c>
      <c r="C608" s="40" t="str">
        <f>Tab_CAANxSAAL[[#This Row],[FILIAL]]</f>
        <v>A</v>
      </c>
      <c r="D608" s="48" t="str">
        <f>Tab_CAANxSAAL[[#This Row],[RAZÃO SOCIAL]]</f>
        <v>Luway</v>
      </c>
      <c r="E608" s="40">
        <f>Tab_CAANxSAAL[[#This Row],[NATUREZA CONTRATO]]</f>
        <v>649539</v>
      </c>
      <c r="F608" s="4" t="str">
        <f>Tab_CAANxSAAL[[#This Row],[MEDIDOR / REQUISITANTE]]</f>
        <v>Ana Laura Dias</v>
      </c>
      <c r="G608" s="46">
        <f>Tab_CAANxSAAL[[#This Row],[LIBERAÇÃO PEDIDO]]</f>
        <v>44692</v>
      </c>
      <c r="H608" s="46">
        <v>44701</v>
      </c>
      <c r="I608" s="40">
        <f>DAY(Tab_Indicadores[[#This Row],[DATA LIBERAÇÃO]])</f>
        <v>11</v>
      </c>
      <c r="J608" s="40" t="e">
        <f>IF(Tab_Indicadores[[#This Row],[MÊS]]=$AA$3,I608,"")</f>
        <v>#REF!</v>
      </c>
      <c r="K608" s="49" t="str">
        <f>IF(Tab_Indicadores[[#All],[DATA LIBERAÇÃO]]&gt;Tab_Indicadores[[#All],[PRAZO LIBERAÇÃO]],"Fora do prazo","No prazo")</f>
        <v>No prazo</v>
      </c>
      <c r="L608" s="49" t="str">
        <f t="shared" ref="L608:L639" si="86">IF(K608="Fora do prazo",F608,"-")</f>
        <v>-</v>
      </c>
      <c r="M608" s="40" t="str">
        <f>IF(Tab_Indicadores[[#This Row],[STATUS]]=$Q$3,"-","")</f>
        <v>-</v>
      </c>
      <c r="N608" s="55">
        <f>Tab_CAANxSAAL[[#This Row],[DATA PRÉ-NOTA]]</f>
        <v>44692</v>
      </c>
      <c r="O608" s="56">
        <v>44704</v>
      </c>
      <c r="P608" s="4" t="str">
        <f>IF(Tab_Indicadores[[#This Row],[DATA PRÉ-NOTA]]&lt;=Tab_Indicadores[[#This Row],[PRAZO PRÉ-NOTA]],"No prazo","Fora do prazo")</f>
        <v>No prazo</v>
      </c>
    </row>
    <row r="609" spans="1:16" x14ac:dyDescent="0.25">
      <c r="A609" s="40" t="str">
        <f t="shared" si="85"/>
        <v>Maio</v>
      </c>
      <c r="B609" s="40">
        <f>MONTH(Tab_CAANxSAAL[[#This Row],[MÊS LANÇ.]])</f>
        <v>5</v>
      </c>
      <c r="C609" s="40" t="str">
        <f>Tab_CAANxSAAL[[#This Row],[FILIAL]]</f>
        <v>A</v>
      </c>
      <c r="D609" s="48" t="str">
        <f>Tab_CAANxSAAL[[#This Row],[RAZÃO SOCIAL]]</f>
        <v>Gabrielly Jesus</v>
      </c>
      <c r="E609" s="40">
        <f>Tab_CAANxSAAL[[#This Row],[NATUREZA CONTRATO]]</f>
        <v>735716</v>
      </c>
      <c r="F609" s="4" t="str">
        <f>Tab_CAANxSAAL[[#This Row],[MEDIDOR / REQUISITANTE]]</f>
        <v>Isis Fogaça</v>
      </c>
      <c r="G609" s="46">
        <f>Tab_CAANxSAAL[[#This Row],[LIBERAÇÃO PEDIDO]]</f>
        <v>44686</v>
      </c>
      <c r="H609" s="46">
        <v>44701</v>
      </c>
      <c r="I609" s="40">
        <f>DAY(Tab_Indicadores[[#This Row],[DATA LIBERAÇÃO]])</f>
        <v>5</v>
      </c>
      <c r="J609" s="40" t="e">
        <f>IF(Tab_Indicadores[[#This Row],[MÊS]]=$AA$3,I609,"")</f>
        <v>#REF!</v>
      </c>
      <c r="K609" s="49" t="str">
        <f>IF(Tab_Indicadores[[#All],[DATA LIBERAÇÃO]]&gt;Tab_Indicadores[[#All],[PRAZO LIBERAÇÃO]],"Fora do prazo","No prazo")</f>
        <v>No prazo</v>
      </c>
      <c r="L609" s="49" t="str">
        <f t="shared" si="86"/>
        <v>-</v>
      </c>
      <c r="M609" s="40" t="str">
        <f>IF(Tab_Indicadores[[#This Row],[STATUS]]=$Q$3,"-","")</f>
        <v>-</v>
      </c>
      <c r="N609" s="55">
        <f>Tab_CAANxSAAL[[#This Row],[DATA PRÉ-NOTA]]</f>
        <v>44686</v>
      </c>
      <c r="O609" s="56">
        <v>44704</v>
      </c>
      <c r="P609" s="4" t="str">
        <f>IF(Tab_Indicadores[[#This Row],[DATA PRÉ-NOTA]]&lt;=Tab_Indicadores[[#This Row],[PRAZO PRÉ-NOTA]],"No prazo","Fora do prazo")</f>
        <v>No prazo</v>
      </c>
    </row>
    <row r="610" spans="1:16" x14ac:dyDescent="0.25">
      <c r="A610" s="40" t="str">
        <f t="shared" si="85"/>
        <v>Maio</v>
      </c>
      <c r="B610" s="40">
        <f>MONTH(Tab_CAANxSAAL[[#This Row],[MÊS LANÇ.]])</f>
        <v>5</v>
      </c>
      <c r="C610" s="40" t="str">
        <f>Tab_CAANxSAAL[[#This Row],[FILIAL]]</f>
        <v>A</v>
      </c>
      <c r="D610" s="48" t="str">
        <f>Tab_CAANxSAAL[[#This Row],[RAZÃO SOCIAL]]</f>
        <v>Gabrielly Jesus</v>
      </c>
      <c r="E610" s="40">
        <f>Tab_CAANxSAAL[[#This Row],[NATUREZA CONTRATO]]</f>
        <v>354708</v>
      </c>
      <c r="F610" s="4" t="str">
        <f>Tab_CAANxSAAL[[#This Row],[MEDIDOR / REQUISITANTE]]</f>
        <v>Isis Fogaça</v>
      </c>
      <c r="G610" s="46">
        <f>Tab_CAANxSAAL[[#This Row],[LIBERAÇÃO PEDIDO]]</f>
        <v>44686</v>
      </c>
      <c r="H610" s="46">
        <v>44701</v>
      </c>
      <c r="I610" s="40">
        <f>DAY(Tab_Indicadores[[#This Row],[DATA LIBERAÇÃO]])</f>
        <v>5</v>
      </c>
      <c r="J610" s="40" t="e">
        <f>IF(Tab_Indicadores[[#This Row],[MÊS]]=$AA$3,I610,"")</f>
        <v>#REF!</v>
      </c>
      <c r="K610" s="49" t="str">
        <f>IF(Tab_Indicadores[[#All],[DATA LIBERAÇÃO]]&gt;Tab_Indicadores[[#All],[PRAZO LIBERAÇÃO]],"Fora do prazo","No prazo")</f>
        <v>No prazo</v>
      </c>
      <c r="L610" s="49" t="str">
        <f t="shared" si="86"/>
        <v>-</v>
      </c>
      <c r="M610" s="40" t="str">
        <f>IF(Tab_Indicadores[[#This Row],[STATUS]]=$Q$3,"-","")</f>
        <v>-</v>
      </c>
      <c r="N610" s="55">
        <f>Tab_CAANxSAAL[[#This Row],[DATA PRÉ-NOTA]]</f>
        <v>44686</v>
      </c>
      <c r="O610" s="56">
        <v>44704</v>
      </c>
      <c r="P610" s="4" t="str">
        <f>IF(Tab_Indicadores[[#This Row],[DATA PRÉ-NOTA]]&lt;=Tab_Indicadores[[#This Row],[PRAZO PRÉ-NOTA]],"No prazo","Fora do prazo")</f>
        <v>No prazo</v>
      </c>
    </row>
    <row r="611" spans="1:16" x14ac:dyDescent="0.25">
      <c r="A611" s="40" t="str">
        <f t="shared" si="85"/>
        <v>Maio</v>
      </c>
      <c r="B611" s="40">
        <f>MONTH(Tab_CAANxSAAL[[#This Row],[MÊS LANÇ.]])</f>
        <v>5</v>
      </c>
      <c r="C611" s="40" t="str">
        <f>Tab_CAANxSAAL[[#This Row],[FILIAL]]</f>
        <v>A</v>
      </c>
      <c r="D611" s="48" t="str">
        <f>Tab_CAANxSAAL[[#This Row],[RAZÃO SOCIAL]]</f>
        <v>Gabrielly Jesus</v>
      </c>
      <c r="E611" s="40">
        <f>Tab_CAANxSAAL[[#This Row],[NATUREZA CONTRATO]]</f>
        <v>588751</v>
      </c>
      <c r="F611" s="4" t="str">
        <f>Tab_CAANxSAAL[[#This Row],[MEDIDOR / REQUISITANTE]]</f>
        <v>Isis Fogaça</v>
      </c>
      <c r="G611" s="46">
        <f>Tab_CAANxSAAL[[#This Row],[LIBERAÇÃO PEDIDO]]</f>
        <v>44686</v>
      </c>
      <c r="H611" s="46">
        <v>44701</v>
      </c>
      <c r="I611" s="40">
        <f>DAY(Tab_Indicadores[[#This Row],[DATA LIBERAÇÃO]])</f>
        <v>5</v>
      </c>
      <c r="J611" s="40" t="e">
        <f>IF(Tab_Indicadores[[#This Row],[MÊS]]=$AA$3,I611,"")</f>
        <v>#REF!</v>
      </c>
      <c r="K611" s="49" t="str">
        <f>IF(Tab_Indicadores[[#All],[DATA LIBERAÇÃO]]&gt;Tab_Indicadores[[#All],[PRAZO LIBERAÇÃO]],"Fora do prazo","No prazo")</f>
        <v>No prazo</v>
      </c>
      <c r="L611" s="49" t="str">
        <f t="shared" si="86"/>
        <v>-</v>
      </c>
      <c r="M611" s="40" t="str">
        <f>IF(Tab_Indicadores[[#This Row],[STATUS]]=$Q$3,"-","")</f>
        <v>-</v>
      </c>
      <c r="N611" s="55">
        <f>Tab_CAANxSAAL[[#This Row],[DATA PRÉ-NOTA]]</f>
        <v>44686</v>
      </c>
      <c r="O611" s="56">
        <v>44704</v>
      </c>
      <c r="P611" s="4" t="str">
        <f>IF(Tab_Indicadores[[#This Row],[DATA PRÉ-NOTA]]&lt;=Tab_Indicadores[[#This Row],[PRAZO PRÉ-NOTA]],"No prazo","Fora do prazo")</f>
        <v>No prazo</v>
      </c>
    </row>
    <row r="612" spans="1:16" x14ac:dyDescent="0.25">
      <c r="A612" s="40" t="str">
        <f t="shared" si="85"/>
        <v>Maio</v>
      </c>
      <c r="B612" s="40">
        <f>MONTH(Tab_CAANxSAAL[[#This Row],[MÊS LANÇ.]])</f>
        <v>5</v>
      </c>
      <c r="C612" s="40" t="str">
        <f>Tab_CAANxSAAL[[#This Row],[FILIAL]]</f>
        <v>A</v>
      </c>
      <c r="D612" s="48" t="str">
        <f>Tab_CAANxSAAL[[#This Row],[RAZÃO SOCIAL]]</f>
        <v>Bibar</v>
      </c>
      <c r="E612" s="40">
        <f>Tab_CAANxSAAL[[#This Row],[NATUREZA CONTRATO]]</f>
        <v>408067</v>
      </c>
      <c r="F612" s="4" t="str">
        <f>Tab_CAANxSAAL[[#This Row],[MEDIDOR / REQUISITANTE]]</f>
        <v>Raquel das Neves</v>
      </c>
      <c r="G612" s="46">
        <f>Tab_CAANxSAAL[[#This Row],[LIBERAÇÃO PEDIDO]]</f>
        <v>44686</v>
      </c>
      <c r="H612" s="46">
        <v>44701</v>
      </c>
      <c r="I612" s="40">
        <f>DAY(Tab_Indicadores[[#This Row],[DATA LIBERAÇÃO]])</f>
        <v>5</v>
      </c>
      <c r="J612" s="40" t="e">
        <f>IF(Tab_Indicadores[[#This Row],[MÊS]]=$AA$3,I612,"")</f>
        <v>#REF!</v>
      </c>
      <c r="K612" s="49" t="str">
        <f>IF(Tab_Indicadores[[#All],[DATA LIBERAÇÃO]]&gt;Tab_Indicadores[[#All],[PRAZO LIBERAÇÃO]],"Fora do prazo","No prazo")</f>
        <v>No prazo</v>
      </c>
      <c r="L612" s="49" t="str">
        <f t="shared" si="86"/>
        <v>-</v>
      </c>
      <c r="M612" s="40" t="str">
        <f>IF(Tab_Indicadores[[#This Row],[STATUS]]=$Q$3,"-","")</f>
        <v>-</v>
      </c>
      <c r="N612" s="55">
        <f>Tab_CAANxSAAL[[#This Row],[DATA PRÉ-NOTA]]</f>
        <v>44690</v>
      </c>
      <c r="O612" s="56">
        <v>44704</v>
      </c>
      <c r="P612" s="4" t="str">
        <f>IF(Tab_Indicadores[[#This Row],[DATA PRÉ-NOTA]]&lt;=Tab_Indicadores[[#This Row],[PRAZO PRÉ-NOTA]],"No prazo","Fora do prazo")</f>
        <v>No prazo</v>
      </c>
    </row>
    <row r="613" spans="1:16" x14ac:dyDescent="0.25">
      <c r="A613" s="40" t="str">
        <f t="shared" si="85"/>
        <v>Maio</v>
      </c>
      <c r="B613" s="40">
        <f>MONTH(Tab_CAANxSAAL[[#This Row],[MÊS LANÇ.]])</f>
        <v>5</v>
      </c>
      <c r="C613" s="40" t="str">
        <f>Tab_CAANxSAAL[[#This Row],[FILIAL]]</f>
        <v>B</v>
      </c>
      <c r="D613" s="48" t="str">
        <f>Tab_CAANxSAAL[[#This Row],[RAZÃO SOCIAL]]</f>
        <v>Lucas da Cunha</v>
      </c>
      <c r="E613" s="40">
        <f>Tab_CAANxSAAL[[#This Row],[NATUREZA CONTRATO]]</f>
        <v>397042</v>
      </c>
      <c r="F613" s="4" t="str">
        <f>Tab_CAANxSAAL[[#This Row],[MEDIDOR / REQUISITANTE]]</f>
        <v>Maria Eduarda Ribeiro</v>
      </c>
      <c r="G613" s="46">
        <f>Tab_CAANxSAAL[[#This Row],[LIBERAÇÃO PEDIDO]]</f>
        <v>44690</v>
      </c>
      <c r="H613" s="46">
        <v>44701</v>
      </c>
      <c r="I613" s="40">
        <f>DAY(Tab_Indicadores[[#This Row],[DATA LIBERAÇÃO]])</f>
        <v>9</v>
      </c>
      <c r="J613" s="40" t="e">
        <f>IF(Tab_Indicadores[[#This Row],[MÊS]]=$AA$3,I613,"")</f>
        <v>#REF!</v>
      </c>
      <c r="K613" s="49" t="str">
        <f>IF(Tab_Indicadores[[#All],[DATA LIBERAÇÃO]]&gt;Tab_Indicadores[[#All],[PRAZO LIBERAÇÃO]],"Fora do prazo","No prazo")</f>
        <v>No prazo</v>
      </c>
      <c r="L613" s="49" t="str">
        <f t="shared" si="86"/>
        <v>-</v>
      </c>
      <c r="M613" s="40" t="str">
        <f>IF(Tab_Indicadores[[#This Row],[STATUS]]=$Q$3,"-","")</f>
        <v>-</v>
      </c>
      <c r="N613" s="55">
        <f>Tab_CAANxSAAL[[#This Row],[DATA PRÉ-NOTA]]</f>
        <v>44690</v>
      </c>
      <c r="O613" s="56">
        <v>44704</v>
      </c>
      <c r="P613" s="4" t="str">
        <f>IF(Tab_Indicadores[[#This Row],[DATA PRÉ-NOTA]]&lt;=Tab_Indicadores[[#This Row],[PRAZO PRÉ-NOTA]],"No prazo","Fora do prazo")</f>
        <v>No prazo</v>
      </c>
    </row>
    <row r="614" spans="1:16" x14ac:dyDescent="0.25">
      <c r="A614" s="40" t="str">
        <f t="shared" si="85"/>
        <v>Maio</v>
      </c>
      <c r="B614" s="40">
        <f>MONTH(Tab_CAANxSAAL[[#This Row],[MÊS LANÇ.]])</f>
        <v>5</v>
      </c>
      <c r="C614" s="40" t="str">
        <f>Tab_CAANxSAAL[[#This Row],[FILIAL]]</f>
        <v>A</v>
      </c>
      <c r="D614" s="48" t="str">
        <f>Tab_CAANxSAAL[[#This Row],[RAZÃO SOCIAL]]</f>
        <v>Pudovi</v>
      </c>
      <c r="E614" s="40">
        <f>Tab_CAANxSAAL[[#This Row],[NATUREZA CONTRATO]]</f>
        <v>255715</v>
      </c>
      <c r="F614" s="4" t="str">
        <f>Tab_CAANxSAAL[[#This Row],[MEDIDOR / REQUISITANTE]]</f>
        <v>Lucas Moura</v>
      </c>
      <c r="G614" s="46">
        <f>Tab_CAANxSAAL[[#This Row],[LIBERAÇÃO PEDIDO]]</f>
        <v>44690</v>
      </c>
      <c r="H614" s="46">
        <v>44701</v>
      </c>
      <c r="I614" s="40">
        <f>DAY(Tab_Indicadores[[#This Row],[DATA LIBERAÇÃO]])</f>
        <v>9</v>
      </c>
      <c r="J614" s="40" t="e">
        <f>IF(Tab_Indicadores[[#This Row],[MÊS]]=$AA$3,I614,"")</f>
        <v>#REF!</v>
      </c>
      <c r="K614" s="49" t="str">
        <f>IF(Tab_Indicadores[[#All],[DATA LIBERAÇÃO]]&gt;Tab_Indicadores[[#All],[PRAZO LIBERAÇÃO]],"Fora do prazo","No prazo")</f>
        <v>No prazo</v>
      </c>
      <c r="L614" s="49" t="str">
        <f t="shared" si="86"/>
        <v>-</v>
      </c>
      <c r="M614" s="40" t="str">
        <f>IF(Tab_Indicadores[[#This Row],[STATUS]]=$Q$3,"-","")</f>
        <v>-</v>
      </c>
      <c r="N614" s="55">
        <f>Tab_CAANxSAAL[[#This Row],[DATA PRÉ-NOTA]]</f>
        <v>44692</v>
      </c>
      <c r="O614" s="56">
        <v>44704</v>
      </c>
      <c r="P614" s="4" t="str">
        <f>IF(Tab_Indicadores[[#This Row],[DATA PRÉ-NOTA]]&lt;=Tab_Indicadores[[#This Row],[PRAZO PRÉ-NOTA]],"No prazo","Fora do prazo")</f>
        <v>No prazo</v>
      </c>
    </row>
    <row r="615" spans="1:16" x14ac:dyDescent="0.25">
      <c r="A615" s="40" t="str">
        <f t="shared" si="85"/>
        <v>Maio</v>
      </c>
      <c r="B615" s="40">
        <f>MONTH(Tab_CAANxSAAL[[#This Row],[MÊS LANÇ.]])</f>
        <v>5</v>
      </c>
      <c r="C615" s="40" t="str">
        <f>Tab_CAANxSAAL[[#This Row],[FILIAL]]</f>
        <v>A</v>
      </c>
      <c r="D615" s="48" t="str">
        <f>Tab_CAANxSAAL[[#This Row],[RAZÃO SOCIAL]]</f>
        <v>Caeonion</v>
      </c>
      <c r="E615" s="40">
        <f>Tab_CAANxSAAL[[#This Row],[NATUREZA CONTRATO]]</f>
        <v>418954</v>
      </c>
      <c r="F615" s="4" t="str">
        <f>Tab_CAANxSAAL[[#This Row],[MEDIDOR / REQUISITANTE]]</f>
        <v>Dr. Gustavo Henrique da Rocha</v>
      </c>
      <c r="G615" s="46">
        <f>Tab_CAANxSAAL[[#This Row],[LIBERAÇÃO PEDIDO]]</f>
        <v>44691</v>
      </c>
      <c r="H615" s="46">
        <v>44701</v>
      </c>
      <c r="I615" s="40">
        <f>DAY(Tab_Indicadores[[#This Row],[DATA LIBERAÇÃO]])</f>
        <v>10</v>
      </c>
      <c r="J615" s="40" t="e">
        <f>IF(Tab_Indicadores[[#This Row],[MÊS]]=$AA$3,I615,"")</f>
        <v>#REF!</v>
      </c>
      <c r="K615" s="49" t="str">
        <f>IF(Tab_Indicadores[[#All],[DATA LIBERAÇÃO]]&gt;Tab_Indicadores[[#All],[PRAZO LIBERAÇÃO]],"Fora do prazo","No prazo")</f>
        <v>No prazo</v>
      </c>
      <c r="L615" s="49" t="str">
        <f t="shared" si="86"/>
        <v>-</v>
      </c>
      <c r="M615" s="40" t="str">
        <f>IF(Tab_Indicadores[[#This Row],[STATUS]]=$Q$3,"-","")</f>
        <v>-</v>
      </c>
      <c r="N615" s="55">
        <f>Tab_CAANxSAAL[[#This Row],[DATA PRÉ-NOTA]]</f>
        <v>44691</v>
      </c>
      <c r="O615" s="56">
        <v>44704</v>
      </c>
      <c r="P615" s="4" t="str">
        <f>IF(Tab_Indicadores[[#This Row],[DATA PRÉ-NOTA]]&lt;=Tab_Indicadores[[#This Row],[PRAZO PRÉ-NOTA]],"No prazo","Fora do prazo")</f>
        <v>No prazo</v>
      </c>
    </row>
    <row r="616" spans="1:16" x14ac:dyDescent="0.25">
      <c r="A616" s="40" t="str">
        <f t="shared" si="85"/>
        <v>Maio</v>
      </c>
      <c r="B616" s="40">
        <f>MONTH(Tab_CAANxSAAL[[#This Row],[MÊS LANÇ.]])</f>
        <v>5</v>
      </c>
      <c r="C616" s="40" t="str">
        <f>Tab_CAANxSAAL[[#This Row],[FILIAL]]</f>
        <v>A</v>
      </c>
      <c r="D616" s="48" t="str">
        <f>Tab_CAANxSAAL[[#This Row],[RAZÃO SOCIAL]]</f>
        <v>Waxor</v>
      </c>
      <c r="E616" s="40">
        <f>Tab_CAANxSAAL[[#This Row],[NATUREZA CONTRATO]]</f>
        <v>558842</v>
      </c>
      <c r="F616" s="4" t="str">
        <f>Tab_CAANxSAAL[[#This Row],[MEDIDOR / REQUISITANTE]]</f>
        <v>Dr. João Pedro Moreira</v>
      </c>
      <c r="G616" s="46">
        <f>Tab_CAANxSAAL[[#This Row],[LIBERAÇÃO PEDIDO]]</f>
        <v>44691</v>
      </c>
      <c r="H616" s="46">
        <v>44701</v>
      </c>
      <c r="I616" s="40">
        <f>DAY(Tab_Indicadores[[#This Row],[DATA LIBERAÇÃO]])</f>
        <v>10</v>
      </c>
      <c r="J616" s="40" t="e">
        <f>IF(Tab_Indicadores[[#This Row],[MÊS]]=$AA$3,I616,"")</f>
        <v>#REF!</v>
      </c>
      <c r="K616" s="49" t="str">
        <f>IF(Tab_Indicadores[[#All],[DATA LIBERAÇÃO]]&gt;Tab_Indicadores[[#All],[PRAZO LIBERAÇÃO]],"Fora do prazo","No prazo")</f>
        <v>No prazo</v>
      </c>
      <c r="L616" s="49" t="str">
        <f t="shared" si="86"/>
        <v>-</v>
      </c>
      <c r="M616" s="40" t="str">
        <f>IF(Tab_Indicadores[[#This Row],[STATUS]]=$Q$3,"-","")</f>
        <v>-</v>
      </c>
      <c r="N616" s="55">
        <f>Tab_CAANxSAAL[[#This Row],[DATA PRÉ-NOTA]]</f>
        <v>44691</v>
      </c>
      <c r="O616" s="56">
        <v>44704</v>
      </c>
      <c r="P616" s="4" t="str">
        <f>IF(Tab_Indicadores[[#This Row],[DATA PRÉ-NOTA]]&lt;=Tab_Indicadores[[#This Row],[PRAZO PRÉ-NOTA]],"No prazo","Fora do prazo")</f>
        <v>No prazo</v>
      </c>
    </row>
    <row r="617" spans="1:16" x14ac:dyDescent="0.25">
      <c r="A617" s="40" t="str">
        <f t="shared" si="85"/>
        <v>Maio</v>
      </c>
      <c r="B617" s="40">
        <f>MONTH(Tab_CAANxSAAL[[#This Row],[MÊS LANÇ.]])</f>
        <v>5</v>
      </c>
      <c r="C617" s="40" t="str">
        <f>Tab_CAANxSAAL[[#This Row],[FILIAL]]</f>
        <v>A</v>
      </c>
      <c r="D617" s="48" t="str">
        <f>Tab_CAANxSAAL[[#This Row],[RAZÃO SOCIAL]]</f>
        <v>Bashbek</v>
      </c>
      <c r="E617" s="40">
        <f>Tab_CAANxSAAL[[#This Row],[NATUREZA CONTRATO]]</f>
        <v>517456</v>
      </c>
      <c r="F617" s="4" t="str">
        <f>Tab_CAANxSAAL[[#This Row],[MEDIDOR / REQUISITANTE]]</f>
        <v>Evelyn Souza</v>
      </c>
      <c r="G617" s="46">
        <f>Tab_CAANxSAAL[[#This Row],[LIBERAÇÃO PEDIDO]]</f>
        <v>44691</v>
      </c>
      <c r="H617" s="46">
        <v>44701</v>
      </c>
      <c r="I617" s="40">
        <f>DAY(Tab_Indicadores[[#This Row],[DATA LIBERAÇÃO]])</f>
        <v>10</v>
      </c>
      <c r="J617" s="40" t="e">
        <f>IF(Tab_Indicadores[[#This Row],[MÊS]]=$AA$3,I617,"")</f>
        <v>#REF!</v>
      </c>
      <c r="K617" s="49" t="str">
        <f>IF(Tab_Indicadores[[#All],[DATA LIBERAÇÃO]]&gt;Tab_Indicadores[[#All],[PRAZO LIBERAÇÃO]],"Fora do prazo","No prazo")</f>
        <v>No prazo</v>
      </c>
      <c r="L617" s="49" t="str">
        <f t="shared" si="86"/>
        <v>-</v>
      </c>
      <c r="M617" s="40" t="str">
        <f>IF(Tab_Indicadores[[#This Row],[STATUS]]=$Q$3,"-","")</f>
        <v>-</v>
      </c>
      <c r="N617" s="55">
        <f>Tab_CAANxSAAL[[#This Row],[DATA PRÉ-NOTA]]</f>
        <v>44692</v>
      </c>
      <c r="O617" s="56">
        <v>44704</v>
      </c>
      <c r="P617" s="4" t="str">
        <f>IF(Tab_Indicadores[[#This Row],[DATA PRÉ-NOTA]]&lt;=Tab_Indicadores[[#This Row],[PRAZO PRÉ-NOTA]],"No prazo","Fora do prazo")</f>
        <v>No prazo</v>
      </c>
    </row>
    <row r="618" spans="1:16" x14ac:dyDescent="0.25">
      <c r="A618" s="40" t="str">
        <f t="shared" si="85"/>
        <v>Maio</v>
      </c>
      <c r="B618" s="40">
        <f>MONTH(Tab_CAANxSAAL[[#This Row],[MÊS LANÇ.]])</f>
        <v>5</v>
      </c>
      <c r="C618" s="40" t="str">
        <f>Tab_CAANxSAAL[[#This Row],[FILIAL]]</f>
        <v>A</v>
      </c>
      <c r="D618" s="48" t="str">
        <f>Tab_CAANxSAAL[[#This Row],[RAZÃO SOCIAL]]</f>
        <v>Tetay</v>
      </c>
      <c r="E618" s="40">
        <f>Tab_CAANxSAAL[[#This Row],[NATUREZA CONTRATO]]</f>
        <v>350340</v>
      </c>
      <c r="F618" s="4" t="str">
        <f>Tab_CAANxSAAL[[#This Row],[MEDIDOR / REQUISITANTE]]</f>
        <v>Diogo Nogueira</v>
      </c>
      <c r="G618" s="46">
        <f>Tab_CAANxSAAL[[#This Row],[LIBERAÇÃO PEDIDO]]</f>
        <v>44684</v>
      </c>
      <c r="H618" s="46">
        <v>44701</v>
      </c>
      <c r="I618" s="40">
        <f>DAY(Tab_Indicadores[[#This Row],[DATA LIBERAÇÃO]])</f>
        <v>3</v>
      </c>
      <c r="J618" s="40" t="e">
        <f>IF(Tab_Indicadores[[#This Row],[MÊS]]=$AA$3,I618,"")</f>
        <v>#REF!</v>
      </c>
      <c r="K618" s="49" t="str">
        <f>IF(Tab_Indicadores[[#All],[DATA LIBERAÇÃO]]&gt;Tab_Indicadores[[#All],[PRAZO LIBERAÇÃO]],"Fora do prazo","No prazo")</f>
        <v>No prazo</v>
      </c>
      <c r="L618" s="49" t="str">
        <f t="shared" si="86"/>
        <v>-</v>
      </c>
      <c r="M618" s="40" t="str">
        <f>IF(Tab_Indicadores[[#This Row],[STATUS]]=$Q$3,"-","")</f>
        <v>-</v>
      </c>
      <c r="N618" s="55">
        <f>Tab_CAANxSAAL[[#This Row],[DATA PRÉ-NOTA]]</f>
        <v>44692</v>
      </c>
      <c r="O618" s="56">
        <v>44704</v>
      </c>
      <c r="P618" s="4" t="str">
        <f>IF(Tab_Indicadores[[#This Row],[DATA PRÉ-NOTA]]&lt;=Tab_Indicadores[[#This Row],[PRAZO PRÉ-NOTA]],"No prazo","Fora do prazo")</f>
        <v>No prazo</v>
      </c>
    </row>
    <row r="619" spans="1:16" x14ac:dyDescent="0.25">
      <c r="A619" s="40" t="str">
        <f t="shared" si="85"/>
        <v>Maio</v>
      </c>
      <c r="B619" s="40">
        <f>MONTH(Tab_CAANxSAAL[[#This Row],[MÊS LANÇ.]])</f>
        <v>5</v>
      </c>
      <c r="C619" s="40" t="str">
        <f>Tab_CAANxSAAL[[#This Row],[FILIAL]]</f>
        <v>A</v>
      </c>
      <c r="D619" s="48" t="str">
        <f>Tab_CAANxSAAL[[#This Row],[RAZÃO SOCIAL]]</f>
        <v>Tetay</v>
      </c>
      <c r="E619" s="40">
        <f>Tab_CAANxSAAL[[#This Row],[NATUREZA CONTRATO]]</f>
        <v>585644</v>
      </c>
      <c r="F619" s="4" t="str">
        <f>Tab_CAANxSAAL[[#This Row],[MEDIDOR / REQUISITANTE]]</f>
        <v>Diogo Nogueira</v>
      </c>
      <c r="G619" s="46">
        <f>Tab_CAANxSAAL[[#This Row],[LIBERAÇÃO PEDIDO]]</f>
        <v>44684</v>
      </c>
      <c r="H619" s="46">
        <v>44701</v>
      </c>
      <c r="I619" s="40">
        <f>DAY(Tab_Indicadores[[#This Row],[DATA LIBERAÇÃO]])</f>
        <v>3</v>
      </c>
      <c r="J619" s="40" t="e">
        <f>IF(Tab_Indicadores[[#This Row],[MÊS]]=$AA$3,I619,"")</f>
        <v>#REF!</v>
      </c>
      <c r="K619" s="49" t="str">
        <f>IF(Tab_Indicadores[[#All],[DATA LIBERAÇÃO]]&gt;Tab_Indicadores[[#All],[PRAZO LIBERAÇÃO]],"Fora do prazo","No prazo")</f>
        <v>No prazo</v>
      </c>
      <c r="L619" s="49" t="str">
        <f t="shared" si="86"/>
        <v>-</v>
      </c>
      <c r="M619" s="40" t="str">
        <f>IF(Tab_Indicadores[[#This Row],[STATUS]]=$Q$3,"-","")</f>
        <v>-</v>
      </c>
      <c r="N619" s="55">
        <f>Tab_CAANxSAAL[[#This Row],[DATA PRÉ-NOTA]]</f>
        <v>44692</v>
      </c>
      <c r="O619" s="56">
        <v>44704</v>
      </c>
      <c r="P619" s="4" t="str">
        <f>IF(Tab_Indicadores[[#This Row],[DATA PRÉ-NOTA]]&lt;=Tab_Indicadores[[#This Row],[PRAZO PRÉ-NOTA]],"No prazo","Fora do prazo")</f>
        <v>No prazo</v>
      </c>
    </row>
    <row r="620" spans="1:16" x14ac:dyDescent="0.25">
      <c r="A620" s="40" t="str">
        <f t="shared" si="85"/>
        <v>Maio</v>
      </c>
      <c r="B620" s="40">
        <f>MONTH(Tab_CAANxSAAL[[#This Row],[MÊS LANÇ.]])</f>
        <v>5</v>
      </c>
      <c r="C620" s="40" t="str">
        <f>Tab_CAANxSAAL[[#This Row],[FILIAL]]</f>
        <v>A</v>
      </c>
      <c r="D620" s="48" t="str">
        <f>Tab_CAANxSAAL[[#This Row],[RAZÃO SOCIAL]]</f>
        <v>Buaga</v>
      </c>
      <c r="E620" s="40">
        <f>Tab_CAANxSAAL[[#This Row],[NATUREZA CONTRATO]]</f>
        <v>620604</v>
      </c>
      <c r="F620" s="4" t="str">
        <f>Tab_CAANxSAAL[[#This Row],[MEDIDOR / REQUISITANTE]]</f>
        <v>Maria Clara Azevedo</v>
      </c>
      <c r="G620" s="46">
        <f>Tab_CAANxSAAL[[#This Row],[LIBERAÇÃO PEDIDO]]</f>
        <v>44686</v>
      </c>
      <c r="H620" s="46">
        <v>44701</v>
      </c>
      <c r="I620" s="40">
        <f>DAY(Tab_Indicadores[[#This Row],[DATA LIBERAÇÃO]])</f>
        <v>5</v>
      </c>
      <c r="J620" s="40" t="e">
        <f>IF(Tab_Indicadores[[#This Row],[MÊS]]=$AA$3,I620,"")</f>
        <v>#REF!</v>
      </c>
      <c r="K620" s="49" t="str">
        <f>IF(Tab_Indicadores[[#All],[DATA LIBERAÇÃO]]&gt;Tab_Indicadores[[#All],[PRAZO LIBERAÇÃO]],"Fora do prazo","No prazo")</f>
        <v>No prazo</v>
      </c>
      <c r="L620" s="49" t="str">
        <f t="shared" si="86"/>
        <v>-</v>
      </c>
      <c r="M620" s="40" t="str">
        <f>IF(Tab_Indicadores[[#This Row],[STATUS]]=$Q$3,"-","")</f>
        <v>-</v>
      </c>
      <c r="N620" s="55">
        <f>Tab_CAANxSAAL[[#This Row],[DATA PRÉ-NOTA]]</f>
        <v>44692</v>
      </c>
      <c r="O620" s="56">
        <v>44704</v>
      </c>
      <c r="P620" s="4" t="str">
        <f>IF(Tab_Indicadores[[#This Row],[DATA PRÉ-NOTA]]&lt;=Tab_Indicadores[[#This Row],[PRAZO PRÉ-NOTA]],"No prazo","Fora do prazo")</f>
        <v>No prazo</v>
      </c>
    </row>
    <row r="621" spans="1:16" x14ac:dyDescent="0.25">
      <c r="A621" s="40" t="str">
        <f t="shared" si="85"/>
        <v>Maio</v>
      </c>
      <c r="B621" s="40">
        <f>MONTH(Tab_CAANxSAAL[[#This Row],[MÊS LANÇ.]])</f>
        <v>5</v>
      </c>
      <c r="C621" s="40" t="str">
        <f>Tab_CAANxSAAL[[#This Row],[FILIAL]]</f>
        <v>A</v>
      </c>
      <c r="D621" s="48" t="str">
        <f>Tab_CAANxSAAL[[#This Row],[RAZÃO SOCIAL]]</f>
        <v>Weas</v>
      </c>
      <c r="E621" s="40">
        <f>Tab_CAANxSAAL[[#This Row],[NATUREZA CONTRATO]]</f>
        <v>644985</v>
      </c>
      <c r="F621" s="4" t="str">
        <f>Tab_CAANxSAAL[[#This Row],[MEDIDOR / REQUISITANTE]]</f>
        <v>Maria Clara Azevedo</v>
      </c>
      <c r="G621" s="46">
        <f>Tab_CAANxSAAL[[#This Row],[LIBERAÇÃO PEDIDO]]</f>
        <v>44686</v>
      </c>
      <c r="H621" s="46">
        <v>44701</v>
      </c>
      <c r="I621" s="40">
        <f>DAY(Tab_Indicadores[[#This Row],[DATA LIBERAÇÃO]])</f>
        <v>5</v>
      </c>
      <c r="J621" s="40" t="e">
        <f>IF(Tab_Indicadores[[#This Row],[MÊS]]=$AA$3,I621,"")</f>
        <v>#REF!</v>
      </c>
      <c r="K621" s="49" t="str">
        <f>IF(Tab_Indicadores[[#All],[DATA LIBERAÇÃO]]&gt;Tab_Indicadores[[#All],[PRAZO LIBERAÇÃO]],"Fora do prazo","No prazo")</f>
        <v>No prazo</v>
      </c>
      <c r="L621" s="49" t="str">
        <f t="shared" si="86"/>
        <v>-</v>
      </c>
      <c r="M621" s="40" t="str">
        <f>IF(Tab_Indicadores[[#This Row],[STATUS]]=$Q$3,"-","")</f>
        <v>-</v>
      </c>
      <c r="N621" s="55">
        <f>Tab_CAANxSAAL[[#This Row],[DATA PRÉ-NOTA]]</f>
        <v>44694</v>
      </c>
      <c r="O621" s="56">
        <v>44704</v>
      </c>
      <c r="P621" s="4" t="str">
        <f>IF(Tab_Indicadores[[#This Row],[DATA PRÉ-NOTA]]&lt;=Tab_Indicadores[[#This Row],[PRAZO PRÉ-NOTA]],"No prazo","Fora do prazo")</f>
        <v>No prazo</v>
      </c>
    </row>
    <row r="622" spans="1:16" x14ac:dyDescent="0.25">
      <c r="A622" s="40" t="str">
        <f t="shared" si="85"/>
        <v>Maio</v>
      </c>
      <c r="B622" s="40">
        <f>MONTH(Tab_CAANxSAAL[[#This Row],[MÊS LANÇ.]])</f>
        <v>5</v>
      </c>
      <c r="C622" s="40" t="str">
        <f>Tab_CAANxSAAL[[#This Row],[FILIAL]]</f>
        <v>A</v>
      </c>
      <c r="D622" s="48" t="str">
        <f>Tab_CAANxSAAL[[#This Row],[RAZÃO SOCIAL]]</f>
        <v>Leonardo Aragão</v>
      </c>
      <c r="E622" s="40">
        <f>Tab_CAANxSAAL[[#This Row],[NATUREZA CONTRATO]]</f>
        <v>927555</v>
      </c>
      <c r="F622" s="4" t="str">
        <f>Tab_CAANxSAAL[[#This Row],[MEDIDOR / REQUISITANTE]]</f>
        <v>Maria Clara Azevedo</v>
      </c>
      <c r="G622" s="46">
        <f>Tab_CAANxSAAL[[#This Row],[LIBERAÇÃO PEDIDO]]</f>
        <v>44687</v>
      </c>
      <c r="H622" s="46">
        <v>44701</v>
      </c>
      <c r="I622" s="40">
        <f>DAY(Tab_Indicadores[[#This Row],[DATA LIBERAÇÃO]])</f>
        <v>6</v>
      </c>
      <c r="J622" s="40" t="e">
        <f>IF(Tab_Indicadores[[#This Row],[MÊS]]=$AA$3,I622,"")</f>
        <v>#REF!</v>
      </c>
      <c r="K622" s="49" t="str">
        <f>IF(Tab_Indicadores[[#All],[DATA LIBERAÇÃO]]&gt;Tab_Indicadores[[#All],[PRAZO LIBERAÇÃO]],"Fora do prazo","No prazo")</f>
        <v>No prazo</v>
      </c>
      <c r="L622" s="49" t="str">
        <f t="shared" si="86"/>
        <v>-</v>
      </c>
      <c r="M622" s="40" t="str">
        <f>IF(Tab_Indicadores[[#This Row],[STATUS]]=$Q$3,"-","")</f>
        <v>-</v>
      </c>
      <c r="N622" s="55">
        <f>Tab_CAANxSAAL[[#This Row],[DATA PRÉ-NOTA]]</f>
        <v>44690</v>
      </c>
      <c r="O622" s="56">
        <v>44704</v>
      </c>
      <c r="P622" s="4" t="str">
        <f>IF(Tab_Indicadores[[#This Row],[DATA PRÉ-NOTA]]&lt;=Tab_Indicadores[[#This Row],[PRAZO PRÉ-NOTA]],"No prazo","Fora do prazo")</f>
        <v>No prazo</v>
      </c>
    </row>
    <row r="623" spans="1:16" x14ac:dyDescent="0.25">
      <c r="A623" s="40" t="str">
        <f t="shared" si="85"/>
        <v>Maio</v>
      </c>
      <c r="B623" s="40">
        <f>MONTH(Tab_CAANxSAAL[[#This Row],[MÊS LANÇ.]])</f>
        <v>5</v>
      </c>
      <c r="C623" s="40" t="str">
        <f>Tab_CAANxSAAL[[#This Row],[FILIAL]]</f>
        <v>B</v>
      </c>
      <c r="D623" s="48" t="str">
        <f>Tab_CAANxSAAL[[#This Row],[RAZÃO SOCIAL]]</f>
        <v>Tetay</v>
      </c>
      <c r="E623" s="40">
        <f>Tab_CAANxSAAL[[#This Row],[NATUREZA CONTRATO]]</f>
        <v>633067</v>
      </c>
      <c r="F623" s="4" t="str">
        <f>Tab_CAANxSAAL[[#This Row],[MEDIDOR / REQUISITANTE]]</f>
        <v>Diogo Nogueira</v>
      </c>
      <c r="G623" s="46">
        <f>Tab_CAANxSAAL[[#This Row],[LIBERAÇÃO PEDIDO]]</f>
        <v>44691</v>
      </c>
      <c r="H623" s="46">
        <v>44701</v>
      </c>
      <c r="I623" s="40">
        <f>DAY(Tab_Indicadores[[#This Row],[DATA LIBERAÇÃO]])</f>
        <v>10</v>
      </c>
      <c r="J623" s="40" t="e">
        <f>IF(Tab_Indicadores[[#This Row],[MÊS]]=$AA$3,I623,"")</f>
        <v>#REF!</v>
      </c>
      <c r="K623" s="49" t="str">
        <f>IF(Tab_Indicadores[[#All],[DATA LIBERAÇÃO]]&gt;Tab_Indicadores[[#All],[PRAZO LIBERAÇÃO]],"Fora do prazo","No prazo")</f>
        <v>No prazo</v>
      </c>
      <c r="L623" s="49" t="str">
        <f t="shared" si="86"/>
        <v>-</v>
      </c>
      <c r="M623" s="40" t="str">
        <f>IF(Tab_Indicadores[[#This Row],[STATUS]]=$Q$3,"-","")</f>
        <v>-</v>
      </c>
      <c r="N623" s="55">
        <f>Tab_CAANxSAAL[[#This Row],[DATA PRÉ-NOTA]]</f>
        <v>44692</v>
      </c>
      <c r="O623" s="56">
        <v>44704</v>
      </c>
      <c r="P623" s="4" t="str">
        <f>IF(Tab_Indicadores[[#This Row],[DATA PRÉ-NOTA]]&lt;=Tab_Indicadores[[#This Row],[PRAZO PRÉ-NOTA]],"No prazo","Fora do prazo")</f>
        <v>No prazo</v>
      </c>
    </row>
    <row r="624" spans="1:16" x14ac:dyDescent="0.25">
      <c r="A624" s="40" t="str">
        <f t="shared" si="85"/>
        <v>Maio</v>
      </c>
      <c r="B624" s="40">
        <f>MONTH(Tab_CAANxSAAL[[#This Row],[MÊS LANÇ.]])</f>
        <v>5</v>
      </c>
      <c r="C624" s="40" t="str">
        <f>Tab_CAANxSAAL[[#This Row],[FILIAL]]</f>
        <v>C</v>
      </c>
      <c r="D624" s="48" t="str">
        <f>Tab_CAANxSAAL[[#This Row],[RAZÃO SOCIAL]]</f>
        <v>Tetay</v>
      </c>
      <c r="E624" s="40">
        <f>Tab_CAANxSAAL[[#This Row],[NATUREZA CONTRATO]]</f>
        <v>485276</v>
      </c>
      <c r="F624" s="4" t="str">
        <f>Tab_CAANxSAAL[[#This Row],[MEDIDOR / REQUISITANTE]]</f>
        <v>Diogo Nogueira</v>
      </c>
      <c r="G624" s="46">
        <f>Tab_CAANxSAAL[[#This Row],[LIBERAÇÃO PEDIDO]]</f>
        <v>44691</v>
      </c>
      <c r="H624" s="46">
        <v>44701</v>
      </c>
      <c r="I624" s="40">
        <f>DAY(Tab_Indicadores[[#This Row],[DATA LIBERAÇÃO]])</f>
        <v>10</v>
      </c>
      <c r="J624" s="40" t="e">
        <f>IF(Tab_Indicadores[[#This Row],[MÊS]]=$AA$3,I624,"")</f>
        <v>#REF!</v>
      </c>
      <c r="K624" s="49" t="str">
        <f>IF(Tab_Indicadores[[#All],[DATA LIBERAÇÃO]]&gt;Tab_Indicadores[[#All],[PRAZO LIBERAÇÃO]],"Fora do prazo","No prazo")</f>
        <v>No prazo</v>
      </c>
      <c r="L624" s="49" t="str">
        <f t="shared" si="86"/>
        <v>-</v>
      </c>
      <c r="M624" s="40" t="str">
        <f>IF(Tab_Indicadores[[#This Row],[STATUS]]=$Q$3,"-","")</f>
        <v>-</v>
      </c>
      <c r="N624" s="55">
        <f>Tab_CAANxSAAL[[#This Row],[DATA PRÉ-NOTA]]</f>
        <v>44692</v>
      </c>
      <c r="O624" s="56">
        <v>44704</v>
      </c>
      <c r="P624" s="4" t="str">
        <f>IF(Tab_Indicadores[[#This Row],[DATA PRÉ-NOTA]]&lt;=Tab_Indicadores[[#This Row],[PRAZO PRÉ-NOTA]],"No prazo","Fora do prazo")</f>
        <v>No prazo</v>
      </c>
    </row>
    <row r="625" spans="1:16" x14ac:dyDescent="0.25">
      <c r="A625" s="40" t="str">
        <f t="shared" si="85"/>
        <v>Maio</v>
      </c>
      <c r="B625" s="40">
        <f>MONTH(Tab_CAANxSAAL[[#This Row],[MÊS LANÇ.]])</f>
        <v>5</v>
      </c>
      <c r="C625" s="40" t="str">
        <f>Tab_CAANxSAAL[[#This Row],[FILIAL]]</f>
        <v>A</v>
      </c>
      <c r="D625" s="48" t="str">
        <f>Tab_CAANxSAAL[[#This Row],[RAZÃO SOCIAL]]</f>
        <v>João Guilherme Melo</v>
      </c>
      <c r="E625" s="40">
        <f>Tab_CAANxSAAL[[#This Row],[NATUREZA CONTRATO]]</f>
        <v>967442</v>
      </c>
      <c r="F625" s="4" t="str">
        <f>Tab_CAANxSAAL[[#This Row],[MEDIDOR / REQUISITANTE]]</f>
        <v>Maria Clara Azevedo</v>
      </c>
      <c r="G625" s="46">
        <f>Tab_CAANxSAAL[[#This Row],[LIBERAÇÃO PEDIDO]]</f>
        <v>44692</v>
      </c>
      <c r="H625" s="46">
        <v>44701</v>
      </c>
      <c r="I625" s="40">
        <f>DAY(Tab_Indicadores[[#This Row],[DATA LIBERAÇÃO]])</f>
        <v>11</v>
      </c>
      <c r="J625" s="40" t="e">
        <f>IF(Tab_Indicadores[[#This Row],[MÊS]]=$AA$3,I625,"")</f>
        <v>#REF!</v>
      </c>
      <c r="K625" s="49" t="str">
        <f>IF(Tab_Indicadores[[#All],[DATA LIBERAÇÃO]]&gt;Tab_Indicadores[[#All],[PRAZO LIBERAÇÃO]],"Fora do prazo","No prazo")</f>
        <v>No prazo</v>
      </c>
      <c r="L625" s="49" t="str">
        <f t="shared" si="86"/>
        <v>-</v>
      </c>
      <c r="M625" s="40" t="str">
        <f>IF(Tab_Indicadores[[#This Row],[STATUS]]=$Q$3,"-","")</f>
        <v>-</v>
      </c>
      <c r="N625" s="55">
        <f>Tab_CAANxSAAL[[#This Row],[DATA PRÉ-NOTA]]</f>
        <v>44693</v>
      </c>
      <c r="O625" s="56">
        <v>44704</v>
      </c>
      <c r="P625" s="4" t="str">
        <f>IF(Tab_Indicadores[[#This Row],[DATA PRÉ-NOTA]]&lt;=Tab_Indicadores[[#This Row],[PRAZO PRÉ-NOTA]],"No prazo","Fora do prazo")</f>
        <v>No prazo</v>
      </c>
    </row>
    <row r="626" spans="1:16" x14ac:dyDescent="0.25">
      <c r="A626" s="40" t="str">
        <f t="shared" si="85"/>
        <v>Maio</v>
      </c>
      <c r="B626" s="40">
        <f>MONTH(Tab_CAANxSAAL[[#This Row],[MÊS LANÇ.]])</f>
        <v>5</v>
      </c>
      <c r="C626" s="40" t="str">
        <f>Tab_CAANxSAAL[[#This Row],[FILIAL]]</f>
        <v>C</v>
      </c>
      <c r="D626" s="48" t="str">
        <f>Tab_CAANxSAAL[[#This Row],[RAZÃO SOCIAL]]</f>
        <v>Luiz Miguel Barbosa</v>
      </c>
      <c r="E626" s="40">
        <f>Tab_CAANxSAAL[[#This Row],[NATUREZA CONTRATO]]</f>
        <v>117183</v>
      </c>
      <c r="F626" s="4" t="str">
        <f>Tab_CAANxSAAL[[#This Row],[MEDIDOR / REQUISITANTE]]</f>
        <v>Lucas Moura</v>
      </c>
      <c r="G626" s="46">
        <f>Tab_CAANxSAAL[[#This Row],[LIBERAÇÃO PEDIDO]]</f>
        <v>44692</v>
      </c>
      <c r="H626" s="46">
        <v>44701</v>
      </c>
      <c r="I626" s="40">
        <f>DAY(Tab_Indicadores[[#This Row],[DATA LIBERAÇÃO]])</f>
        <v>11</v>
      </c>
      <c r="J626" s="40" t="e">
        <f>IF(Tab_Indicadores[[#This Row],[MÊS]]=$AA$3,I626,"")</f>
        <v>#REF!</v>
      </c>
      <c r="K626" s="49" t="str">
        <f>IF(Tab_Indicadores[[#All],[DATA LIBERAÇÃO]]&gt;Tab_Indicadores[[#All],[PRAZO LIBERAÇÃO]],"Fora do prazo","No prazo")</f>
        <v>No prazo</v>
      </c>
      <c r="L626" s="49" t="str">
        <f t="shared" si="86"/>
        <v>-</v>
      </c>
      <c r="M626" s="40" t="str">
        <f>IF(Tab_Indicadores[[#This Row],[STATUS]]=$Q$3,"-","")</f>
        <v>-</v>
      </c>
      <c r="N626" s="55">
        <f>Tab_CAANxSAAL[[#This Row],[DATA PRÉ-NOTA]]</f>
        <v>44693</v>
      </c>
      <c r="O626" s="56">
        <v>44704</v>
      </c>
      <c r="P626" s="4" t="str">
        <f>IF(Tab_Indicadores[[#This Row],[DATA PRÉ-NOTA]]&lt;=Tab_Indicadores[[#This Row],[PRAZO PRÉ-NOTA]],"No prazo","Fora do prazo")</f>
        <v>No prazo</v>
      </c>
    </row>
    <row r="627" spans="1:16" x14ac:dyDescent="0.25">
      <c r="A627" s="40" t="str">
        <f t="shared" si="85"/>
        <v>Maio</v>
      </c>
      <c r="B627" s="40">
        <f>MONTH(Tab_CAANxSAAL[[#This Row],[MÊS LANÇ.]])</f>
        <v>5</v>
      </c>
      <c r="C627" s="40" t="str">
        <f>Tab_CAANxSAAL[[#This Row],[FILIAL]]</f>
        <v>A</v>
      </c>
      <c r="D627" s="48" t="str">
        <f>Tab_CAANxSAAL[[#This Row],[RAZÃO SOCIAL]]</f>
        <v>Kalul</v>
      </c>
      <c r="E627" s="40">
        <f>Tab_CAANxSAAL[[#This Row],[NATUREZA CONTRATO]]</f>
        <v>572729</v>
      </c>
      <c r="F627" s="4" t="str">
        <f>Tab_CAANxSAAL[[#This Row],[MEDIDOR / REQUISITANTE]]</f>
        <v>Diogo Nogueira</v>
      </c>
      <c r="G627" s="46">
        <f>Tab_CAANxSAAL[[#This Row],[LIBERAÇÃO PEDIDO]]</f>
        <v>44692</v>
      </c>
      <c r="H627" s="46">
        <v>44701</v>
      </c>
      <c r="I627" s="40">
        <f>DAY(Tab_Indicadores[[#This Row],[DATA LIBERAÇÃO]])</f>
        <v>11</v>
      </c>
      <c r="J627" s="40" t="e">
        <f>IF(Tab_Indicadores[[#This Row],[MÊS]]=$AA$3,I627,"")</f>
        <v>#REF!</v>
      </c>
      <c r="K627" s="49" t="str">
        <f>IF(Tab_Indicadores[[#All],[DATA LIBERAÇÃO]]&gt;Tab_Indicadores[[#All],[PRAZO LIBERAÇÃO]],"Fora do prazo","No prazo")</f>
        <v>No prazo</v>
      </c>
      <c r="L627" s="49" t="str">
        <f t="shared" si="86"/>
        <v>-</v>
      </c>
      <c r="M627" s="40" t="str">
        <f>IF(Tab_Indicadores[[#This Row],[STATUS]]=$Q$3,"-","")</f>
        <v>-</v>
      </c>
      <c r="N627" s="55">
        <f>Tab_CAANxSAAL[[#This Row],[DATA PRÉ-NOTA]]</f>
        <v>44693</v>
      </c>
      <c r="O627" s="56">
        <v>44704</v>
      </c>
      <c r="P627" s="4" t="str">
        <f>IF(Tab_Indicadores[[#This Row],[DATA PRÉ-NOTA]]&lt;=Tab_Indicadores[[#This Row],[PRAZO PRÉ-NOTA]],"No prazo","Fora do prazo")</f>
        <v>No prazo</v>
      </c>
    </row>
    <row r="628" spans="1:16" x14ac:dyDescent="0.25">
      <c r="A628" s="40" t="str">
        <f t="shared" si="85"/>
        <v>Maio</v>
      </c>
      <c r="B628" s="40">
        <f>MONTH(Tab_CAANxSAAL[[#This Row],[MÊS LANÇ.]])</f>
        <v>5</v>
      </c>
      <c r="C628" s="40" t="str">
        <f>Tab_CAANxSAAL[[#This Row],[FILIAL]]</f>
        <v>A</v>
      </c>
      <c r="D628" s="48" t="str">
        <f>Tab_CAANxSAAL[[#This Row],[RAZÃO SOCIAL]]</f>
        <v>Irmal</v>
      </c>
      <c r="E628" s="40">
        <f>Tab_CAANxSAAL[[#This Row],[NATUREZA CONTRATO]]</f>
        <v>493882</v>
      </c>
      <c r="F628" s="4" t="str">
        <f>Tab_CAANxSAAL[[#This Row],[MEDIDOR / REQUISITANTE]]</f>
        <v>Stephany Porto</v>
      </c>
      <c r="G628" s="46">
        <f>Tab_CAANxSAAL[[#This Row],[LIBERAÇÃO PEDIDO]]</f>
        <v>44692</v>
      </c>
      <c r="H628" s="46">
        <v>44701</v>
      </c>
      <c r="I628" s="40">
        <f>DAY(Tab_Indicadores[[#This Row],[DATA LIBERAÇÃO]])</f>
        <v>11</v>
      </c>
      <c r="J628" s="40" t="e">
        <f>IF(Tab_Indicadores[[#This Row],[MÊS]]=$AA$3,I628,"")</f>
        <v>#REF!</v>
      </c>
      <c r="K628" s="49" t="str">
        <f>IF(Tab_Indicadores[[#All],[DATA LIBERAÇÃO]]&gt;Tab_Indicadores[[#All],[PRAZO LIBERAÇÃO]],"Fora do prazo","No prazo")</f>
        <v>No prazo</v>
      </c>
      <c r="L628" s="49" t="str">
        <f t="shared" si="86"/>
        <v>-</v>
      </c>
      <c r="M628" s="40" t="str">
        <f>IF(Tab_Indicadores[[#This Row],[STATUS]]=$Q$3,"-","")</f>
        <v>-</v>
      </c>
      <c r="N628" s="55">
        <f>Tab_CAANxSAAL[[#This Row],[DATA PRÉ-NOTA]]</f>
        <v>44693</v>
      </c>
      <c r="O628" s="56">
        <v>44704</v>
      </c>
      <c r="P628" s="4" t="str">
        <f>IF(Tab_Indicadores[[#This Row],[DATA PRÉ-NOTA]]&lt;=Tab_Indicadores[[#This Row],[PRAZO PRÉ-NOTA]],"No prazo","Fora do prazo")</f>
        <v>No prazo</v>
      </c>
    </row>
    <row r="629" spans="1:16" x14ac:dyDescent="0.25">
      <c r="A629" s="40" t="str">
        <f t="shared" si="85"/>
        <v>Maio</v>
      </c>
      <c r="B629" s="40">
        <f>MONTH(Tab_CAANxSAAL[[#This Row],[MÊS LANÇ.]])</f>
        <v>5</v>
      </c>
      <c r="C629" s="40" t="str">
        <f>Tab_CAANxSAAL[[#This Row],[FILIAL]]</f>
        <v>A</v>
      </c>
      <c r="D629" s="48" t="str">
        <f>Tab_CAANxSAAL[[#This Row],[RAZÃO SOCIAL]]</f>
        <v>Bivaror</v>
      </c>
      <c r="E629" s="40">
        <f>Tab_CAANxSAAL[[#This Row],[NATUREZA CONTRATO]]</f>
        <v>355531</v>
      </c>
      <c r="F629" s="4" t="str">
        <f>Tab_CAANxSAAL[[#This Row],[MEDIDOR / REQUISITANTE]]</f>
        <v>Maria Eduarda Ribeiro</v>
      </c>
      <c r="G629" s="46">
        <f>Tab_CAANxSAAL[[#This Row],[LIBERAÇÃO PEDIDO]]</f>
        <v>44692</v>
      </c>
      <c r="H629" s="46">
        <v>44701</v>
      </c>
      <c r="I629" s="40">
        <f>DAY(Tab_Indicadores[[#This Row],[DATA LIBERAÇÃO]])</f>
        <v>11</v>
      </c>
      <c r="J629" s="40" t="e">
        <f>IF(Tab_Indicadores[[#This Row],[MÊS]]=$AA$3,I629,"")</f>
        <v>#REF!</v>
      </c>
      <c r="K629" s="49" t="str">
        <f>IF(Tab_Indicadores[[#All],[DATA LIBERAÇÃO]]&gt;Tab_Indicadores[[#All],[PRAZO LIBERAÇÃO]],"Fora do prazo","No prazo")</f>
        <v>No prazo</v>
      </c>
      <c r="L629" s="49" t="str">
        <f t="shared" si="86"/>
        <v>-</v>
      </c>
      <c r="M629" s="40" t="str">
        <f>IF(Tab_Indicadores[[#This Row],[STATUS]]=$Q$3,"-","")</f>
        <v>-</v>
      </c>
      <c r="N629" s="55">
        <f>Tab_CAANxSAAL[[#This Row],[DATA PRÉ-NOTA]]</f>
        <v>44693</v>
      </c>
      <c r="O629" s="56">
        <v>44704</v>
      </c>
      <c r="P629" s="4" t="str">
        <f>IF(Tab_Indicadores[[#This Row],[DATA PRÉ-NOTA]]&lt;=Tab_Indicadores[[#This Row],[PRAZO PRÉ-NOTA]],"No prazo","Fora do prazo")</f>
        <v>No prazo</v>
      </c>
    </row>
    <row r="630" spans="1:16" x14ac:dyDescent="0.25">
      <c r="A630" s="40" t="str">
        <f t="shared" si="85"/>
        <v>Maio</v>
      </c>
      <c r="B630" s="40">
        <f>MONTH(Tab_CAANxSAAL[[#This Row],[MÊS LANÇ.]])</f>
        <v>5</v>
      </c>
      <c r="C630" s="40" t="str">
        <f>Tab_CAANxSAAL[[#This Row],[FILIAL]]</f>
        <v>B</v>
      </c>
      <c r="D630" s="48" t="str">
        <f>Tab_CAANxSAAL[[#This Row],[RAZÃO SOCIAL]]</f>
        <v>Davi Lucas Cavalcanti</v>
      </c>
      <c r="E630" s="40">
        <f>Tab_CAANxSAAL[[#This Row],[NATUREZA CONTRATO]]</f>
        <v>324220</v>
      </c>
      <c r="F630" s="4" t="str">
        <f>Tab_CAANxSAAL[[#This Row],[MEDIDOR / REQUISITANTE]]</f>
        <v>Stephany Porto</v>
      </c>
      <c r="G630" s="46">
        <f>Tab_CAANxSAAL[[#This Row],[LIBERAÇÃO PEDIDO]]</f>
        <v>44693</v>
      </c>
      <c r="H630" s="46">
        <v>44701</v>
      </c>
      <c r="I630" s="40">
        <f>DAY(Tab_Indicadores[[#This Row],[DATA LIBERAÇÃO]])</f>
        <v>12</v>
      </c>
      <c r="J630" s="40" t="e">
        <f>IF(Tab_Indicadores[[#This Row],[MÊS]]=$AA$3,I630,"")</f>
        <v>#REF!</v>
      </c>
      <c r="K630" s="49" t="str">
        <f>IF(Tab_Indicadores[[#All],[DATA LIBERAÇÃO]]&gt;Tab_Indicadores[[#All],[PRAZO LIBERAÇÃO]],"Fora do prazo","No prazo")</f>
        <v>No prazo</v>
      </c>
      <c r="L630" s="49" t="str">
        <f t="shared" si="86"/>
        <v>-</v>
      </c>
      <c r="M630" s="40" t="str">
        <f>IF(Tab_Indicadores[[#This Row],[STATUS]]=$Q$3,"-","")</f>
        <v>-</v>
      </c>
      <c r="N630" s="55">
        <f>Tab_CAANxSAAL[[#This Row],[DATA PRÉ-NOTA]]</f>
        <v>44694</v>
      </c>
      <c r="O630" s="56">
        <v>44704</v>
      </c>
      <c r="P630" s="4" t="str">
        <f>IF(Tab_Indicadores[[#This Row],[DATA PRÉ-NOTA]]&lt;=Tab_Indicadores[[#This Row],[PRAZO PRÉ-NOTA]],"No prazo","Fora do prazo")</f>
        <v>No prazo</v>
      </c>
    </row>
    <row r="631" spans="1:16" x14ac:dyDescent="0.25">
      <c r="A631" s="40" t="str">
        <f t="shared" si="85"/>
        <v>Maio</v>
      </c>
      <c r="B631" s="40">
        <f>MONTH(Tab_CAANxSAAL[[#This Row],[MÊS LANÇ.]])</f>
        <v>5</v>
      </c>
      <c r="C631" s="40" t="str">
        <f>Tab_CAANxSAAL[[#This Row],[FILIAL]]</f>
        <v>B</v>
      </c>
      <c r="D631" s="48" t="str">
        <f>Tab_CAANxSAAL[[#This Row],[RAZÃO SOCIAL]]</f>
        <v>Irmal</v>
      </c>
      <c r="E631" s="40">
        <f>Tab_CAANxSAAL[[#This Row],[NATUREZA CONTRATO]]</f>
        <v>318178</v>
      </c>
      <c r="F631" s="4" t="str">
        <f>Tab_CAANxSAAL[[#This Row],[MEDIDOR / REQUISITANTE]]</f>
        <v>Stephany Porto</v>
      </c>
      <c r="G631" s="46">
        <f>Tab_CAANxSAAL[[#This Row],[LIBERAÇÃO PEDIDO]]</f>
        <v>44693</v>
      </c>
      <c r="H631" s="46">
        <v>44701</v>
      </c>
      <c r="I631" s="40">
        <f>DAY(Tab_Indicadores[[#This Row],[DATA LIBERAÇÃO]])</f>
        <v>12</v>
      </c>
      <c r="J631" s="40" t="e">
        <f>IF(Tab_Indicadores[[#This Row],[MÊS]]=$AA$3,I631,"")</f>
        <v>#REF!</v>
      </c>
      <c r="K631" s="49" t="str">
        <f>IF(Tab_Indicadores[[#All],[DATA LIBERAÇÃO]]&gt;Tab_Indicadores[[#All],[PRAZO LIBERAÇÃO]],"Fora do prazo","No prazo")</f>
        <v>No prazo</v>
      </c>
      <c r="L631" s="49" t="str">
        <f t="shared" si="86"/>
        <v>-</v>
      </c>
      <c r="M631" s="40" t="str">
        <f>IF(Tab_Indicadores[[#This Row],[STATUS]]=$Q$3,"-","")</f>
        <v>-</v>
      </c>
      <c r="N631" s="55">
        <f>Tab_CAANxSAAL[[#This Row],[DATA PRÉ-NOTA]]</f>
        <v>44693</v>
      </c>
      <c r="O631" s="56">
        <v>44704</v>
      </c>
      <c r="P631" s="4" t="str">
        <f>IF(Tab_Indicadores[[#This Row],[DATA PRÉ-NOTA]]&lt;=Tab_Indicadores[[#This Row],[PRAZO PRÉ-NOTA]],"No prazo","Fora do prazo")</f>
        <v>No prazo</v>
      </c>
    </row>
    <row r="632" spans="1:16" x14ac:dyDescent="0.25">
      <c r="A632" s="40" t="str">
        <f t="shared" si="85"/>
        <v>Maio</v>
      </c>
      <c r="B632" s="40">
        <f>MONTH(Tab_CAANxSAAL[[#This Row],[MÊS LANÇ.]])</f>
        <v>5</v>
      </c>
      <c r="C632" s="40" t="str">
        <f>Tab_CAANxSAAL[[#This Row],[FILIAL]]</f>
        <v>A</v>
      </c>
      <c r="D632" s="48" t="str">
        <f>Tab_CAANxSAAL[[#This Row],[RAZÃO SOCIAL]]</f>
        <v>Luway</v>
      </c>
      <c r="E632" s="40">
        <f>Tab_CAANxSAAL[[#This Row],[NATUREZA CONTRATO]]</f>
        <v>274399</v>
      </c>
      <c r="F632" s="4" t="str">
        <f>Tab_CAANxSAAL[[#This Row],[MEDIDOR / REQUISITANTE]]</f>
        <v>Ana Laura Dias</v>
      </c>
      <c r="G632" s="46">
        <f>Tab_CAANxSAAL[[#This Row],[LIBERAÇÃO PEDIDO]]</f>
        <v>44697</v>
      </c>
      <c r="H632" s="46">
        <v>44701</v>
      </c>
      <c r="I632" s="40">
        <f>DAY(Tab_Indicadores[[#This Row],[DATA LIBERAÇÃO]])</f>
        <v>16</v>
      </c>
      <c r="J632" s="40" t="e">
        <f>IF(Tab_Indicadores[[#This Row],[MÊS]]=$AA$3,I632,"")</f>
        <v>#REF!</v>
      </c>
      <c r="K632" s="49" t="str">
        <f>IF(Tab_Indicadores[[#All],[DATA LIBERAÇÃO]]&gt;Tab_Indicadores[[#All],[PRAZO LIBERAÇÃO]],"Fora do prazo","No prazo")</f>
        <v>No prazo</v>
      </c>
      <c r="L632" s="49" t="str">
        <f t="shared" si="86"/>
        <v>-</v>
      </c>
      <c r="M632" s="40" t="str">
        <f>IF(Tab_Indicadores[[#This Row],[STATUS]]=$Q$3,"-","")</f>
        <v>-</v>
      </c>
      <c r="N632" s="55">
        <f>Tab_CAANxSAAL[[#This Row],[DATA PRÉ-NOTA]]</f>
        <v>44697</v>
      </c>
      <c r="O632" s="56">
        <v>44704</v>
      </c>
      <c r="P632" s="4" t="str">
        <f>IF(Tab_Indicadores[[#This Row],[DATA PRÉ-NOTA]]&lt;=Tab_Indicadores[[#This Row],[PRAZO PRÉ-NOTA]],"No prazo","Fora do prazo")</f>
        <v>No prazo</v>
      </c>
    </row>
    <row r="633" spans="1:16" x14ac:dyDescent="0.25">
      <c r="A633" s="40" t="str">
        <f t="shared" si="85"/>
        <v>Maio</v>
      </c>
      <c r="B633" s="40">
        <f>MONTH(Tab_CAANxSAAL[[#This Row],[MÊS LANÇ.]])</f>
        <v>5</v>
      </c>
      <c r="C633" s="40" t="str">
        <f>Tab_CAANxSAAL[[#This Row],[FILIAL]]</f>
        <v>A</v>
      </c>
      <c r="D633" s="48" t="str">
        <f>Tab_CAANxSAAL[[#This Row],[RAZÃO SOCIAL]]</f>
        <v>Tetay</v>
      </c>
      <c r="E633" s="40">
        <f>Tab_CAANxSAAL[[#This Row],[NATUREZA CONTRATO]]</f>
        <v>252125</v>
      </c>
      <c r="F633" s="4" t="str">
        <f>Tab_CAANxSAAL[[#This Row],[MEDIDOR / REQUISITANTE]]</f>
        <v>Diogo Nogueira</v>
      </c>
      <c r="G633" s="46">
        <f>Tab_CAANxSAAL[[#This Row],[LIBERAÇÃO PEDIDO]]</f>
        <v>44691</v>
      </c>
      <c r="H633" s="46">
        <v>44701</v>
      </c>
      <c r="I633" s="40">
        <f>DAY(Tab_Indicadores[[#This Row],[DATA LIBERAÇÃO]])</f>
        <v>10</v>
      </c>
      <c r="J633" s="40" t="e">
        <f>IF(Tab_Indicadores[[#This Row],[MÊS]]=$AA$3,I633,"")</f>
        <v>#REF!</v>
      </c>
      <c r="K633" s="49" t="str">
        <f>IF(Tab_Indicadores[[#All],[DATA LIBERAÇÃO]]&gt;Tab_Indicadores[[#All],[PRAZO LIBERAÇÃO]],"Fora do prazo","No prazo")</f>
        <v>No prazo</v>
      </c>
      <c r="L633" s="49" t="str">
        <f t="shared" si="86"/>
        <v>-</v>
      </c>
      <c r="M633" s="40" t="str">
        <f>IF(Tab_Indicadores[[#This Row],[STATUS]]=$Q$3,"-","")</f>
        <v>-</v>
      </c>
      <c r="N633" s="55">
        <f>Tab_CAANxSAAL[[#This Row],[DATA PRÉ-NOTA]]</f>
        <v>44699</v>
      </c>
      <c r="O633" s="56">
        <v>44704</v>
      </c>
      <c r="P633" s="4" t="str">
        <f>IF(Tab_Indicadores[[#This Row],[DATA PRÉ-NOTA]]&lt;=Tab_Indicadores[[#This Row],[PRAZO PRÉ-NOTA]],"No prazo","Fora do prazo")</f>
        <v>No prazo</v>
      </c>
    </row>
    <row r="634" spans="1:16" x14ac:dyDescent="0.25">
      <c r="A634" s="40" t="str">
        <f t="shared" si="85"/>
        <v>Maio</v>
      </c>
      <c r="B634" s="40">
        <f>MONTH(Tab_CAANxSAAL[[#This Row],[MÊS LANÇ.]])</f>
        <v>5</v>
      </c>
      <c r="C634" s="40" t="str">
        <f>Tab_CAANxSAAL[[#This Row],[FILIAL]]</f>
        <v>A</v>
      </c>
      <c r="D634" s="48" t="str">
        <f>Tab_CAANxSAAL[[#This Row],[RAZÃO SOCIAL]]</f>
        <v>Sageol</v>
      </c>
      <c r="E634" s="40">
        <f>Tab_CAANxSAAL[[#This Row],[NATUREZA CONTRATO]]</f>
        <v>639406</v>
      </c>
      <c r="F634" s="4" t="str">
        <f>Tab_CAANxSAAL[[#This Row],[MEDIDOR / REQUISITANTE]]</f>
        <v>Júlia Martins</v>
      </c>
      <c r="G634" s="46">
        <f>Tab_CAANxSAAL[[#This Row],[LIBERAÇÃO PEDIDO]]</f>
        <v>44691</v>
      </c>
      <c r="H634" s="46">
        <v>44701</v>
      </c>
      <c r="I634" s="40">
        <f>DAY(Tab_Indicadores[[#This Row],[DATA LIBERAÇÃO]])</f>
        <v>10</v>
      </c>
      <c r="J634" s="40" t="e">
        <f>IF(Tab_Indicadores[[#This Row],[MÊS]]=$AA$3,I634,"")</f>
        <v>#REF!</v>
      </c>
      <c r="K634" s="49" t="str">
        <f>IF(Tab_Indicadores[[#All],[DATA LIBERAÇÃO]]&gt;Tab_Indicadores[[#All],[PRAZO LIBERAÇÃO]],"Fora do prazo","No prazo")</f>
        <v>No prazo</v>
      </c>
      <c r="L634" s="49" t="str">
        <f t="shared" si="86"/>
        <v>-</v>
      </c>
      <c r="M634" s="40" t="str">
        <f>IF(Tab_Indicadores[[#This Row],[STATUS]]=$Q$3,"-","")</f>
        <v>-</v>
      </c>
      <c r="N634" s="55">
        <f>Tab_CAANxSAAL[[#This Row],[DATA PRÉ-NOTA]]</f>
        <v>44692</v>
      </c>
      <c r="O634" s="56">
        <v>44704</v>
      </c>
      <c r="P634" s="4" t="str">
        <f>IF(Tab_Indicadores[[#This Row],[DATA PRÉ-NOTA]]&lt;=Tab_Indicadores[[#This Row],[PRAZO PRÉ-NOTA]],"No prazo","Fora do prazo")</f>
        <v>No prazo</v>
      </c>
    </row>
    <row r="635" spans="1:16" x14ac:dyDescent="0.25">
      <c r="A635" s="40" t="str">
        <f t="shared" si="85"/>
        <v>Maio</v>
      </c>
      <c r="B635" s="40">
        <f>MONTH(Tab_CAANxSAAL[[#This Row],[MÊS LANÇ.]])</f>
        <v>5</v>
      </c>
      <c r="C635" s="40" t="str">
        <f>Tab_CAANxSAAL[[#This Row],[FILIAL]]</f>
        <v>A</v>
      </c>
      <c r="D635" s="48" t="str">
        <f>Tab_CAANxSAAL[[#This Row],[RAZÃO SOCIAL]]</f>
        <v>Cuar</v>
      </c>
      <c r="E635" s="40">
        <f>Tab_CAANxSAAL[[#This Row],[NATUREZA CONTRATO]]</f>
        <v>680988</v>
      </c>
      <c r="F635" s="4" t="str">
        <f>Tab_CAANxSAAL[[#This Row],[MEDIDOR / REQUISITANTE]]</f>
        <v>Davi Lucca Rocha</v>
      </c>
      <c r="G635" s="46">
        <f>Tab_CAANxSAAL[[#This Row],[LIBERAÇÃO PEDIDO]]</f>
        <v>44692</v>
      </c>
      <c r="H635" s="46">
        <v>44701</v>
      </c>
      <c r="I635" s="40">
        <f>DAY(Tab_Indicadores[[#This Row],[DATA LIBERAÇÃO]])</f>
        <v>11</v>
      </c>
      <c r="J635" s="40" t="e">
        <f>IF(Tab_Indicadores[[#This Row],[MÊS]]=$AA$3,I635,"")</f>
        <v>#REF!</v>
      </c>
      <c r="K635" s="49" t="str">
        <f>IF(Tab_Indicadores[[#All],[DATA LIBERAÇÃO]]&gt;Tab_Indicadores[[#All],[PRAZO LIBERAÇÃO]],"Fora do prazo","No prazo")</f>
        <v>No prazo</v>
      </c>
      <c r="L635" s="49" t="str">
        <f t="shared" si="86"/>
        <v>-</v>
      </c>
      <c r="M635" s="40" t="str">
        <f>IF(Tab_Indicadores[[#This Row],[STATUS]]=$Q$3,"-","")</f>
        <v>-</v>
      </c>
      <c r="N635" s="55">
        <f>Tab_CAANxSAAL[[#This Row],[DATA PRÉ-NOTA]]</f>
        <v>44693</v>
      </c>
      <c r="O635" s="56">
        <v>44704</v>
      </c>
      <c r="P635" s="4" t="str">
        <f>IF(Tab_Indicadores[[#This Row],[DATA PRÉ-NOTA]]&lt;=Tab_Indicadores[[#This Row],[PRAZO PRÉ-NOTA]],"No prazo","Fora do prazo")</f>
        <v>No prazo</v>
      </c>
    </row>
    <row r="636" spans="1:16" x14ac:dyDescent="0.25">
      <c r="A636" s="40" t="str">
        <f t="shared" si="85"/>
        <v>Maio</v>
      </c>
      <c r="B636" s="40">
        <f>MONTH(Tab_CAANxSAAL[[#This Row],[MÊS LANÇ.]])</f>
        <v>5</v>
      </c>
      <c r="C636" s="40" t="str">
        <f>Tab_CAANxSAAL[[#This Row],[FILIAL]]</f>
        <v>A</v>
      </c>
      <c r="D636" s="48" t="str">
        <f>Tab_CAANxSAAL[[#This Row],[RAZÃO SOCIAL]]</f>
        <v>Feybon</v>
      </c>
      <c r="E636" s="40">
        <f>Tab_CAANxSAAL[[#This Row],[NATUREZA CONTRATO]]</f>
        <v>595838</v>
      </c>
      <c r="F636" s="4" t="str">
        <f>Tab_CAANxSAAL[[#This Row],[MEDIDOR / REQUISITANTE]]</f>
        <v>Isis Fogaça</v>
      </c>
      <c r="G636" s="46">
        <f>Tab_CAANxSAAL[[#This Row],[LIBERAÇÃO PEDIDO]]</f>
        <v>44692</v>
      </c>
      <c r="H636" s="46">
        <v>44701</v>
      </c>
      <c r="I636" s="40">
        <f>DAY(Tab_Indicadores[[#This Row],[DATA LIBERAÇÃO]])</f>
        <v>11</v>
      </c>
      <c r="J636" s="40" t="e">
        <f>IF(Tab_Indicadores[[#This Row],[MÊS]]=$AA$3,I636,"")</f>
        <v>#REF!</v>
      </c>
      <c r="K636" s="49" t="str">
        <f>IF(Tab_Indicadores[[#All],[DATA LIBERAÇÃO]]&gt;Tab_Indicadores[[#All],[PRAZO LIBERAÇÃO]],"Fora do prazo","No prazo")</f>
        <v>No prazo</v>
      </c>
      <c r="L636" s="49" t="str">
        <f t="shared" si="86"/>
        <v>-</v>
      </c>
      <c r="M636" s="40" t="str">
        <f>IF(Tab_Indicadores[[#This Row],[STATUS]]=$Q$3,"-","")</f>
        <v>-</v>
      </c>
      <c r="N636" s="55">
        <f>Tab_CAANxSAAL[[#This Row],[DATA PRÉ-NOTA]]</f>
        <v>44693</v>
      </c>
      <c r="O636" s="56">
        <v>44704</v>
      </c>
      <c r="P636" s="4" t="str">
        <f>IF(Tab_Indicadores[[#This Row],[DATA PRÉ-NOTA]]&lt;=Tab_Indicadores[[#This Row],[PRAZO PRÉ-NOTA]],"No prazo","Fora do prazo")</f>
        <v>No prazo</v>
      </c>
    </row>
    <row r="637" spans="1:16" x14ac:dyDescent="0.25">
      <c r="A637" s="40" t="str">
        <f t="shared" si="85"/>
        <v>Maio</v>
      </c>
      <c r="B637" s="40">
        <f>MONTH(Tab_CAANxSAAL[[#This Row],[MÊS LANÇ.]])</f>
        <v>5</v>
      </c>
      <c r="C637" s="40" t="str">
        <f>Tab_CAANxSAAL[[#This Row],[FILIAL]]</f>
        <v>A</v>
      </c>
      <c r="D637" s="48" t="str">
        <f>Tab_CAANxSAAL[[#This Row],[RAZÃO SOCIAL]]</f>
        <v>Tiwia</v>
      </c>
      <c r="E637" s="40">
        <f>Tab_CAANxSAAL[[#This Row],[NATUREZA CONTRATO]]</f>
        <v>480846</v>
      </c>
      <c r="F637" s="4" t="str">
        <f>Tab_CAANxSAAL[[#This Row],[MEDIDOR / REQUISITANTE]]</f>
        <v>Sarah Azevedo</v>
      </c>
      <c r="G637" s="46">
        <f>Tab_CAANxSAAL[[#This Row],[LIBERAÇÃO PEDIDO]]</f>
        <v>44694</v>
      </c>
      <c r="H637" s="46">
        <v>44701</v>
      </c>
      <c r="I637" s="40">
        <f>DAY(Tab_Indicadores[[#This Row],[DATA LIBERAÇÃO]])</f>
        <v>13</v>
      </c>
      <c r="J637" s="40" t="e">
        <f>IF(Tab_Indicadores[[#This Row],[MÊS]]=$AA$3,I637,"")</f>
        <v>#REF!</v>
      </c>
      <c r="K637" s="49" t="str">
        <f>IF(Tab_Indicadores[[#All],[DATA LIBERAÇÃO]]&gt;Tab_Indicadores[[#All],[PRAZO LIBERAÇÃO]],"Fora do prazo","No prazo")</f>
        <v>No prazo</v>
      </c>
      <c r="L637" s="49" t="str">
        <f t="shared" si="86"/>
        <v>-</v>
      </c>
      <c r="M637" s="40" t="str">
        <f>IF(Tab_Indicadores[[#This Row],[STATUS]]=$Q$3,"-","")</f>
        <v>-</v>
      </c>
      <c r="N637" s="55">
        <f>Tab_CAANxSAAL[[#This Row],[DATA PRÉ-NOTA]]</f>
        <v>44694</v>
      </c>
      <c r="O637" s="56">
        <v>44704</v>
      </c>
      <c r="P637" s="4" t="str">
        <f>IF(Tab_Indicadores[[#This Row],[DATA PRÉ-NOTA]]&lt;=Tab_Indicadores[[#This Row],[PRAZO PRÉ-NOTA]],"No prazo","Fora do prazo")</f>
        <v>No prazo</v>
      </c>
    </row>
    <row r="638" spans="1:16" x14ac:dyDescent="0.25">
      <c r="A638" s="40" t="str">
        <f t="shared" si="85"/>
        <v>Maio</v>
      </c>
      <c r="B638" s="40">
        <f>MONTH(Tab_CAANxSAAL[[#This Row],[MÊS LANÇ.]])</f>
        <v>5</v>
      </c>
      <c r="C638" s="40" t="str">
        <f>Tab_CAANxSAAL[[#This Row],[FILIAL]]</f>
        <v>A</v>
      </c>
      <c r="D638" s="48" t="str">
        <f>Tab_CAANxSAAL[[#This Row],[RAZÃO SOCIAL]]</f>
        <v>Gabrielly Jesus</v>
      </c>
      <c r="E638" s="40">
        <f>Tab_CAANxSAAL[[#This Row],[NATUREZA CONTRATO]]</f>
        <v>187022</v>
      </c>
      <c r="F638" s="4" t="str">
        <f>Tab_CAANxSAAL[[#This Row],[MEDIDOR / REQUISITANTE]]</f>
        <v>Isis Fogaça</v>
      </c>
      <c r="G638" s="46">
        <f>Tab_CAANxSAAL[[#This Row],[LIBERAÇÃO PEDIDO]]</f>
        <v>44694</v>
      </c>
      <c r="H638" s="46">
        <v>44701</v>
      </c>
      <c r="I638" s="40">
        <f>DAY(Tab_Indicadores[[#This Row],[DATA LIBERAÇÃO]])</f>
        <v>13</v>
      </c>
      <c r="J638" s="40" t="e">
        <f>IF(Tab_Indicadores[[#This Row],[MÊS]]=$AA$3,I638,"")</f>
        <v>#REF!</v>
      </c>
      <c r="K638" s="49" t="str">
        <f>IF(Tab_Indicadores[[#All],[DATA LIBERAÇÃO]]&gt;Tab_Indicadores[[#All],[PRAZO LIBERAÇÃO]],"Fora do prazo","No prazo")</f>
        <v>No prazo</v>
      </c>
      <c r="L638" s="49" t="str">
        <f t="shared" si="86"/>
        <v>-</v>
      </c>
      <c r="M638" s="40" t="str">
        <f>IF(Tab_Indicadores[[#This Row],[STATUS]]=$Q$3,"-","")</f>
        <v>-</v>
      </c>
      <c r="N638" s="55">
        <f>Tab_CAANxSAAL[[#This Row],[DATA PRÉ-NOTA]]</f>
        <v>44697</v>
      </c>
      <c r="O638" s="56">
        <v>44704</v>
      </c>
      <c r="P638" s="4" t="str">
        <f>IF(Tab_Indicadores[[#This Row],[DATA PRÉ-NOTA]]&lt;=Tab_Indicadores[[#This Row],[PRAZO PRÉ-NOTA]],"No prazo","Fora do prazo")</f>
        <v>No prazo</v>
      </c>
    </row>
    <row r="639" spans="1:16" x14ac:dyDescent="0.25">
      <c r="A639" s="40" t="str">
        <f t="shared" si="85"/>
        <v>Maio</v>
      </c>
      <c r="B639" s="40">
        <f>MONTH(Tab_CAANxSAAL[[#This Row],[MÊS LANÇ.]])</f>
        <v>5</v>
      </c>
      <c r="C639" s="40" t="str">
        <f>Tab_CAANxSAAL[[#This Row],[FILIAL]]</f>
        <v>A</v>
      </c>
      <c r="D639" s="48" t="str">
        <f>Tab_CAANxSAAL[[#This Row],[RAZÃO SOCIAL]]</f>
        <v>Gabrielly Jesus</v>
      </c>
      <c r="E639" s="40">
        <f>Tab_CAANxSAAL[[#This Row],[NATUREZA CONTRATO]]</f>
        <v>245377</v>
      </c>
      <c r="F639" s="4" t="str">
        <f>Tab_CAANxSAAL[[#This Row],[MEDIDOR / REQUISITANTE]]</f>
        <v>Isis Fogaça</v>
      </c>
      <c r="G639" s="46">
        <f>Tab_CAANxSAAL[[#This Row],[LIBERAÇÃO PEDIDO]]</f>
        <v>44694</v>
      </c>
      <c r="H639" s="46">
        <v>44701</v>
      </c>
      <c r="I639" s="40">
        <f>DAY(Tab_Indicadores[[#This Row],[DATA LIBERAÇÃO]])</f>
        <v>13</v>
      </c>
      <c r="J639" s="40" t="e">
        <f>IF(Tab_Indicadores[[#This Row],[MÊS]]=$AA$3,I639,"")</f>
        <v>#REF!</v>
      </c>
      <c r="K639" s="49" t="str">
        <f>IF(Tab_Indicadores[[#All],[DATA LIBERAÇÃO]]&gt;Tab_Indicadores[[#All],[PRAZO LIBERAÇÃO]],"Fora do prazo","No prazo")</f>
        <v>No prazo</v>
      </c>
      <c r="L639" s="49" t="str">
        <f t="shared" si="86"/>
        <v>-</v>
      </c>
      <c r="M639" s="40" t="str">
        <f>IF(Tab_Indicadores[[#This Row],[STATUS]]=$Q$3,"-","")</f>
        <v>-</v>
      </c>
      <c r="N639" s="55">
        <f>Tab_CAANxSAAL[[#This Row],[DATA PRÉ-NOTA]]</f>
        <v>44697</v>
      </c>
      <c r="O639" s="56">
        <v>44704</v>
      </c>
      <c r="P639" s="4" t="str">
        <f>IF(Tab_Indicadores[[#This Row],[DATA PRÉ-NOTA]]&lt;=Tab_Indicadores[[#This Row],[PRAZO PRÉ-NOTA]],"No prazo","Fora do prazo")</f>
        <v>No prazo</v>
      </c>
    </row>
    <row r="640" spans="1:16" x14ac:dyDescent="0.25">
      <c r="A640" s="40" t="str">
        <f t="shared" ref="A640:A671" si="87">IF(B640=1,"Janeiro",IF(B640=2,"Fevereiro",IF(B640=3,"Março",IF(B640=4,"Abril",IF(B640=5,"Maio",IF(B640=6,"Junho",IF(B640=7,"Julho",IF(B640=8,"Agosto",IF(B640=9,"Setembro",IF(B640=10,"Outubro",IF(B640=11,"Novembro","Dezembro")))))))))))</f>
        <v>Maio</v>
      </c>
      <c r="B640" s="40">
        <f>MONTH(Tab_CAANxSAAL[[#This Row],[MÊS LANÇ.]])</f>
        <v>5</v>
      </c>
      <c r="C640" s="40" t="str">
        <f>Tab_CAANxSAAL[[#This Row],[FILIAL]]</f>
        <v>A</v>
      </c>
      <c r="D640" s="48" t="str">
        <f>Tab_CAANxSAAL[[#This Row],[RAZÃO SOCIAL]]</f>
        <v>Kolyos</v>
      </c>
      <c r="E640" s="40">
        <f>Tab_CAANxSAAL[[#This Row],[NATUREZA CONTRATO]]</f>
        <v>216562</v>
      </c>
      <c r="F640" s="4" t="str">
        <f>Tab_CAANxSAAL[[#This Row],[MEDIDOR / REQUISITANTE]]</f>
        <v>Raquel das Neves</v>
      </c>
      <c r="G640" s="46">
        <f>Tab_CAANxSAAL[[#This Row],[LIBERAÇÃO PEDIDO]]</f>
        <v>44697</v>
      </c>
      <c r="H640" s="46">
        <v>44701</v>
      </c>
      <c r="I640" s="40">
        <f>DAY(Tab_Indicadores[[#This Row],[DATA LIBERAÇÃO]])</f>
        <v>16</v>
      </c>
      <c r="J640" s="40" t="e">
        <f>IF(Tab_Indicadores[[#This Row],[MÊS]]=$AA$3,I640,"")</f>
        <v>#REF!</v>
      </c>
      <c r="K640" s="49" t="str">
        <f>IF(Tab_Indicadores[[#All],[DATA LIBERAÇÃO]]&gt;Tab_Indicadores[[#All],[PRAZO LIBERAÇÃO]],"Fora do prazo","No prazo")</f>
        <v>No prazo</v>
      </c>
      <c r="L640" s="49" t="str">
        <f t="shared" ref="L640:L671" si="88">IF(K640="Fora do prazo",F640,"-")</f>
        <v>-</v>
      </c>
      <c r="M640" s="40" t="str">
        <f>IF(Tab_Indicadores[[#This Row],[STATUS]]=$Q$3,"-","")</f>
        <v>-</v>
      </c>
      <c r="N640" s="55">
        <f>Tab_CAANxSAAL[[#This Row],[DATA PRÉ-NOTA]]</f>
        <v>44698</v>
      </c>
      <c r="O640" s="56">
        <v>44704</v>
      </c>
      <c r="P640" s="4" t="str">
        <f>IF(Tab_Indicadores[[#This Row],[DATA PRÉ-NOTA]]&lt;=Tab_Indicadores[[#This Row],[PRAZO PRÉ-NOTA]],"No prazo","Fora do prazo")</f>
        <v>No prazo</v>
      </c>
    </row>
    <row r="641" spans="1:16" x14ac:dyDescent="0.25">
      <c r="A641" s="40" t="str">
        <f t="shared" si="87"/>
        <v>Maio</v>
      </c>
      <c r="B641" s="40">
        <f>MONTH(Tab_CAANxSAAL[[#This Row],[MÊS LANÇ.]])</f>
        <v>5</v>
      </c>
      <c r="C641" s="40" t="str">
        <f>Tab_CAANxSAAL[[#This Row],[FILIAL]]</f>
        <v>A</v>
      </c>
      <c r="D641" s="48" t="str">
        <f>Tab_CAANxSAAL[[#This Row],[RAZÃO SOCIAL]]</f>
        <v>Waxor</v>
      </c>
      <c r="E641" s="40">
        <f>Tab_CAANxSAAL[[#This Row],[NATUREZA CONTRATO]]</f>
        <v>430620</v>
      </c>
      <c r="F641" s="4" t="str">
        <f>Tab_CAANxSAAL[[#This Row],[MEDIDOR / REQUISITANTE]]</f>
        <v>Dr. João Pedro Moreira</v>
      </c>
      <c r="G641" s="46">
        <f>Tab_CAANxSAAL[[#This Row],[LIBERAÇÃO PEDIDO]]</f>
        <v>44697</v>
      </c>
      <c r="H641" s="46">
        <v>44701</v>
      </c>
      <c r="I641" s="40">
        <f>DAY(Tab_Indicadores[[#This Row],[DATA LIBERAÇÃO]])</f>
        <v>16</v>
      </c>
      <c r="J641" s="40" t="e">
        <f>IF(Tab_Indicadores[[#This Row],[MÊS]]=$AA$3,I641,"")</f>
        <v>#REF!</v>
      </c>
      <c r="K641" s="49" t="str">
        <f>IF(Tab_Indicadores[[#All],[DATA LIBERAÇÃO]]&gt;Tab_Indicadores[[#All],[PRAZO LIBERAÇÃO]],"Fora do prazo","No prazo")</f>
        <v>No prazo</v>
      </c>
      <c r="L641" s="49" t="str">
        <f t="shared" si="88"/>
        <v>-</v>
      </c>
      <c r="M641" s="40" t="str">
        <f>IF(Tab_Indicadores[[#This Row],[STATUS]]=$Q$3,"-","")</f>
        <v>-</v>
      </c>
      <c r="N641" s="55">
        <f>Tab_CAANxSAAL[[#This Row],[DATA PRÉ-NOTA]]</f>
        <v>44697</v>
      </c>
      <c r="O641" s="56">
        <v>44704</v>
      </c>
      <c r="P641" s="4" t="str">
        <f>IF(Tab_Indicadores[[#This Row],[DATA PRÉ-NOTA]]&lt;=Tab_Indicadores[[#This Row],[PRAZO PRÉ-NOTA]],"No prazo","Fora do prazo")</f>
        <v>No prazo</v>
      </c>
    </row>
    <row r="642" spans="1:16" x14ac:dyDescent="0.25">
      <c r="A642" s="40" t="str">
        <f t="shared" si="87"/>
        <v>Maio</v>
      </c>
      <c r="B642" s="40">
        <f>MONTH(Tab_CAANxSAAL[[#This Row],[MÊS LANÇ.]])</f>
        <v>5</v>
      </c>
      <c r="C642" s="40" t="str">
        <f>Tab_CAANxSAAL[[#This Row],[FILIAL]]</f>
        <v>A</v>
      </c>
      <c r="D642" s="48" t="str">
        <f>Tab_CAANxSAAL[[#This Row],[RAZÃO SOCIAL]]</f>
        <v>Waxor</v>
      </c>
      <c r="E642" s="40">
        <f>Tab_CAANxSAAL[[#This Row],[NATUREZA CONTRATO]]</f>
        <v>723018</v>
      </c>
      <c r="F642" s="4" t="str">
        <f>Tab_CAANxSAAL[[#This Row],[MEDIDOR / REQUISITANTE]]</f>
        <v>Dr. João Pedro Moreira</v>
      </c>
      <c r="G642" s="46">
        <f>Tab_CAANxSAAL[[#This Row],[LIBERAÇÃO PEDIDO]]</f>
        <v>44697</v>
      </c>
      <c r="H642" s="46">
        <v>44701</v>
      </c>
      <c r="I642" s="40">
        <f>DAY(Tab_Indicadores[[#This Row],[DATA LIBERAÇÃO]])</f>
        <v>16</v>
      </c>
      <c r="J642" s="40" t="e">
        <f>IF(Tab_Indicadores[[#This Row],[MÊS]]=$AA$3,I642,"")</f>
        <v>#REF!</v>
      </c>
      <c r="K642" s="49" t="str">
        <f>IF(Tab_Indicadores[[#All],[DATA LIBERAÇÃO]]&gt;Tab_Indicadores[[#All],[PRAZO LIBERAÇÃO]],"Fora do prazo","No prazo")</f>
        <v>No prazo</v>
      </c>
      <c r="L642" s="49" t="str">
        <f t="shared" si="88"/>
        <v>-</v>
      </c>
      <c r="M642" s="40" t="str">
        <f>IF(Tab_Indicadores[[#This Row],[STATUS]]=$Q$3,"-","")</f>
        <v>-</v>
      </c>
      <c r="N642" s="55">
        <f>Tab_CAANxSAAL[[#This Row],[DATA PRÉ-NOTA]]</f>
        <v>44697</v>
      </c>
      <c r="O642" s="56">
        <v>44704</v>
      </c>
      <c r="P642" s="4" t="str">
        <f>IF(Tab_Indicadores[[#This Row],[DATA PRÉ-NOTA]]&lt;=Tab_Indicadores[[#This Row],[PRAZO PRÉ-NOTA]],"No prazo","Fora do prazo")</f>
        <v>No prazo</v>
      </c>
    </row>
    <row r="643" spans="1:16" x14ac:dyDescent="0.25">
      <c r="A643" s="40" t="str">
        <f t="shared" si="87"/>
        <v>Maio</v>
      </c>
      <c r="B643" s="40">
        <f>MONTH(Tab_CAANxSAAL[[#This Row],[MÊS LANÇ.]])</f>
        <v>5</v>
      </c>
      <c r="C643" s="40" t="str">
        <f>Tab_CAANxSAAL[[#This Row],[FILIAL]]</f>
        <v>B</v>
      </c>
      <c r="D643" s="48" t="str">
        <f>Tab_CAANxSAAL[[#This Row],[RAZÃO SOCIAL]]</f>
        <v>Bofel</v>
      </c>
      <c r="E643" s="40">
        <f>Tab_CAANxSAAL[[#This Row],[NATUREZA CONTRATO]]</f>
        <v>513518</v>
      </c>
      <c r="F643" s="4" t="str">
        <f>Tab_CAANxSAAL[[#This Row],[MEDIDOR / REQUISITANTE]]</f>
        <v>Stephany Porto</v>
      </c>
      <c r="G643" s="46">
        <f>Tab_CAANxSAAL[[#This Row],[LIBERAÇÃO PEDIDO]]</f>
        <v>44697</v>
      </c>
      <c r="H643" s="46">
        <v>44701</v>
      </c>
      <c r="I643" s="40">
        <f>DAY(Tab_Indicadores[[#This Row],[DATA LIBERAÇÃO]])</f>
        <v>16</v>
      </c>
      <c r="J643" s="40" t="e">
        <f>IF(Tab_Indicadores[[#This Row],[MÊS]]=$AA$3,I643,"")</f>
        <v>#REF!</v>
      </c>
      <c r="K643" s="49" t="str">
        <f>IF(Tab_Indicadores[[#All],[DATA LIBERAÇÃO]]&gt;Tab_Indicadores[[#All],[PRAZO LIBERAÇÃO]],"Fora do prazo","No prazo")</f>
        <v>No prazo</v>
      </c>
      <c r="L643" s="49" t="str">
        <f t="shared" si="88"/>
        <v>-</v>
      </c>
      <c r="M643" s="40" t="str">
        <f>IF(Tab_Indicadores[[#This Row],[STATUS]]=$Q$3,"-","")</f>
        <v>-</v>
      </c>
      <c r="N643" s="55">
        <f>Tab_CAANxSAAL[[#This Row],[DATA PRÉ-NOTA]]</f>
        <v>44698</v>
      </c>
      <c r="O643" s="56">
        <v>44704</v>
      </c>
      <c r="P643" s="4" t="str">
        <f>IF(Tab_Indicadores[[#This Row],[DATA PRÉ-NOTA]]&lt;=Tab_Indicadores[[#This Row],[PRAZO PRÉ-NOTA]],"No prazo","Fora do prazo")</f>
        <v>No prazo</v>
      </c>
    </row>
    <row r="644" spans="1:16" x14ac:dyDescent="0.25">
      <c r="A644" s="40" t="str">
        <f t="shared" si="87"/>
        <v>Maio</v>
      </c>
      <c r="B644" s="40">
        <f>MONTH(Tab_CAANxSAAL[[#This Row],[MÊS LANÇ.]])</f>
        <v>5</v>
      </c>
      <c r="C644" s="40" t="str">
        <f>Tab_CAANxSAAL[[#This Row],[FILIAL]]</f>
        <v>A</v>
      </c>
      <c r="D644" s="48" t="str">
        <f>Tab_CAANxSAAL[[#This Row],[RAZÃO SOCIAL]]</f>
        <v>Bofel</v>
      </c>
      <c r="E644" s="40">
        <f>Tab_CAANxSAAL[[#This Row],[NATUREZA CONTRATO]]</f>
        <v>716552</v>
      </c>
      <c r="F644" s="4" t="str">
        <f>Tab_CAANxSAAL[[#This Row],[MEDIDOR / REQUISITANTE]]</f>
        <v>Stephany Porto</v>
      </c>
      <c r="G644" s="46">
        <f>Tab_CAANxSAAL[[#This Row],[LIBERAÇÃO PEDIDO]]</f>
        <v>44697</v>
      </c>
      <c r="H644" s="46">
        <v>44701</v>
      </c>
      <c r="I644" s="40">
        <f>DAY(Tab_Indicadores[[#This Row],[DATA LIBERAÇÃO]])</f>
        <v>16</v>
      </c>
      <c r="J644" s="40" t="e">
        <f>IF(Tab_Indicadores[[#This Row],[MÊS]]=$AA$3,I644,"")</f>
        <v>#REF!</v>
      </c>
      <c r="K644" s="49" t="str">
        <f>IF(Tab_Indicadores[[#All],[DATA LIBERAÇÃO]]&gt;Tab_Indicadores[[#All],[PRAZO LIBERAÇÃO]],"Fora do prazo","No prazo")</f>
        <v>No prazo</v>
      </c>
      <c r="L644" s="49" t="str">
        <f t="shared" si="88"/>
        <v>-</v>
      </c>
      <c r="M644" s="40" t="str">
        <f>IF(Tab_Indicadores[[#This Row],[STATUS]]=$Q$3,"-","")</f>
        <v>-</v>
      </c>
      <c r="N644" s="55">
        <f>Tab_CAANxSAAL[[#This Row],[DATA PRÉ-NOTA]]</f>
        <v>44698</v>
      </c>
      <c r="O644" s="56">
        <v>44704</v>
      </c>
      <c r="P644" s="4" t="str">
        <f>IF(Tab_Indicadores[[#This Row],[DATA PRÉ-NOTA]]&lt;=Tab_Indicadores[[#This Row],[PRAZO PRÉ-NOTA]],"No prazo","Fora do prazo")</f>
        <v>No prazo</v>
      </c>
    </row>
    <row r="645" spans="1:16" x14ac:dyDescent="0.25">
      <c r="A645" s="40" t="str">
        <f t="shared" si="87"/>
        <v>Maio</v>
      </c>
      <c r="B645" s="40">
        <f>MONTH(Tab_CAANxSAAL[[#This Row],[MÊS LANÇ.]])</f>
        <v>5</v>
      </c>
      <c r="C645" s="40" t="str">
        <f>Tab_CAANxSAAL[[#This Row],[FILIAL]]</f>
        <v>A</v>
      </c>
      <c r="D645" s="48" t="str">
        <f>Tab_CAANxSAAL[[#This Row],[RAZÃO SOCIAL]]</f>
        <v>Vawen</v>
      </c>
      <c r="E645" s="40">
        <f>Tab_CAANxSAAL[[#This Row],[NATUREZA CONTRATO]]</f>
        <v>867622</v>
      </c>
      <c r="F645" s="4" t="str">
        <f>Tab_CAANxSAAL[[#This Row],[MEDIDOR / REQUISITANTE]]</f>
        <v>Stephany Porto</v>
      </c>
      <c r="G645" s="46">
        <f>Tab_CAANxSAAL[[#This Row],[LIBERAÇÃO PEDIDO]]</f>
        <v>44697</v>
      </c>
      <c r="H645" s="46">
        <v>44701</v>
      </c>
      <c r="I645" s="40">
        <f>DAY(Tab_Indicadores[[#This Row],[DATA LIBERAÇÃO]])</f>
        <v>16</v>
      </c>
      <c r="J645" s="40" t="e">
        <f>IF(Tab_Indicadores[[#This Row],[MÊS]]=$AA$3,I645,"")</f>
        <v>#REF!</v>
      </c>
      <c r="K645" s="49" t="str">
        <f>IF(Tab_Indicadores[[#All],[DATA LIBERAÇÃO]]&gt;Tab_Indicadores[[#All],[PRAZO LIBERAÇÃO]],"Fora do prazo","No prazo")</f>
        <v>No prazo</v>
      </c>
      <c r="L645" s="49" t="str">
        <f t="shared" si="88"/>
        <v>-</v>
      </c>
      <c r="M645" s="40" t="str">
        <f>IF(Tab_Indicadores[[#This Row],[STATUS]]=$Q$3,"-","")</f>
        <v>-</v>
      </c>
      <c r="N645" s="55">
        <f>Tab_CAANxSAAL[[#This Row],[DATA PRÉ-NOTA]]</f>
        <v>44698</v>
      </c>
      <c r="O645" s="56">
        <v>44704</v>
      </c>
      <c r="P645" s="4" t="str">
        <f>IF(Tab_Indicadores[[#This Row],[DATA PRÉ-NOTA]]&lt;=Tab_Indicadores[[#This Row],[PRAZO PRÉ-NOTA]],"No prazo","Fora do prazo")</f>
        <v>No prazo</v>
      </c>
    </row>
    <row r="646" spans="1:16" x14ac:dyDescent="0.25">
      <c r="A646" s="40" t="str">
        <f t="shared" si="87"/>
        <v>Maio</v>
      </c>
      <c r="B646" s="40">
        <f>MONTH(Tab_CAANxSAAL[[#This Row],[MÊS LANÇ.]])</f>
        <v>5</v>
      </c>
      <c r="C646" s="40" t="str">
        <f>Tab_CAANxSAAL[[#This Row],[FILIAL]]</f>
        <v>A</v>
      </c>
      <c r="D646" s="48" t="str">
        <f>Tab_CAANxSAAL[[#This Row],[RAZÃO SOCIAL]]</f>
        <v>Agatha Castro</v>
      </c>
      <c r="E646" s="40">
        <f>Tab_CAANxSAAL[[#This Row],[NATUREZA CONTRATO]]</f>
        <v>821362</v>
      </c>
      <c r="F646" s="4" t="str">
        <f>Tab_CAANxSAAL[[#This Row],[MEDIDOR / REQUISITANTE]]</f>
        <v>Dr. João Pedro Moreira</v>
      </c>
      <c r="G646" s="46">
        <f>Tab_CAANxSAAL[[#This Row],[LIBERAÇÃO PEDIDO]]</f>
        <v>44697</v>
      </c>
      <c r="H646" s="46">
        <v>44701</v>
      </c>
      <c r="I646" s="40">
        <f>DAY(Tab_Indicadores[[#This Row],[DATA LIBERAÇÃO]])</f>
        <v>16</v>
      </c>
      <c r="J646" s="40" t="e">
        <f>IF(Tab_Indicadores[[#This Row],[MÊS]]=$AA$3,I646,"")</f>
        <v>#REF!</v>
      </c>
      <c r="K646" s="49" t="str">
        <f>IF(Tab_Indicadores[[#All],[DATA LIBERAÇÃO]]&gt;Tab_Indicadores[[#All],[PRAZO LIBERAÇÃO]],"Fora do prazo","No prazo")</f>
        <v>No prazo</v>
      </c>
      <c r="L646" s="49" t="str">
        <f t="shared" si="88"/>
        <v>-</v>
      </c>
      <c r="M646" s="40" t="str">
        <f>IF(Tab_Indicadores[[#This Row],[STATUS]]=$Q$3,"-","")</f>
        <v>-</v>
      </c>
      <c r="N646" s="55">
        <f>Tab_CAANxSAAL[[#This Row],[DATA PRÉ-NOTA]]</f>
        <v>44698</v>
      </c>
      <c r="O646" s="56">
        <v>44704</v>
      </c>
      <c r="P646" s="4" t="str">
        <f>IF(Tab_Indicadores[[#This Row],[DATA PRÉ-NOTA]]&lt;=Tab_Indicadores[[#This Row],[PRAZO PRÉ-NOTA]],"No prazo","Fora do prazo")</f>
        <v>No prazo</v>
      </c>
    </row>
    <row r="647" spans="1:16" x14ac:dyDescent="0.25">
      <c r="A647" s="40" t="str">
        <f t="shared" si="87"/>
        <v>Maio</v>
      </c>
      <c r="B647" s="40">
        <f>MONTH(Tab_CAANxSAAL[[#This Row],[MÊS LANÇ.]])</f>
        <v>5</v>
      </c>
      <c r="C647" s="40" t="str">
        <f>Tab_CAANxSAAL[[#This Row],[FILIAL]]</f>
        <v>A</v>
      </c>
      <c r="D647" s="48" t="str">
        <f>Tab_CAANxSAAL[[#This Row],[RAZÃO SOCIAL]]</f>
        <v>Garurt</v>
      </c>
      <c r="E647" s="40">
        <f>Tab_CAANxSAAL[[#This Row],[NATUREZA CONTRATO]]</f>
        <v>275394</v>
      </c>
      <c r="F647" s="4" t="str">
        <f>Tab_CAANxSAAL[[#This Row],[MEDIDOR / REQUISITANTE]]</f>
        <v>Maysa da Luz</v>
      </c>
      <c r="G647" s="46">
        <f>Tab_CAANxSAAL[[#This Row],[LIBERAÇÃO PEDIDO]]</f>
        <v>44683</v>
      </c>
      <c r="H647" s="46">
        <v>44701</v>
      </c>
      <c r="I647" s="40">
        <f>DAY(Tab_Indicadores[[#This Row],[DATA LIBERAÇÃO]])</f>
        <v>2</v>
      </c>
      <c r="J647" s="40" t="e">
        <f>IF(Tab_Indicadores[[#This Row],[MÊS]]=$AA$3,I647,"")</f>
        <v>#REF!</v>
      </c>
      <c r="K647" s="49" t="str">
        <f>IF(Tab_Indicadores[[#All],[DATA LIBERAÇÃO]]&gt;Tab_Indicadores[[#All],[PRAZO LIBERAÇÃO]],"Fora do prazo","No prazo")</f>
        <v>No prazo</v>
      </c>
      <c r="L647" s="49" t="str">
        <f t="shared" si="88"/>
        <v>-</v>
      </c>
      <c r="M647" s="40" t="str">
        <f>IF(Tab_Indicadores[[#This Row],[STATUS]]=$Q$3,"-","")</f>
        <v>-</v>
      </c>
      <c r="N647" s="55">
        <f>Tab_CAANxSAAL[[#This Row],[DATA PRÉ-NOTA]]</f>
        <v>44690</v>
      </c>
      <c r="O647" s="56">
        <v>44704</v>
      </c>
      <c r="P647" s="4" t="str">
        <f>IF(Tab_Indicadores[[#This Row],[DATA PRÉ-NOTA]]&lt;=Tab_Indicadores[[#This Row],[PRAZO PRÉ-NOTA]],"No prazo","Fora do prazo")</f>
        <v>No prazo</v>
      </c>
    </row>
    <row r="648" spans="1:16" x14ac:dyDescent="0.25">
      <c r="A648" s="40" t="str">
        <f t="shared" si="87"/>
        <v>Maio</v>
      </c>
      <c r="B648" s="40">
        <f>MONTH(Tab_CAANxSAAL[[#This Row],[MÊS LANÇ.]])</f>
        <v>5</v>
      </c>
      <c r="C648" s="40" t="str">
        <f>Tab_CAANxSAAL[[#This Row],[FILIAL]]</f>
        <v>A</v>
      </c>
      <c r="D648" s="48" t="str">
        <f>Tab_CAANxSAAL[[#This Row],[RAZÃO SOCIAL]]</f>
        <v>Xoyso</v>
      </c>
      <c r="E648" s="40">
        <f>Tab_CAANxSAAL[[#This Row],[NATUREZA CONTRATO]]</f>
        <v>385079</v>
      </c>
      <c r="F648" s="4" t="str">
        <f>Tab_CAANxSAAL[[#This Row],[MEDIDOR / REQUISITANTE]]</f>
        <v>Diogo Nogueira</v>
      </c>
      <c r="G648" s="46">
        <f>Tab_CAANxSAAL[[#This Row],[LIBERAÇÃO PEDIDO]]</f>
        <v>44683</v>
      </c>
      <c r="H648" s="46">
        <v>44701</v>
      </c>
      <c r="I648" s="40">
        <f>DAY(Tab_Indicadores[[#This Row],[DATA LIBERAÇÃO]])</f>
        <v>2</v>
      </c>
      <c r="J648" s="40" t="e">
        <f>IF(Tab_Indicadores[[#This Row],[MÊS]]=$AA$3,I648,"")</f>
        <v>#REF!</v>
      </c>
      <c r="K648" s="49" t="str">
        <f>IF(Tab_Indicadores[[#All],[DATA LIBERAÇÃO]]&gt;Tab_Indicadores[[#All],[PRAZO LIBERAÇÃO]],"Fora do prazo","No prazo")</f>
        <v>No prazo</v>
      </c>
      <c r="L648" s="49" t="str">
        <f t="shared" si="88"/>
        <v>-</v>
      </c>
      <c r="M648" s="40" t="str">
        <f>IF(Tab_Indicadores[[#This Row],[STATUS]]=$Q$3,"-","")</f>
        <v>-</v>
      </c>
      <c r="N648" s="55">
        <f>Tab_CAANxSAAL[[#This Row],[DATA PRÉ-NOTA]]</f>
        <v>44693</v>
      </c>
      <c r="O648" s="56">
        <v>44704</v>
      </c>
      <c r="P648" s="4" t="str">
        <f>IF(Tab_Indicadores[[#This Row],[DATA PRÉ-NOTA]]&lt;=Tab_Indicadores[[#This Row],[PRAZO PRÉ-NOTA]],"No prazo","Fora do prazo")</f>
        <v>No prazo</v>
      </c>
    </row>
    <row r="649" spans="1:16" x14ac:dyDescent="0.25">
      <c r="A649" s="40" t="str">
        <f t="shared" si="87"/>
        <v>Maio</v>
      </c>
      <c r="B649" s="40">
        <f>MONTH(Tab_CAANxSAAL[[#This Row],[MÊS LANÇ.]])</f>
        <v>5</v>
      </c>
      <c r="C649" s="40" t="str">
        <f>Tab_CAANxSAAL[[#This Row],[FILIAL]]</f>
        <v>A</v>
      </c>
      <c r="D649" s="48" t="str">
        <f>Tab_CAANxSAAL[[#This Row],[RAZÃO SOCIAL]]</f>
        <v>Mero</v>
      </c>
      <c r="E649" s="40">
        <f>Tab_CAANxSAAL[[#This Row],[NATUREZA CONTRATO]]</f>
        <v>171702</v>
      </c>
      <c r="F649" s="4" t="str">
        <f>Tab_CAANxSAAL[[#This Row],[MEDIDOR / REQUISITANTE]]</f>
        <v>Raquel das Neves</v>
      </c>
      <c r="G649" s="46">
        <f>Tab_CAANxSAAL[[#This Row],[LIBERAÇÃO PEDIDO]]</f>
        <v>44684</v>
      </c>
      <c r="H649" s="46">
        <v>44701</v>
      </c>
      <c r="I649" s="40">
        <f>DAY(Tab_Indicadores[[#This Row],[DATA LIBERAÇÃO]])</f>
        <v>3</v>
      </c>
      <c r="J649" s="40" t="e">
        <f>IF(Tab_Indicadores[[#This Row],[MÊS]]=$AA$3,I649,"")</f>
        <v>#REF!</v>
      </c>
      <c r="K649" s="49" t="str">
        <f>IF(Tab_Indicadores[[#All],[DATA LIBERAÇÃO]]&gt;Tab_Indicadores[[#All],[PRAZO LIBERAÇÃO]],"Fora do prazo","No prazo")</f>
        <v>No prazo</v>
      </c>
      <c r="L649" s="49" t="str">
        <f t="shared" si="88"/>
        <v>-</v>
      </c>
      <c r="M649" s="40" t="str">
        <f>IF(Tab_Indicadores[[#This Row],[STATUS]]=$Q$3,"-","")</f>
        <v>-</v>
      </c>
      <c r="N649" s="55">
        <f>Tab_CAANxSAAL[[#This Row],[DATA PRÉ-NOTA]]</f>
        <v>44685</v>
      </c>
      <c r="O649" s="56">
        <v>44704</v>
      </c>
      <c r="P649" s="4" t="str">
        <f>IF(Tab_Indicadores[[#This Row],[DATA PRÉ-NOTA]]&lt;=Tab_Indicadores[[#This Row],[PRAZO PRÉ-NOTA]],"No prazo","Fora do prazo")</f>
        <v>No prazo</v>
      </c>
    </row>
    <row r="650" spans="1:16" x14ac:dyDescent="0.25">
      <c r="A650" s="40" t="str">
        <f t="shared" si="87"/>
        <v>Maio</v>
      </c>
      <c r="B650" s="40">
        <f>MONTH(Tab_CAANxSAAL[[#This Row],[MÊS LANÇ.]])</f>
        <v>5</v>
      </c>
      <c r="C650" s="40" t="str">
        <f>Tab_CAANxSAAL[[#This Row],[FILIAL]]</f>
        <v>A</v>
      </c>
      <c r="D650" s="48" t="str">
        <f>Tab_CAANxSAAL[[#This Row],[RAZÃO SOCIAL]]</f>
        <v>Nitua</v>
      </c>
      <c r="E650" s="40">
        <f>Tab_CAANxSAAL[[#This Row],[NATUREZA CONTRATO]]</f>
        <v>749928</v>
      </c>
      <c r="F650" s="4" t="str">
        <f>Tab_CAANxSAAL[[#This Row],[MEDIDOR / REQUISITANTE]]</f>
        <v>Sarah Azevedo</v>
      </c>
      <c r="G650" s="46">
        <f>Tab_CAANxSAAL[[#This Row],[LIBERAÇÃO PEDIDO]]</f>
        <v>44685</v>
      </c>
      <c r="H650" s="46">
        <v>44701</v>
      </c>
      <c r="I650" s="40">
        <f>DAY(Tab_Indicadores[[#This Row],[DATA LIBERAÇÃO]])</f>
        <v>4</v>
      </c>
      <c r="J650" s="40" t="e">
        <f>IF(Tab_Indicadores[[#This Row],[MÊS]]=$AA$3,I650,"")</f>
        <v>#REF!</v>
      </c>
      <c r="K650" s="49" t="str">
        <f>IF(Tab_Indicadores[[#All],[DATA LIBERAÇÃO]]&gt;Tab_Indicadores[[#All],[PRAZO LIBERAÇÃO]],"Fora do prazo","No prazo")</f>
        <v>No prazo</v>
      </c>
      <c r="L650" s="49" t="str">
        <f t="shared" si="88"/>
        <v>-</v>
      </c>
      <c r="M650" s="40" t="str">
        <f>IF(Tab_Indicadores[[#This Row],[STATUS]]=$Q$3,"-","")</f>
        <v>-</v>
      </c>
      <c r="N650" s="55">
        <f>Tab_CAANxSAAL[[#This Row],[DATA PRÉ-NOTA]]</f>
        <v>44685</v>
      </c>
      <c r="O650" s="56">
        <v>44704</v>
      </c>
      <c r="P650" s="4" t="str">
        <f>IF(Tab_Indicadores[[#This Row],[DATA PRÉ-NOTA]]&lt;=Tab_Indicadores[[#This Row],[PRAZO PRÉ-NOTA]],"No prazo","Fora do prazo")</f>
        <v>No prazo</v>
      </c>
    </row>
    <row r="651" spans="1:16" x14ac:dyDescent="0.25">
      <c r="A651" s="40" t="str">
        <f t="shared" si="87"/>
        <v>Maio</v>
      </c>
      <c r="B651" s="40">
        <f>MONTH(Tab_CAANxSAAL[[#This Row],[MÊS LANÇ.]])</f>
        <v>5</v>
      </c>
      <c r="C651" s="40" t="str">
        <f>Tab_CAANxSAAL[[#This Row],[FILIAL]]</f>
        <v>A</v>
      </c>
      <c r="D651" s="48" t="str">
        <f>Tab_CAANxSAAL[[#This Row],[RAZÃO SOCIAL]]</f>
        <v>Garzdu</v>
      </c>
      <c r="E651" s="40">
        <f>Tab_CAANxSAAL[[#This Row],[NATUREZA CONTRATO]]</f>
        <v>894572</v>
      </c>
      <c r="F651" s="4" t="str">
        <f>Tab_CAANxSAAL[[#This Row],[MEDIDOR / REQUISITANTE]]</f>
        <v>Raquel das Neves</v>
      </c>
      <c r="G651" s="46">
        <f>Tab_CAANxSAAL[[#This Row],[LIBERAÇÃO PEDIDO]]</f>
        <v>44686</v>
      </c>
      <c r="H651" s="46">
        <v>44701</v>
      </c>
      <c r="I651" s="40">
        <f>DAY(Tab_Indicadores[[#This Row],[DATA LIBERAÇÃO]])</f>
        <v>5</v>
      </c>
      <c r="J651" s="40" t="e">
        <f>IF(Tab_Indicadores[[#This Row],[MÊS]]=$AA$3,I651,"")</f>
        <v>#REF!</v>
      </c>
      <c r="K651" s="49" t="str">
        <f>IF(Tab_Indicadores[[#All],[DATA LIBERAÇÃO]]&gt;Tab_Indicadores[[#All],[PRAZO LIBERAÇÃO]],"Fora do prazo","No prazo")</f>
        <v>No prazo</v>
      </c>
      <c r="L651" s="49" t="str">
        <f t="shared" si="88"/>
        <v>-</v>
      </c>
      <c r="M651" s="40" t="str">
        <f>IF(Tab_Indicadores[[#This Row],[STATUS]]=$Q$3,"-","")</f>
        <v>-</v>
      </c>
      <c r="N651" s="55">
        <f>Tab_CAANxSAAL[[#This Row],[DATA PRÉ-NOTA]]</f>
        <v>44692</v>
      </c>
      <c r="O651" s="56">
        <v>44704</v>
      </c>
      <c r="P651" s="4" t="str">
        <f>IF(Tab_Indicadores[[#This Row],[DATA PRÉ-NOTA]]&lt;=Tab_Indicadores[[#This Row],[PRAZO PRÉ-NOTA]],"No prazo","Fora do prazo")</f>
        <v>No prazo</v>
      </c>
    </row>
    <row r="652" spans="1:16" x14ac:dyDescent="0.25">
      <c r="A652" s="40" t="str">
        <f t="shared" si="87"/>
        <v>Maio</v>
      </c>
      <c r="B652" s="40">
        <f>MONTH(Tab_CAANxSAAL[[#This Row],[MÊS LANÇ.]])</f>
        <v>5</v>
      </c>
      <c r="C652" s="40" t="str">
        <f>Tab_CAANxSAAL[[#This Row],[FILIAL]]</f>
        <v>A</v>
      </c>
      <c r="D652" s="48" t="str">
        <f>Tab_CAANxSAAL[[#This Row],[RAZÃO SOCIAL]]</f>
        <v>Garzdu</v>
      </c>
      <c r="E652" s="40">
        <f>Tab_CAANxSAAL[[#This Row],[NATUREZA CONTRATO]]</f>
        <v>705577</v>
      </c>
      <c r="F652" s="4" t="str">
        <f>Tab_CAANxSAAL[[#This Row],[MEDIDOR / REQUISITANTE]]</f>
        <v>Raquel das Neves</v>
      </c>
      <c r="G652" s="46">
        <f>Tab_CAANxSAAL[[#This Row],[LIBERAÇÃO PEDIDO]]</f>
        <v>44686</v>
      </c>
      <c r="H652" s="46">
        <v>44701</v>
      </c>
      <c r="I652" s="40">
        <f>DAY(Tab_Indicadores[[#This Row],[DATA LIBERAÇÃO]])</f>
        <v>5</v>
      </c>
      <c r="J652" s="40" t="e">
        <f>IF(Tab_Indicadores[[#This Row],[MÊS]]=$AA$3,I652,"")</f>
        <v>#REF!</v>
      </c>
      <c r="K652" s="49" t="str">
        <f>IF(Tab_Indicadores[[#All],[DATA LIBERAÇÃO]]&gt;Tab_Indicadores[[#All],[PRAZO LIBERAÇÃO]],"Fora do prazo","No prazo")</f>
        <v>No prazo</v>
      </c>
      <c r="L652" s="49" t="str">
        <f t="shared" si="88"/>
        <v>-</v>
      </c>
      <c r="M652" s="40" t="str">
        <f>IF(Tab_Indicadores[[#This Row],[STATUS]]=$Q$3,"-","")</f>
        <v>-</v>
      </c>
      <c r="N652" s="55">
        <f>Tab_CAANxSAAL[[#This Row],[DATA PRÉ-NOTA]]</f>
        <v>44692</v>
      </c>
      <c r="O652" s="56">
        <v>44704</v>
      </c>
      <c r="P652" s="4" t="str">
        <f>IF(Tab_Indicadores[[#This Row],[DATA PRÉ-NOTA]]&lt;=Tab_Indicadores[[#This Row],[PRAZO PRÉ-NOTA]],"No prazo","Fora do prazo")</f>
        <v>No prazo</v>
      </c>
    </row>
    <row r="653" spans="1:16" x14ac:dyDescent="0.25">
      <c r="A653" s="40" t="str">
        <f t="shared" si="87"/>
        <v>Maio</v>
      </c>
      <c r="B653" s="40">
        <f>MONTH(Tab_CAANxSAAL[[#This Row],[MÊS LANÇ.]])</f>
        <v>5</v>
      </c>
      <c r="C653" s="40" t="str">
        <f>Tab_CAANxSAAL[[#This Row],[FILIAL]]</f>
        <v>A</v>
      </c>
      <c r="D653" s="48" t="str">
        <f>Tab_CAANxSAAL[[#This Row],[RAZÃO SOCIAL]]</f>
        <v>Zuyhui</v>
      </c>
      <c r="E653" s="40">
        <f>Tab_CAANxSAAL[[#This Row],[NATUREZA CONTRATO]]</f>
        <v>677483</v>
      </c>
      <c r="F653" s="4" t="str">
        <f>Tab_CAANxSAAL[[#This Row],[MEDIDOR / REQUISITANTE]]</f>
        <v>Isis Fogaça</v>
      </c>
      <c r="G653" s="46">
        <f>Tab_CAANxSAAL[[#This Row],[LIBERAÇÃO PEDIDO]]</f>
        <v>44686</v>
      </c>
      <c r="H653" s="46">
        <v>44701</v>
      </c>
      <c r="I653" s="40">
        <f>DAY(Tab_Indicadores[[#This Row],[DATA LIBERAÇÃO]])</f>
        <v>5</v>
      </c>
      <c r="J653" s="40" t="e">
        <f>IF(Tab_Indicadores[[#This Row],[MÊS]]=$AA$3,I653,"")</f>
        <v>#REF!</v>
      </c>
      <c r="K653" s="49" t="str">
        <f>IF(Tab_Indicadores[[#All],[DATA LIBERAÇÃO]]&gt;Tab_Indicadores[[#All],[PRAZO LIBERAÇÃO]],"Fora do prazo","No prazo")</f>
        <v>No prazo</v>
      </c>
      <c r="L653" s="49" t="str">
        <f t="shared" si="88"/>
        <v>-</v>
      </c>
      <c r="M653" s="40" t="str">
        <f>IF(Tab_Indicadores[[#This Row],[STATUS]]=$Q$3,"-","")</f>
        <v>-</v>
      </c>
      <c r="N653" s="55">
        <f>Tab_CAANxSAAL[[#This Row],[DATA PRÉ-NOTA]]</f>
        <v>44662</v>
      </c>
      <c r="O653" s="56">
        <v>44704</v>
      </c>
      <c r="P653" s="4" t="str">
        <f>IF(Tab_Indicadores[[#This Row],[DATA PRÉ-NOTA]]&lt;=Tab_Indicadores[[#This Row],[PRAZO PRÉ-NOTA]],"No prazo","Fora do prazo")</f>
        <v>No prazo</v>
      </c>
    </row>
    <row r="654" spans="1:16" x14ac:dyDescent="0.25">
      <c r="A654" s="40" t="str">
        <f t="shared" si="87"/>
        <v>Maio</v>
      </c>
      <c r="B654" s="40">
        <f>MONTH(Tab_CAANxSAAL[[#This Row],[MÊS LANÇ.]])</f>
        <v>5</v>
      </c>
      <c r="C654" s="40" t="str">
        <f>Tab_CAANxSAAL[[#This Row],[FILIAL]]</f>
        <v>A</v>
      </c>
      <c r="D654" s="48" t="str">
        <f>Tab_CAANxSAAL[[#This Row],[RAZÃO SOCIAL]]</f>
        <v>Enmun</v>
      </c>
      <c r="E654" s="40">
        <f>Tab_CAANxSAAL[[#This Row],[NATUREZA CONTRATO]]</f>
        <v>527639</v>
      </c>
      <c r="F654" s="4" t="str">
        <f>Tab_CAANxSAAL[[#This Row],[MEDIDOR / REQUISITANTE]]</f>
        <v>Maria Clara Azevedo</v>
      </c>
      <c r="G654" s="46">
        <f>Tab_CAANxSAAL[[#This Row],[LIBERAÇÃO PEDIDO]]</f>
        <v>44683</v>
      </c>
      <c r="H654" s="46">
        <v>44701</v>
      </c>
      <c r="I654" s="40">
        <f>DAY(Tab_Indicadores[[#This Row],[DATA LIBERAÇÃO]])</f>
        <v>2</v>
      </c>
      <c r="J654" s="40" t="e">
        <f>IF(Tab_Indicadores[[#This Row],[MÊS]]=$AA$3,I654,"")</f>
        <v>#REF!</v>
      </c>
      <c r="K654" s="49" t="str">
        <f>IF(Tab_Indicadores[[#All],[DATA LIBERAÇÃO]]&gt;Tab_Indicadores[[#All],[PRAZO LIBERAÇÃO]],"Fora do prazo","No prazo")</f>
        <v>No prazo</v>
      </c>
      <c r="L654" s="49" t="str">
        <f t="shared" si="88"/>
        <v>-</v>
      </c>
      <c r="M654" s="40" t="str">
        <f>IF(Tab_Indicadores[[#This Row],[STATUS]]=$Q$3,"-","")</f>
        <v>-</v>
      </c>
      <c r="N654" s="55">
        <f>Tab_CAANxSAAL[[#This Row],[DATA PRÉ-NOTA]]</f>
        <v>44687</v>
      </c>
      <c r="O654" s="56">
        <v>44704</v>
      </c>
      <c r="P654" s="4" t="str">
        <f>IF(Tab_Indicadores[[#This Row],[DATA PRÉ-NOTA]]&lt;=Tab_Indicadores[[#This Row],[PRAZO PRÉ-NOTA]],"No prazo","Fora do prazo")</f>
        <v>No prazo</v>
      </c>
    </row>
    <row r="655" spans="1:16" x14ac:dyDescent="0.25">
      <c r="A655" s="40" t="str">
        <f t="shared" si="87"/>
        <v>Maio</v>
      </c>
      <c r="B655" s="40">
        <f>MONTH(Tab_CAANxSAAL[[#This Row],[MÊS LANÇ.]])</f>
        <v>5</v>
      </c>
      <c r="C655" s="40" t="str">
        <f>Tab_CAANxSAAL[[#This Row],[FILIAL]]</f>
        <v>A</v>
      </c>
      <c r="D655" s="48" t="str">
        <f>Tab_CAANxSAAL[[#This Row],[RAZÃO SOCIAL]]</f>
        <v>Toyco</v>
      </c>
      <c r="E655" s="40">
        <f>Tab_CAANxSAAL[[#This Row],[NATUREZA CONTRATO]]</f>
        <v>190853</v>
      </c>
      <c r="F655" s="4" t="str">
        <f>Tab_CAANxSAAL[[#This Row],[MEDIDOR / REQUISITANTE]]</f>
        <v>Noah da Cunha</v>
      </c>
      <c r="G655" s="46">
        <f>Tab_CAANxSAAL[[#This Row],[LIBERAÇÃO PEDIDO]]</f>
        <v>44687</v>
      </c>
      <c r="H655" s="46">
        <v>44701</v>
      </c>
      <c r="I655" s="40">
        <f>DAY(Tab_Indicadores[[#This Row],[DATA LIBERAÇÃO]])</f>
        <v>6</v>
      </c>
      <c r="J655" s="40" t="e">
        <f>IF(Tab_Indicadores[[#This Row],[MÊS]]=$AA$3,I655,"")</f>
        <v>#REF!</v>
      </c>
      <c r="K655" s="49" t="str">
        <f>IF(Tab_Indicadores[[#All],[DATA LIBERAÇÃO]]&gt;Tab_Indicadores[[#All],[PRAZO LIBERAÇÃO]],"Fora do prazo","No prazo")</f>
        <v>No prazo</v>
      </c>
      <c r="L655" s="49" t="str">
        <f t="shared" si="88"/>
        <v>-</v>
      </c>
      <c r="M655" s="40" t="str">
        <f>IF(Tab_Indicadores[[#This Row],[STATUS]]=$Q$3,"-","")</f>
        <v>-</v>
      </c>
      <c r="N655" s="55">
        <f>Tab_CAANxSAAL[[#This Row],[DATA PRÉ-NOTA]]</f>
        <v>44690</v>
      </c>
      <c r="O655" s="56">
        <v>44704</v>
      </c>
      <c r="P655" s="4" t="str">
        <f>IF(Tab_Indicadores[[#This Row],[DATA PRÉ-NOTA]]&lt;=Tab_Indicadores[[#This Row],[PRAZO PRÉ-NOTA]],"No prazo","Fora do prazo")</f>
        <v>No prazo</v>
      </c>
    </row>
    <row r="656" spans="1:16" x14ac:dyDescent="0.25">
      <c r="A656" s="40" t="str">
        <f t="shared" si="87"/>
        <v>Maio</v>
      </c>
      <c r="B656" s="40">
        <f>MONTH(Tab_CAANxSAAL[[#This Row],[MÊS LANÇ.]])</f>
        <v>5</v>
      </c>
      <c r="C656" s="40" t="str">
        <f>Tab_CAANxSAAL[[#This Row],[FILIAL]]</f>
        <v>A</v>
      </c>
      <c r="D656" s="48" t="str">
        <f>Tab_CAANxSAAL[[#This Row],[RAZÃO SOCIAL]]</f>
        <v>Agatha da Costa</v>
      </c>
      <c r="E656" s="40">
        <f>Tab_CAANxSAAL[[#This Row],[NATUREZA CONTRATO]]</f>
        <v>644926</v>
      </c>
      <c r="F656" s="4" t="str">
        <f>Tab_CAANxSAAL[[#This Row],[MEDIDOR / REQUISITANTE]]</f>
        <v>Sophie Gonçalves</v>
      </c>
      <c r="G656" s="46">
        <f>Tab_CAANxSAAL[[#This Row],[LIBERAÇÃO PEDIDO]]</f>
        <v>44690</v>
      </c>
      <c r="H656" s="46">
        <v>44701</v>
      </c>
      <c r="I656" s="40">
        <f>DAY(Tab_Indicadores[[#This Row],[DATA LIBERAÇÃO]])</f>
        <v>9</v>
      </c>
      <c r="J656" s="40" t="e">
        <f>IF(Tab_Indicadores[[#This Row],[MÊS]]=$AA$3,I656,"")</f>
        <v>#REF!</v>
      </c>
      <c r="K656" s="49" t="str">
        <f>IF(Tab_Indicadores[[#All],[DATA LIBERAÇÃO]]&gt;Tab_Indicadores[[#All],[PRAZO LIBERAÇÃO]],"Fora do prazo","No prazo")</f>
        <v>No prazo</v>
      </c>
      <c r="L656" s="49" t="str">
        <f t="shared" si="88"/>
        <v>-</v>
      </c>
      <c r="M656" s="40" t="str">
        <f>IF(Tab_Indicadores[[#This Row],[STATUS]]=$Q$3,"-","")</f>
        <v>-</v>
      </c>
      <c r="N656" s="55">
        <f>Tab_CAANxSAAL[[#This Row],[DATA PRÉ-NOTA]]</f>
        <v>44690</v>
      </c>
      <c r="O656" s="56">
        <v>44704</v>
      </c>
      <c r="P656" s="4" t="str">
        <f>IF(Tab_Indicadores[[#This Row],[DATA PRÉ-NOTA]]&lt;=Tab_Indicadores[[#This Row],[PRAZO PRÉ-NOTA]],"No prazo","Fora do prazo")</f>
        <v>No prazo</v>
      </c>
    </row>
    <row r="657" spans="1:16" x14ac:dyDescent="0.25">
      <c r="A657" s="40" t="str">
        <f t="shared" si="87"/>
        <v>Maio</v>
      </c>
      <c r="B657" s="40">
        <f>MONTH(Tab_CAANxSAAL[[#This Row],[MÊS LANÇ.]])</f>
        <v>5</v>
      </c>
      <c r="C657" s="40" t="str">
        <f>Tab_CAANxSAAL[[#This Row],[FILIAL]]</f>
        <v>A</v>
      </c>
      <c r="D657" s="48" t="str">
        <f>Tab_CAANxSAAL[[#This Row],[RAZÃO SOCIAL]]</f>
        <v>Malmothir</v>
      </c>
      <c r="E657" s="40">
        <f>Tab_CAANxSAAL[[#This Row],[NATUREZA CONTRATO]]</f>
        <v>533712</v>
      </c>
      <c r="F657" s="4" t="str">
        <f>Tab_CAANxSAAL[[#This Row],[MEDIDOR / REQUISITANTE]]</f>
        <v>Stephany Porto</v>
      </c>
      <c r="G657" s="46">
        <f>Tab_CAANxSAAL[[#This Row],[LIBERAÇÃO PEDIDO]]</f>
        <v>44693</v>
      </c>
      <c r="H657" s="46">
        <v>44701</v>
      </c>
      <c r="I657" s="40">
        <f>DAY(Tab_Indicadores[[#This Row],[DATA LIBERAÇÃO]])</f>
        <v>12</v>
      </c>
      <c r="J657" s="40" t="e">
        <f>IF(Tab_Indicadores[[#This Row],[MÊS]]=$AA$3,I657,"")</f>
        <v>#REF!</v>
      </c>
      <c r="K657" s="49" t="str">
        <f>IF(Tab_Indicadores[[#All],[DATA LIBERAÇÃO]]&gt;Tab_Indicadores[[#All],[PRAZO LIBERAÇÃO]],"Fora do prazo","No prazo")</f>
        <v>No prazo</v>
      </c>
      <c r="L657" s="49" t="str">
        <f t="shared" si="88"/>
        <v>-</v>
      </c>
      <c r="M657" s="40" t="str">
        <f>IF(Tab_Indicadores[[#This Row],[STATUS]]=$Q$3,"-","")</f>
        <v>-</v>
      </c>
      <c r="N657" s="55">
        <f>Tab_CAANxSAAL[[#This Row],[DATA PRÉ-NOTA]]</f>
        <v>44693</v>
      </c>
      <c r="O657" s="56">
        <v>44704</v>
      </c>
      <c r="P657" s="4" t="str">
        <f>IF(Tab_Indicadores[[#This Row],[DATA PRÉ-NOTA]]&lt;=Tab_Indicadores[[#This Row],[PRAZO PRÉ-NOTA]],"No prazo","Fora do prazo")</f>
        <v>No prazo</v>
      </c>
    </row>
    <row r="658" spans="1:16" x14ac:dyDescent="0.25">
      <c r="A658" s="40" t="str">
        <f t="shared" si="87"/>
        <v>Maio</v>
      </c>
      <c r="B658" s="40">
        <f>MONTH(Tab_CAANxSAAL[[#This Row],[MÊS LANÇ.]])</f>
        <v>5</v>
      </c>
      <c r="C658" s="40" t="str">
        <f>Tab_CAANxSAAL[[#This Row],[FILIAL]]</f>
        <v>A</v>
      </c>
      <c r="D658" s="48" t="str">
        <f>Tab_CAANxSAAL[[#This Row],[RAZÃO SOCIAL]]</f>
        <v>Davi Lucas Cavalcanti</v>
      </c>
      <c r="E658" s="40">
        <f>Tab_CAANxSAAL[[#This Row],[NATUREZA CONTRATO]]</f>
        <v>652471</v>
      </c>
      <c r="F658" s="4" t="str">
        <f>Tab_CAANxSAAL[[#This Row],[MEDIDOR / REQUISITANTE]]</f>
        <v>Stephany Porto</v>
      </c>
      <c r="G658" s="46">
        <f>Tab_CAANxSAAL[[#This Row],[LIBERAÇÃO PEDIDO]]</f>
        <v>44693</v>
      </c>
      <c r="H658" s="46">
        <v>44701</v>
      </c>
      <c r="I658" s="40">
        <f>DAY(Tab_Indicadores[[#This Row],[DATA LIBERAÇÃO]])</f>
        <v>12</v>
      </c>
      <c r="J658" s="40" t="e">
        <f>IF(Tab_Indicadores[[#This Row],[MÊS]]=$AA$3,I658,"")</f>
        <v>#REF!</v>
      </c>
      <c r="K658" s="49" t="str">
        <f>IF(Tab_Indicadores[[#All],[DATA LIBERAÇÃO]]&gt;Tab_Indicadores[[#All],[PRAZO LIBERAÇÃO]],"Fora do prazo","No prazo")</f>
        <v>No prazo</v>
      </c>
      <c r="L658" s="49" t="str">
        <f t="shared" si="88"/>
        <v>-</v>
      </c>
      <c r="M658" s="40" t="str">
        <f>IF(Tab_Indicadores[[#This Row],[STATUS]]=$Q$3,"-","")</f>
        <v>-</v>
      </c>
      <c r="N658" s="55">
        <f>Tab_CAANxSAAL[[#This Row],[DATA PRÉ-NOTA]]</f>
        <v>44701</v>
      </c>
      <c r="O658" s="56">
        <v>44704</v>
      </c>
      <c r="P658" s="4" t="str">
        <f>IF(Tab_Indicadores[[#This Row],[DATA PRÉ-NOTA]]&lt;=Tab_Indicadores[[#This Row],[PRAZO PRÉ-NOTA]],"No prazo","Fora do prazo")</f>
        <v>No prazo</v>
      </c>
    </row>
    <row r="659" spans="1:16" x14ac:dyDescent="0.25">
      <c r="A659" s="40" t="str">
        <f t="shared" si="87"/>
        <v>Maio</v>
      </c>
      <c r="B659" s="40">
        <f>MONTH(Tab_CAANxSAAL[[#This Row],[MÊS LANÇ.]])</f>
        <v>5</v>
      </c>
      <c r="C659" s="40" t="str">
        <f>Tab_CAANxSAAL[[#This Row],[FILIAL]]</f>
        <v>A</v>
      </c>
      <c r="D659" s="48" t="str">
        <f>Tab_CAANxSAAL[[#This Row],[RAZÃO SOCIAL]]</f>
        <v>Suyci</v>
      </c>
      <c r="E659" s="40">
        <f>Tab_CAANxSAAL[[#This Row],[NATUREZA CONTRATO]]</f>
        <v>138809</v>
      </c>
      <c r="F659" s="4" t="str">
        <f>Tab_CAANxSAAL[[#This Row],[MEDIDOR / REQUISITANTE]]</f>
        <v>Davi Lucca Rocha</v>
      </c>
      <c r="G659" s="46">
        <f>Tab_CAANxSAAL[[#This Row],[LIBERAÇÃO PEDIDO]]</f>
        <v>44697</v>
      </c>
      <c r="H659" s="46">
        <v>44701</v>
      </c>
      <c r="I659" s="40">
        <f>DAY(Tab_Indicadores[[#This Row],[DATA LIBERAÇÃO]])</f>
        <v>16</v>
      </c>
      <c r="J659" s="40" t="e">
        <f>IF(Tab_Indicadores[[#This Row],[MÊS]]=$AA$3,I659,"")</f>
        <v>#REF!</v>
      </c>
      <c r="K659" s="49" t="str">
        <f>IF(Tab_Indicadores[[#All],[DATA LIBERAÇÃO]]&gt;Tab_Indicadores[[#All],[PRAZO LIBERAÇÃO]],"Fora do prazo","No prazo")</f>
        <v>No prazo</v>
      </c>
      <c r="L659" s="49" t="str">
        <f t="shared" si="88"/>
        <v>-</v>
      </c>
      <c r="M659" s="40" t="str">
        <f>IF(Tab_Indicadores[[#This Row],[STATUS]]=$Q$3,"-","")</f>
        <v>-</v>
      </c>
      <c r="N659" s="55">
        <f>Tab_CAANxSAAL[[#This Row],[DATA PRÉ-NOTA]]</f>
        <v>44697</v>
      </c>
      <c r="O659" s="56">
        <v>44704</v>
      </c>
      <c r="P659" s="4" t="str">
        <f>IF(Tab_Indicadores[[#This Row],[DATA PRÉ-NOTA]]&lt;=Tab_Indicadores[[#This Row],[PRAZO PRÉ-NOTA]],"No prazo","Fora do prazo")</f>
        <v>No prazo</v>
      </c>
    </row>
    <row r="660" spans="1:16" x14ac:dyDescent="0.25">
      <c r="A660" s="40" t="str">
        <f t="shared" si="87"/>
        <v>Maio</v>
      </c>
      <c r="B660" s="40">
        <f>MONTH(Tab_CAANxSAAL[[#This Row],[MÊS LANÇ.]])</f>
        <v>5</v>
      </c>
      <c r="C660" s="40" t="str">
        <f>Tab_CAANxSAAL[[#This Row],[FILIAL]]</f>
        <v>A</v>
      </c>
      <c r="D660" s="48" t="str">
        <f>Tab_CAANxSAAL[[#This Row],[RAZÃO SOCIAL]]</f>
        <v>Ciuvea</v>
      </c>
      <c r="E660" s="40">
        <f>Tab_CAANxSAAL[[#This Row],[NATUREZA CONTRATO]]</f>
        <v>778132</v>
      </c>
      <c r="F660" s="4" t="str">
        <f>Tab_CAANxSAAL[[#This Row],[MEDIDOR / REQUISITANTE]]</f>
        <v>Stephany Porto</v>
      </c>
      <c r="G660" s="46">
        <f>Tab_CAANxSAAL[[#This Row],[LIBERAÇÃO PEDIDO]]</f>
        <v>44698</v>
      </c>
      <c r="H660" s="46">
        <v>44701</v>
      </c>
      <c r="I660" s="40">
        <f>DAY(Tab_Indicadores[[#This Row],[DATA LIBERAÇÃO]])</f>
        <v>17</v>
      </c>
      <c r="J660" s="40" t="e">
        <f>IF(Tab_Indicadores[[#This Row],[MÊS]]=$AA$3,I660,"")</f>
        <v>#REF!</v>
      </c>
      <c r="K660" s="49" t="str">
        <f>IF(Tab_Indicadores[[#All],[DATA LIBERAÇÃO]]&gt;Tab_Indicadores[[#All],[PRAZO LIBERAÇÃO]],"Fora do prazo","No prazo")</f>
        <v>No prazo</v>
      </c>
      <c r="L660" s="49" t="str">
        <f t="shared" si="88"/>
        <v>-</v>
      </c>
      <c r="M660" s="40" t="str">
        <f>IF(Tab_Indicadores[[#This Row],[STATUS]]=$Q$3,"-","")</f>
        <v>-</v>
      </c>
      <c r="N660" s="55">
        <f>Tab_CAANxSAAL[[#This Row],[DATA PRÉ-NOTA]]</f>
        <v>44698</v>
      </c>
      <c r="O660" s="56">
        <v>44704</v>
      </c>
      <c r="P660" s="4" t="str">
        <f>IF(Tab_Indicadores[[#This Row],[DATA PRÉ-NOTA]]&lt;=Tab_Indicadores[[#This Row],[PRAZO PRÉ-NOTA]],"No prazo","Fora do prazo")</f>
        <v>No prazo</v>
      </c>
    </row>
    <row r="661" spans="1:16" x14ac:dyDescent="0.25">
      <c r="A661" s="40" t="str">
        <f t="shared" si="87"/>
        <v>Maio</v>
      </c>
      <c r="B661" s="40">
        <f>MONTH(Tab_CAANxSAAL[[#This Row],[MÊS LANÇ.]])</f>
        <v>5</v>
      </c>
      <c r="C661" s="40" t="str">
        <f>Tab_CAANxSAAL[[#This Row],[FILIAL]]</f>
        <v>A</v>
      </c>
      <c r="D661" s="48" t="str">
        <f>Tab_CAANxSAAL[[#This Row],[RAZÃO SOCIAL]]</f>
        <v>Hewir</v>
      </c>
      <c r="E661" s="40">
        <f>Tab_CAANxSAAL[[#This Row],[NATUREZA CONTRATO]]</f>
        <v>865580</v>
      </c>
      <c r="F661" s="4" t="str">
        <f>Tab_CAANxSAAL[[#This Row],[MEDIDOR / REQUISITANTE]]</f>
        <v>Diogo Nogueira</v>
      </c>
      <c r="G661" s="46">
        <f>Tab_CAANxSAAL[[#This Row],[LIBERAÇÃO PEDIDO]]</f>
        <v>44698</v>
      </c>
      <c r="H661" s="46">
        <v>44701</v>
      </c>
      <c r="I661" s="40">
        <f>DAY(Tab_Indicadores[[#This Row],[DATA LIBERAÇÃO]])</f>
        <v>17</v>
      </c>
      <c r="J661" s="40" t="e">
        <f>IF(Tab_Indicadores[[#This Row],[MÊS]]=$AA$3,I661,"")</f>
        <v>#REF!</v>
      </c>
      <c r="K661" s="49" t="str">
        <f>IF(Tab_Indicadores[[#All],[DATA LIBERAÇÃO]]&gt;Tab_Indicadores[[#All],[PRAZO LIBERAÇÃO]],"Fora do prazo","No prazo")</f>
        <v>No prazo</v>
      </c>
      <c r="L661" s="49" t="str">
        <f t="shared" si="88"/>
        <v>-</v>
      </c>
      <c r="M661" s="40" t="str">
        <f>IF(Tab_Indicadores[[#This Row],[STATUS]]=$Q$3,"-","")</f>
        <v>-</v>
      </c>
      <c r="N661" s="55">
        <f>Tab_CAANxSAAL[[#This Row],[DATA PRÉ-NOTA]]</f>
        <v>44698</v>
      </c>
      <c r="O661" s="56">
        <v>44704</v>
      </c>
      <c r="P661" s="4" t="str">
        <f>IF(Tab_Indicadores[[#This Row],[DATA PRÉ-NOTA]]&lt;=Tab_Indicadores[[#This Row],[PRAZO PRÉ-NOTA]],"No prazo","Fora do prazo")</f>
        <v>No prazo</v>
      </c>
    </row>
    <row r="662" spans="1:16" x14ac:dyDescent="0.25">
      <c r="A662" s="40" t="str">
        <f t="shared" si="87"/>
        <v>Maio</v>
      </c>
      <c r="B662" s="40">
        <f>MONTH(Tab_CAANxSAAL[[#This Row],[MÊS LANÇ.]])</f>
        <v>5</v>
      </c>
      <c r="C662" s="40" t="str">
        <f>Tab_CAANxSAAL[[#This Row],[FILIAL]]</f>
        <v>B</v>
      </c>
      <c r="D662" s="48" t="str">
        <f>Tab_CAANxSAAL[[#This Row],[RAZÃO SOCIAL]]</f>
        <v>Hewir</v>
      </c>
      <c r="E662" s="40">
        <f>Tab_CAANxSAAL[[#This Row],[NATUREZA CONTRATO]]</f>
        <v>345876</v>
      </c>
      <c r="F662" s="4" t="str">
        <f>Tab_CAANxSAAL[[#This Row],[MEDIDOR / REQUISITANTE]]</f>
        <v>Diogo Nogueira</v>
      </c>
      <c r="G662" s="46">
        <f>Tab_CAANxSAAL[[#This Row],[LIBERAÇÃO PEDIDO]]</f>
        <v>44698</v>
      </c>
      <c r="H662" s="46">
        <v>44701</v>
      </c>
      <c r="I662" s="40">
        <f>DAY(Tab_Indicadores[[#This Row],[DATA LIBERAÇÃO]])</f>
        <v>17</v>
      </c>
      <c r="J662" s="40" t="e">
        <f>IF(Tab_Indicadores[[#This Row],[MÊS]]=$AA$3,I662,"")</f>
        <v>#REF!</v>
      </c>
      <c r="K662" s="49" t="str">
        <f>IF(Tab_Indicadores[[#All],[DATA LIBERAÇÃO]]&gt;Tab_Indicadores[[#All],[PRAZO LIBERAÇÃO]],"Fora do prazo","No prazo")</f>
        <v>No prazo</v>
      </c>
      <c r="L662" s="49" t="str">
        <f t="shared" si="88"/>
        <v>-</v>
      </c>
      <c r="M662" s="40" t="str">
        <f>IF(Tab_Indicadores[[#This Row],[STATUS]]=$Q$3,"-","")</f>
        <v>-</v>
      </c>
      <c r="N662" s="55">
        <f>Tab_CAANxSAAL[[#This Row],[DATA PRÉ-NOTA]]</f>
        <v>44699</v>
      </c>
      <c r="O662" s="56">
        <v>44704</v>
      </c>
      <c r="P662" s="4" t="str">
        <f>IF(Tab_Indicadores[[#This Row],[DATA PRÉ-NOTA]]&lt;=Tab_Indicadores[[#This Row],[PRAZO PRÉ-NOTA]],"No prazo","Fora do prazo")</f>
        <v>No prazo</v>
      </c>
    </row>
    <row r="663" spans="1:16" x14ac:dyDescent="0.25">
      <c r="A663" s="40" t="str">
        <f t="shared" si="87"/>
        <v>Maio</v>
      </c>
      <c r="B663" s="40">
        <f>MONTH(Tab_CAANxSAAL[[#This Row],[MÊS LANÇ.]])</f>
        <v>5</v>
      </c>
      <c r="C663" s="40" t="str">
        <f>Tab_CAANxSAAL[[#This Row],[FILIAL]]</f>
        <v>A</v>
      </c>
      <c r="D663" s="48" t="str">
        <f>Tab_CAANxSAAL[[#This Row],[RAZÃO SOCIAL]]</f>
        <v>Hewir</v>
      </c>
      <c r="E663" s="40">
        <f>Tab_CAANxSAAL[[#This Row],[NATUREZA CONTRATO]]</f>
        <v>941421</v>
      </c>
      <c r="F663" s="4" t="str">
        <f>Tab_CAANxSAAL[[#This Row],[MEDIDOR / REQUISITANTE]]</f>
        <v>Diogo Nogueira</v>
      </c>
      <c r="G663" s="46">
        <f>Tab_CAANxSAAL[[#This Row],[LIBERAÇÃO PEDIDO]]</f>
        <v>44698</v>
      </c>
      <c r="H663" s="46">
        <v>44701</v>
      </c>
      <c r="I663" s="40">
        <f>DAY(Tab_Indicadores[[#This Row],[DATA LIBERAÇÃO]])</f>
        <v>17</v>
      </c>
      <c r="J663" s="40" t="e">
        <f>IF(Tab_Indicadores[[#This Row],[MÊS]]=$AA$3,I663,"")</f>
        <v>#REF!</v>
      </c>
      <c r="K663" s="49" t="str">
        <f>IF(Tab_Indicadores[[#All],[DATA LIBERAÇÃO]]&gt;Tab_Indicadores[[#All],[PRAZO LIBERAÇÃO]],"Fora do prazo","No prazo")</f>
        <v>No prazo</v>
      </c>
      <c r="L663" s="49" t="str">
        <f t="shared" si="88"/>
        <v>-</v>
      </c>
      <c r="M663" s="40" t="str">
        <f>IF(Tab_Indicadores[[#This Row],[STATUS]]=$Q$3,"-","")</f>
        <v>-</v>
      </c>
      <c r="N663" s="55">
        <f>Tab_CAANxSAAL[[#This Row],[DATA PRÉ-NOTA]]</f>
        <v>44699</v>
      </c>
      <c r="O663" s="56">
        <v>44704</v>
      </c>
      <c r="P663" s="4" t="str">
        <f>IF(Tab_Indicadores[[#This Row],[DATA PRÉ-NOTA]]&lt;=Tab_Indicadores[[#This Row],[PRAZO PRÉ-NOTA]],"No prazo","Fora do prazo")</f>
        <v>No prazo</v>
      </c>
    </row>
    <row r="664" spans="1:16" x14ac:dyDescent="0.25">
      <c r="A664" s="40" t="str">
        <f t="shared" si="87"/>
        <v>Maio</v>
      </c>
      <c r="B664" s="40">
        <f>MONTH(Tab_CAANxSAAL[[#This Row],[MÊS LANÇ.]])</f>
        <v>5</v>
      </c>
      <c r="C664" s="40" t="str">
        <f>Tab_CAANxSAAL[[#This Row],[FILIAL]]</f>
        <v>A</v>
      </c>
      <c r="D664" s="48" t="str">
        <f>Tab_CAANxSAAL[[#This Row],[RAZÃO SOCIAL]]</f>
        <v>Dra. Larissa Moura</v>
      </c>
      <c r="E664" s="40">
        <f>Tab_CAANxSAAL[[#This Row],[NATUREZA CONTRATO]]</f>
        <v>117706</v>
      </c>
      <c r="F664" s="4" t="str">
        <f>Tab_CAANxSAAL[[#This Row],[MEDIDOR / REQUISITANTE]]</f>
        <v>Isis Fogaça</v>
      </c>
      <c r="G664" s="46">
        <f>Tab_CAANxSAAL[[#This Row],[LIBERAÇÃO PEDIDO]]</f>
        <v>44691</v>
      </c>
      <c r="H664" s="46">
        <v>44701</v>
      </c>
      <c r="I664" s="40">
        <f>DAY(Tab_Indicadores[[#This Row],[DATA LIBERAÇÃO]])</f>
        <v>10</v>
      </c>
      <c r="J664" s="40" t="e">
        <f>IF(Tab_Indicadores[[#This Row],[MÊS]]=$AA$3,I664,"")</f>
        <v>#REF!</v>
      </c>
      <c r="K664" s="49" t="str">
        <f>IF(Tab_Indicadores[[#All],[DATA LIBERAÇÃO]]&gt;Tab_Indicadores[[#All],[PRAZO LIBERAÇÃO]],"Fora do prazo","No prazo")</f>
        <v>No prazo</v>
      </c>
      <c r="L664" s="49" t="str">
        <f t="shared" si="88"/>
        <v>-</v>
      </c>
      <c r="M664" s="40" t="str">
        <f>IF(Tab_Indicadores[[#This Row],[STATUS]]=$Q$3,"-","")</f>
        <v>-</v>
      </c>
      <c r="N664" s="55">
        <f>Tab_CAANxSAAL[[#This Row],[DATA PRÉ-NOTA]]</f>
        <v>44691</v>
      </c>
      <c r="O664" s="56">
        <v>44704</v>
      </c>
      <c r="P664" s="4" t="str">
        <f>IF(Tab_Indicadores[[#This Row],[DATA PRÉ-NOTA]]&lt;=Tab_Indicadores[[#This Row],[PRAZO PRÉ-NOTA]],"No prazo","Fora do prazo")</f>
        <v>No prazo</v>
      </c>
    </row>
    <row r="665" spans="1:16" x14ac:dyDescent="0.25">
      <c r="A665" s="40" t="str">
        <f t="shared" si="87"/>
        <v>Maio</v>
      </c>
      <c r="B665" s="40">
        <f>MONTH(Tab_CAANxSAAL[[#This Row],[MÊS LANÇ.]])</f>
        <v>5</v>
      </c>
      <c r="C665" s="40" t="str">
        <f>Tab_CAANxSAAL[[#This Row],[FILIAL]]</f>
        <v>A</v>
      </c>
      <c r="D665" s="48" t="str">
        <f>Tab_CAANxSAAL[[#This Row],[RAZÃO SOCIAL]]</f>
        <v>Dra. Larissa Moura</v>
      </c>
      <c r="E665" s="40">
        <f>Tab_CAANxSAAL[[#This Row],[NATUREZA CONTRATO]]</f>
        <v>874172</v>
      </c>
      <c r="F665" s="4" t="str">
        <f>Tab_CAANxSAAL[[#This Row],[MEDIDOR / REQUISITANTE]]</f>
        <v>Isis Fogaça</v>
      </c>
      <c r="G665" s="46">
        <f>Tab_CAANxSAAL[[#This Row],[LIBERAÇÃO PEDIDO]]</f>
        <v>44691</v>
      </c>
      <c r="H665" s="46">
        <v>44701</v>
      </c>
      <c r="I665" s="40">
        <f>DAY(Tab_Indicadores[[#This Row],[DATA LIBERAÇÃO]])</f>
        <v>10</v>
      </c>
      <c r="J665" s="40" t="e">
        <f>IF(Tab_Indicadores[[#This Row],[MÊS]]=$AA$3,I665,"")</f>
        <v>#REF!</v>
      </c>
      <c r="K665" s="49" t="str">
        <f>IF(Tab_Indicadores[[#All],[DATA LIBERAÇÃO]]&gt;Tab_Indicadores[[#All],[PRAZO LIBERAÇÃO]],"Fora do prazo","No prazo")</f>
        <v>No prazo</v>
      </c>
      <c r="L665" s="49" t="str">
        <f t="shared" si="88"/>
        <v>-</v>
      </c>
      <c r="M665" s="40" t="str">
        <f>IF(Tab_Indicadores[[#This Row],[STATUS]]=$Q$3,"-","")</f>
        <v>-</v>
      </c>
      <c r="N665" s="55">
        <f>Tab_CAANxSAAL[[#This Row],[DATA PRÉ-NOTA]]</f>
        <v>44691</v>
      </c>
      <c r="O665" s="56">
        <v>44704</v>
      </c>
      <c r="P665" s="4" t="str">
        <f>IF(Tab_Indicadores[[#This Row],[DATA PRÉ-NOTA]]&lt;=Tab_Indicadores[[#This Row],[PRAZO PRÉ-NOTA]],"No prazo","Fora do prazo")</f>
        <v>No prazo</v>
      </c>
    </row>
    <row r="666" spans="1:16" x14ac:dyDescent="0.25">
      <c r="A666" s="40" t="str">
        <f t="shared" si="87"/>
        <v>Maio</v>
      </c>
      <c r="B666" s="40">
        <f>MONTH(Tab_CAANxSAAL[[#This Row],[MÊS LANÇ.]])</f>
        <v>5</v>
      </c>
      <c r="C666" s="40" t="str">
        <f>Tab_CAANxSAAL[[#This Row],[FILIAL]]</f>
        <v>B</v>
      </c>
      <c r="D666" s="48" t="str">
        <f>Tab_CAANxSAAL[[#This Row],[RAZÃO SOCIAL]]</f>
        <v>Dra. Larissa Moura</v>
      </c>
      <c r="E666" s="40">
        <f>Tab_CAANxSAAL[[#This Row],[NATUREZA CONTRATO]]</f>
        <v>622409</v>
      </c>
      <c r="F666" s="4" t="str">
        <f>Tab_CAANxSAAL[[#This Row],[MEDIDOR / REQUISITANTE]]</f>
        <v>Thiago Nogueira</v>
      </c>
      <c r="G666" s="46">
        <f>Tab_CAANxSAAL[[#This Row],[LIBERAÇÃO PEDIDO]]</f>
        <v>44691</v>
      </c>
      <c r="H666" s="46">
        <v>44701</v>
      </c>
      <c r="I666" s="40">
        <f>DAY(Tab_Indicadores[[#This Row],[DATA LIBERAÇÃO]])</f>
        <v>10</v>
      </c>
      <c r="J666" s="40" t="e">
        <f>IF(Tab_Indicadores[[#This Row],[MÊS]]=$AA$3,I666,"")</f>
        <v>#REF!</v>
      </c>
      <c r="K666" s="49" t="str">
        <f>IF(Tab_Indicadores[[#All],[DATA LIBERAÇÃO]]&gt;Tab_Indicadores[[#All],[PRAZO LIBERAÇÃO]],"Fora do prazo","No prazo")</f>
        <v>No prazo</v>
      </c>
      <c r="L666" s="49" t="str">
        <f t="shared" si="88"/>
        <v>-</v>
      </c>
      <c r="M666" s="40" t="str">
        <f>IF(Tab_Indicadores[[#This Row],[STATUS]]=$Q$3,"-","")</f>
        <v>-</v>
      </c>
      <c r="N666" s="55">
        <f>Tab_CAANxSAAL[[#This Row],[DATA PRÉ-NOTA]]</f>
        <v>44691</v>
      </c>
      <c r="O666" s="56">
        <v>44704</v>
      </c>
      <c r="P666" s="4" t="str">
        <f>IF(Tab_Indicadores[[#This Row],[DATA PRÉ-NOTA]]&lt;=Tab_Indicadores[[#This Row],[PRAZO PRÉ-NOTA]],"No prazo","Fora do prazo")</f>
        <v>No prazo</v>
      </c>
    </row>
    <row r="667" spans="1:16" x14ac:dyDescent="0.25">
      <c r="A667" s="40" t="str">
        <f t="shared" si="87"/>
        <v>Maio</v>
      </c>
      <c r="B667" s="40">
        <f>MONTH(Tab_CAANxSAAL[[#This Row],[MÊS LANÇ.]])</f>
        <v>5</v>
      </c>
      <c r="C667" s="40" t="str">
        <f>Tab_CAANxSAAL[[#This Row],[FILIAL]]</f>
        <v>A</v>
      </c>
      <c r="D667" s="48" t="str">
        <f>Tab_CAANxSAAL[[#This Row],[RAZÃO SOCIAL]]</f>
        <v>Sacoagath</v>
      </c>
      <c r="E667" s="40">
        <f>Tab_CAANxSAAL[[#This Row],[NATUREZA CONTRATO]]</f>
        <v>602433</v>
      </c>
      <c r="F667" s="4" t="str">
        <f>Tab_CAANxSAAL[[#This Row],[MEDIDOR / REQUISITANTE]]</f>
        <v>Stephany Porto</v>
      </c>
      <c r="G667" s="46">
        <f>Tab_CAANxSAAL[[#This Row],[LIBERAÇÃO PEDIDO]]</f>
        <v>44693</v>
      </c>
      <c r="H667" s="46">
        <v>44701</v>
      </c>
      <c r="I667" s="40">
        <f>DAY(Tab_Indicadores[[#This Row],[DATA LIBERAÇÃO]])</f>
        <v>12</v>
      </c>
      <c r="J667" s="40" t="e">
        <f>IF(Tab_Indicadores[[#This Row],[MÊS]]=$AA$3,I667,"")</f>
        <v>#REF!</v>
      </c>
      <c r="K667" s="49" t="str">
        <f>IF(Tab_Indicadores[[#All],[DATA LIBERAÇÃO]]&gt;Tab_Indicadores[[#All],[PRAZO LIBERAÇÃO]],"Fora do prazo","No prazo")</f>
        <v>No prazo</v>
      </c>
      <c r="L667" s="49" t="str">
        <f t="shared" si="88"/>
        <v>-</v>
      </c>
      <c r="M667" s="40" t="str">
        <f>IF(Tab_Indicadores[[#This Row],[STATUS]]=$Q$3,"-","")</f>
        <v>-</v>
      </c>
      <c r="N667" s="55">
        <f>Tab_CAANxSAAL[[#This Row],[DATA PRÉ-NOTA]]</f>
        <v>44697</v>
      </c>
      <c r="O667" s="56">
        <v>44704</v>
      </c>
      <c r="P667" s="4" t="str">
        <f>IF(Tab_Indicadores[[#This Row],[DATA PRÉ-NOTA]]&lt;=Tab_Indicadores[[#This Row],[PRAZO PRÉ-NOTA]],"No prazo","Fora do prazo")</f>
        <v>No prazo</v>
      </c>
    </row>
    <row r="668" spans="1:16" x14ac:dyDescent="0.25">
      <c r="A668" s="40" t="str">
        <f t="shared" si="87"/>
        <v>Maio</v>
      </c>
      <c r="B668" s="40">
        <f>MONTH(Tab_CAANxSAAL[[#This Row],[MÊS LANÇ.]])</f>
        <v>5</v>
      </c>
      <c r="C668" s="40" t="str">
        <f>Tab_CAANxSAAL[[#This Row],[FILIAL]]</f>
        <v>A</v>
      </c>
      <c r="D668" s="48" t="str">
        <f>Tab_CAANxSAAL[[#This Row],[RAZÃO SOCIAL]]</f>
        <v>Niliu</v>
      </c>
      <c r="E668" s="40">
        <f>Tab_CAANxSAAL[[#This Row],[NATUREZA CONTRATO]]</f>
        <v>355019</v>
      </c>
      <c r="F668" s="4" t="str">
        <f>Tab_CAANxSAAL[[#This Row],[MEDIDOR / REQUISITANTE]]</f>
        <v>Diogo Nogueira</v>
      </c>
      <c r="G668" s="46">
        <f>Tab_CAANxSAAL[[#This Row],[LIBERAÇÃO PEDIDO]]</f>
        <v>44693</v>
      </c>
      <c r="H668" s="46">
        <v>44701</v>
      </c>
      <c r="I668" s="40">
        <f>DAY(Tab_Indicadores[[#This Row],[DATA LIBERAÇÃO]])</f>
        <v>12</v>
      </c>
      <c r="J668" s="40" t="e">
        <f>IF(Tab_Indicadores[[#This Row],[MÊS]]=$AA$3,I668,"")</f>
        <v>#REF!</v>
      </c>
      <c r="K668" s="49" t="str">
        <f>IF(Tab_Indicadores[[#All],[DATA LIBERAÇÃO]]&gt;Tab_Indicadores[[#All],[PRAZO LIBERAÇÃO]],"Fora do prazo","No prazo")</f>
        <v>No prazo</v>
      </c>
      <c r="L668" s="49" t="str">
        <f t="shared" si="88"/>
        <v>-</v>
      </c>
      <c r="M668" s="40" t="str">
        <f>IF(Tab_Indicadores[[#This Row],[STATUS]]=$Q$3,"-","")</f>
        <v>-</v>
      </c>
      <c r="N668" s="55">
        <f>Tab_CAANxSAAL[[#This Row],[DATA PRÉ-NOTA]]</f>
        <v>44693</v>
      </c>
      <c r="O668" s="56">
        <v>44704</v>
      </c>
      <c r="P668" s="4" t="str">
        <f>IF(Tab_Indicadores[[#This Row],[DATA PRÉ-NOTA]]&lt;=Tab_Indicadores[[#This Row],[PRAZO PRÉ-NOTA]],"No prazo","Fora do prazo")</f>
        <v>No prazo</v>
      </c>
    </row>
    <row r="669" spans="1:16" x14ac:dyDescent="0.25">
      <c r="A669" s="40" t="str">
        <f t="shared" si="87"/>
        <v>Maio</v>
      </c>
      <c r="B669" s="40">
        <f>MONTH(Tab_CAANxSAAL[[#This Row],[MÊS LANÇ.]])</f>
        <v>5</v>
      </c>
      <c r="C669" s="40" t="str">
        <f>Tab_CAANxSAAL[[#This Row],[FILIAL]]</f>
        <v>A</v>
      </c>
      <c r="D669" s="48" t="str">
        <f>Tab_CAANxSAAL[[#This Row],[RAZÃO SOCIAL]]</f>
        <v>Niliu</v>
      </c>
      <c r="E669" s="40">
        <f>Tab_CAANxSAAL[[#This Row],[NATUREZA CONTRATO]]</f>
        <v>698321</v>
      </c>
      <c r="F669" s="4" t="str">
        <f>Tab_CAANxSAAL[[#This Row],[MEDIDOR / REQUISITANTE]]</f>
        <v>Diogo Nogueira</v>
      </c>
      <c r="G669" s="46">
        <f>Tab_CAANxSAAL[[#This Row],[LIBERAÇÃO PEDIDO]]</f>
        <v>44693</v>
      </c>
      <c r="H669" s="46">
        <v>44701</v>
      </c>
      <c r="I669" s="40">
        <f>DAY(Tab_Indicadores[[#This Row],[DATA LIBERAÇÃO]])</f>
        <v>12</v>
      </c>
      <c r="J669" s="40" t="e">
        <f>IF(Tab_Indicadores[[#This Row],[MÊS]]=$AA$3,I669,"")</f>
        <v>#REF!</v>
      </c>
      <c r="K669" s="49" t="str">
        <f>IF(Tab_Indicadores[[#All],[DATA LIBERAÇÃO]]&gt;Tab_Indicadores[[#All],[PRAZO LIBERAÇÃO]],"Fora do prazo","No prazo")</f>
        <v>No prazo</v>
      </c>
      <c r="L669" s="49" t="str">
        <f t="shared" si="88"/>
        <v>-</v>
      </c>
      <c r="M669" s="40" t="str">
        <f>IF(Tab_Indicadores[[#This Row],[STATUS]]=$Q$3,"-","")</f>
        <v>-</v>
      </c>
      <c r="N669" s="55">
        <f>Tab_CAANxSAAL[[#This Row],[DATA PRÉ-NOTA]]</f>
        <v>44693</v>
      </c>
      <c r="O669" s="56">
        <v>44704</v>
      </c>
      <c r="P669" s="4" t="str">
        <f>IF(Tab_Indicadores[[#This Row],[DATA PRÉ-NOTA]]&lt;=Tab_Indicadores[[#This Row],[PRAZO PRÉ-NOTA]],"No prazo","Fora do prazo")</f>
        <v>No prazo</v>
      </c>
    </row>
    <row r="670" spans="1:16" x14ac:dyDescent="0.25">
      <c r="A670" s="40" t="str">
        <f t="shared" si="87"/>
        <v>Maio</v>
      </c>
      <c r="B670" s="40">
        <f>MONTH(Tab_CAANxSAAL[[#This Row],[MÊS LANÇ.]])</f>
        <v>5</v>
      </c>
      <c r="C670" s="40" t="str">
        <f>Tab_CAANxSAAL[[#This Row],[FILIAL]]</f>
        <v>B</v>
      </c>
      <c r="D670" s="48" t="str">
        <f>Tab_CAANxSAAL[[#This Row],[RAZÃO SOCIAL]]</f>
        <v>Dra. Larissa Moura</v>
      </c>
      <c r="E670" s="40">
        <f>Tab_CAANxSAAL[[#This Row],[NATUREZA CONTRATO]]</f>
        <v>736700</v>
      </c>
      <c r="F670" s="4" t="str">
        <f>Tab_CAANxSAAL[[#This Row],[MEDIDOR / REQUISITANTE]]</f>
        <v>Thiago Nogueira</v>
      </c>
      <c r="G670" s="46">
        <f>Tab_CAANxSAAL[[#This Row],[LIBERAÇÃO PEDIDO]]</f>
        <v>44694</v>
      </c>
      <c r="H670" s="46">
        <v>44701</v>
      </c>
      <c r="I670" s="40">
        <f>DAY(Tab_Indicadores[[#This Row],[DATA LIBERAÇÃO]])</f>
        <v>13</v>
      </c>
      <c r="J670" s="40" t="e">
        <f>IF(Tab_Indicadores[[#This Row],[MÊS]]=$AA$3,I670,"")</f>
        <v>#REF!</v>
      </c>
      <c r="K670" s="49" t="str">
        <f>IF(Tab_Indicadores[[#All],[DATA LIBERAÇÃO]]&gt;Tab_Indicadores[[#All],[PRAZO LIBERAÇÃO]],"Fora do prazo","No prazo")</f>
        <v>No prazo</v>
      </c>
      <c r="L670" s="49" t="str">
        <f t="shared" si="88"/>
        <v>-</v>
      </c>
      <c r="M670" s="40" t="str">
        <f>IF(Tab_Indicadores[[#This Row],[STATUS]]=$Q$3,"-","")</f>
        <v>-</v>
      </c>
      <c r="N670" s="55">
        <f>Tab_CAANxSAAL[[#This Row],[DATA PRÉ-NOTA]]</f>
        <v>44694</v>
      </c>
      <c r="O670" s="56">
        <v>44704</v>
      </c>
      <c r="P670" s="4" t="str">
        <f>IF(Tab_Indicadores[[#This Row],[DATA PRÉ-NOTA]]&lt;=Tab_Indicadores[[#This Row],[PRAZO PRÉ-NOTA]],"No prazo","Fora do prazo")</f>
        <v>No prazo</v>
      </c>
    </row>
    <row r="671" spans="1:16" x14ac:dyDescent="0.25">
      <c r="A671" s="40" t="str">
        <f t="shared" si="87"/>
        <v>Maio</v>
      </c>
      <c r="B671" s="40">
        <f>MONTH(Tab_CAANxSAAL[[#This Row],[MÊS LANÇ.]])</f>
        <v>5</v>
      </c>
      <c r="C671" s="40" t="str">
        <f>Tab_CAANxSAAL[[#This Row],[FILIAL]]</f>
        <v>B</v>
      </c>
      <c r="D671" s="48" t="str">
        <f>Tab_CAANxSAAL[[#This Row],[RAZÃO SOCIAL]]</f>
        <v>Dra. Larissa Moura</v>
      </c>
      <c r="E671" s="40">
        <f>Tab_CAANxSAAL[[#This Row],[NATUREZA CONTRATO]]</f>
        <v>460470</v>
      </c>
      <c r="F671" s="4" t="str">
        <f>Tab_CAANxSAAL[[#This Row],[MEDIDOR / REQUISITANTE]]</f>
        <v>Thiago Nogueira</v>
      </c>
      <c r="G671" s="46">
        <f>Tab_CAANxSAAL[[#This Row],[LIBERAÇÃO PEDIDO]]</f>
        <v>44694</v>
      </c>
      <c r="H671" s="46">
        <v>44701</v>
      </c>
      <c r="I671" s="40">
        <f>DAY(Tab_Indicadores[[#This Row],[DATA LIBERAÇÃO]])</f>
        <v>13</v>
      </c>
      <c r="J671" s="40" t="e">
        <f>IF(Tab_Indicadores[[#This Row],[MÊS]]=$AA$3,I671,"")</f>
        <v>#REF!</v>
      </c>
      <c r="K671" s="49" t="str">
        <f>IF(Tab_Indicadores[[#All],[DATA LIBERAÇÃO]]&gt;Tab_Indicadores[[#All],[PRAZO LIBERAÇÃO]],"Fora do prazo","No prazo")</f>
        <v>No prazo</v>
      </c>
      <c r="L671" s="49" t="str">
        <f t="shared" si="88"/>
        <v>-</v>
      </c>
      <c r="M671" s="40" t="str">
        <f>IF(Tab_Indicadores[[#This Row],[STATUS]]=$Q$3,"-","")</f>
        <v>-</v>
      </c>
      <c r="N671" s="55">
        <f>Tab_CAANxSAAL[[#This Row],[DATA PRÉ-NOTA]]</f>
        <v>44694</v>
      </c>
      <c r="O671" s="56">
        <v>44704</v>
      </c>
      <c r="P671" s="4" t="str">
        <f>IF(Tab_Indicadores[[#This Row],[DATA PRÉ-NOTA]]&lt;=Tab_Indicadores[[#This Row],[PRAZO PRÉ-NOTA]],"No prazo","Fora do prazo")</f>
        <v>No prazo</v>
      </c>
    </row>
    <row r="672" spans="1:16" x14ac:dyDescent="0.25">
      <c r="A672" s="40" t="str">
        <f t="shared" ref="A672:A678" si="89">IF(B672=1,"Janeiro",IF(B672=2,"Fevereiro",IF(B672=3,"Março",IF(B672=4,"Abril",IF(B672=5,"Maio",IF(B672=6,"Junho",IF(B672=7,"Julho",IF(B672=8,"Agosto",IF(B672=9,"Setembro",IF(B672=10,"Outubro",IF(B672=11,"Novembro","Dezembro")))))))))))</f>
        <v>Maio</v>
      </c>
      <c r="B672" s="40">
        <f>MONTH(Tab_CAANxSAAL[[#This Row],[MÊS LANÇ.]])</f>
        <v>5</v>
      </c>
      <c r="C672" s="40" t="str">
        <f>Tab_CAANxSAAL[[#This Row],[FILIAL]]</f>
        <v>A</v>
      </c>
      <c r="D672" s="48" t="str">
        <f>Tab_CAANxSAAL[[#This Row],[RAZÃO SOCIAL]]</f>
        <v>Dra. Larissa Moura</v>
      </c>
      <c r="E672" s="40">
        <f>Tab_CAANxSAAL[[#This Row],[NATUREZA CONTRATO]]</f>
        <v>128942</v>
      </c>
      <c r="F672" s="4" t="str">
        <f>Tab_CAANxSAAL[[#This Row],[MEDIDOR / REQUISITANTE]]</f>
        <v>Isis Fogaça</v>
      </c>
      <c r="G672" s="46">
        <f>Tab_CAANxSAAL[[#This Row],[LIBERAÇÃO PEDIDO]]</f>
        <v>44694</v>
      </c>
      <c r="H672" s="46">
        <v>44701</v>
      </c>
      <c r="I672" s="40">
        <f>DAY(Tab_Indicadores[[#This Row],[DATA LIBERAÇÃO]])</f>
        <v>13</v>
      </c>
      <c r="J672" s="40" t="e">
        <f>IF(Tab_Indicadores[[#This Row],[MÊS]]=$AA$3,I672,"")</f>
        <v>#REF!</v>
      </c>
      <c r="K672" s="49" t="str">
        <f>IF(Tab_Indicadores[[#All],[DATA LIBERAÇÃO]]&gt;Tab_Indicadores[[#All],[PRAZO LIBERAÇÃO]],"Fora do prazo","No prazo")</f>
        <v>No prazo</v>
      </c>
      <c r="L672" s="49" t="str">
        <f t="shared" ref="L672:L678" si="90">IF(K672="Fora do prazo",F672,"-")</f>
        <v>-</v>
      </c>
      <c r="M672" s="40" t="str">
        <f>IF(Tab_Indicadores[[#This Row],[STATUS]]=$Q$3,"-","")</f>
        <v>-</v>
      </c>
      <c r="N672" s="55">
        <f>Tab_CAANxSAAL[[#This Row],[DATA PRÉ-NOTA]]</f>
        <v>44694</v>
      </c>
      <c r="O672" s="56">
        <v>44704</v>
      </c>
      <c r="P672" s="4" t="str">
        <f>IF(Tab_Indicadores[[#This Row],[DATA PRÉ-NOTA]]&lt;=Tab_Indicadores[[#This Row],[PRAZO PRÉ-NOTA]],"No prazo","Fora do prazo")</f>
        <v>No prazo</v>
      </c>
    </row>
    <row r="673" spans="1:16" x14ac:dyDescent="0.25">
      <c r="A673" s="40" t="str">
        <f t="shared" si="89"/>
        <v>Maio</v>
      </c>
      <c r="B673" s="40">
        <f>MONTH(Tab_CAANxSAAL[[#This Row],[MÊS LANÇ.]])</f>
        <v>5</v>
      </c>
      <c r="C673" s="40" t="str">
        <f>Tab_CAANxSAAL[[#This Row],[FILIAL]]</f>
        <v>A</v>
      </c>
      <c r="D673" s="48" t="str">
        <f>Tab_CAANxSAAL[[#This Row],[RAZÃO SOCIAL]]</f>
        <v>Dra. Larissa Moura</v>
      </c>
      <c r="E673" s="40">
        <f>Tab_CAANxSAAL[[#This Row],[NATUREZA CONTRATO]]</f>
        <v>459718</v>
      </c>
      <c r="F673" s="4" t="str">
        <f>Tab_CAANxSAAL[[#This Row],[MEDIDOR / REQUISITANTE]]</f>
        <v>Isis Fogaça</v>
      </c>
      <c r="G673" s="46">
        <f>Tab_CAANxSAAL[[#This Row],[LIBERAÇÃO PEDIDO]]</f>
        <v>44694</v>
      </c>
      <c r="H673" s="46">
        <v>44701</v>
      </c>
      <c r="I673" s="40">
        <f>DAY(Tab_Indicadores[[#This Row],[DATA LIBERAÇÃO]])</f>
        <v>13</v>
      </c>
      <c r="J673" s="40" t="e">
        <f>IF(Tab_Indicadores[[#This Row],[MÊS]]=$AA$3,I673,"")</f>
        <v>#REF!</v>
      </c>
      <c r="K673" s="49" t="str">
        <f>IF(Tab_Indicadores[[#All],[DATA LIBERAÇÃO]]&gt;Tab_Indicadores[[#All],[PRAZO LIBERAÇÃO]],"Fora do prazo","No prazo")</f>
        <v>No prazo</v>
      </c>
      <c r="L673" s="49" t="str">
        <f t="shared" si="90"/>
        <v>-</v>
      </c>
      <c r="M673" s="40" t="str">
        <f>IF(Tab_Indicadores[[#This Row],[STATUS]]=$Q$3,"-","")</f>
        <v>-</v>
      </c>
      <c r="N673" s="55">
        <f>Tab_CAANxSAAL[[#This Row],[DATA PRÉ-NOTA]]</f>
        <v>44694</v>
      </c>
      <c r="O673" s="56">
        <v>44704</v>
      </c>
      <c r="P673" s="4" t="str">
        <f>IF(Tab_Indicadores[[#This Row],[DATA PRÉ-NOTA]]&lt;=Tab_Indicadores[[#This Row],[PRAZO PRÉ-NOTA]],"No prazo","Fora do prazo")</f>
        <v>No prazo</v>
      </c>
    </row>
    <row r="674" spans="1:16" x14ac:dyDescent="0.25">
      <c r="A674" s="40" t="str">
        <f t="shared" si="89"/>
        <v>Maio</v>
      </c>
      <c r="B674" s="40">
        <f>MONTH(Tab_CAANxSAAL[[#This Row],[MÊS LANÇ.]])</f>
        <v>5</v>
      </c>
      <c r="C674" s="40" t="str">
        <f>Tab_CAANxSAAL[[#This Row],[FILIAL]]</f>
        <v>B</v>
      </c>
      <c r="D674" s="48" t="str">
        <f>Tab_CAANxSAAL[[#This Row],[RAZÃO SOCIAL]]</f>
        <v>Xoyso</v>
      </c>
      <c r="E674" s="40">
        <f>Tab_CAANxSAAL[[#This Row],[NATUREZA CONTRATO]]</f>
        <v>862878</v>
      </c>
      <c r="F674" s="4" t="str">
        <f>Tab_CAANxSAAL[[#This Row],[MEDIDOR / REQUISITANTE]]</f>
        <v>Diogo Nogueira</v>
      </c>
      <c r="G674" s="46">
        <f>Tab_CAANxSAAL[[#This Row],[LIBERAÇÃO PEDIDO]]</f>
        <v>44697</v>
      </c>
      <c r="H674" s="46">
        <v>44701</v>
      </c>
      <c r="I674" s="40">
        <f>DAY(Tab_Indicadores[[#This Row],[DATA LIBERAÇÃO]])</f>
        <v>16</v>
      </c>
      <c r="J674" s="40" t="e">
        <f>IF(Tab_Indicadores[[#This Row],[MÊS]]=$AA$3,I674,"")</f>
        <v>#REF!</v>
      </c>
      <c r="K674" s="49" t="str">
        <f>IF(Tab_Indicadores[[#All],[DATA LIBERAÇÃO]]&gt;Tab_Indicadores[[#All],[PRAZO LIBERAÇÃO]],"Fora do prazo","No prazo")</f>
        <v>No prazo</v>
      </c>
      <c r="L674" s="49" t="str">
        <f t="shared" si="90"/>
        <v>-</v>
      </c>
      <c r="M674" s="40" t="str">
        <f>IF(Tab_Indicadores[[#This Row],[STATUS]]=$Q$3,"-","")</f>
        <v>-</v>
      </c>
      <c r="N674" s="55">
        <f>Tab_CAANxSAAL[[#This Row],[DATA PRÉ-NOTA]]</f>
        <v>44698</v>
      </c>
      <c r="O674" s="56">
        <v>44704</v>
      </c>
      <c r="P674" s="4" t="str">
        <f>IF(Tab_Indicadores[[#This Row],[DATA PRÉ-NOTA]]&lt;=Tab_Indicadores[[#This Row],[PRAZO PRÉ-NOTA]],"No prazo","Fora do prazo")</f>
        <v>No prazo</v>
      </c>
    </row>
    <row r="675" spans="1:16" x14ac:dyDescent="0.25">
      <c r="A675" s="40" t="str">
        <f t="shared" si="89"/>
        <v>Maio</v>
      </c>
      <c r="B675" s="40">
        <f>MONTH(Tab_CAANxSAAL[[#This Row],[MÊS LANÇ.]])</f>
        <v>5</v>
      </c>
      <c r="C675" s="40" t="str">
        <f>Tab_CAANxSAAL[[#This Row],[FILIAL]]</f>
        <v>A</v>
      </c>
      <c r="D675" s="48" t="str">
        <f>Tab_CAANxSAAL[[#This Row],[RAZÃO SOCIAL]]</f>
        <v>Xoyso</v>
      </c>
      <c r="E675" s="40">
        <f>Tab_CAANxSAAL[[#This Row],[NATUREZA CONTRATO]]</f>
        <v>734383</v>
      </c>
      <c r="F675" s="4" t="str">
        <f>Tab_CAANxSAAL[[#This Row],[MEDIDOR / REQUISITANTE]]</f>
        <v>Diogo Nogueira</v>
      </c>
      <c r="G675" s="46">
        <f>Tab_CAANxSAAL[[#This Row],[LIBERAÇÃO PEDIDO]]</f>
        <v>44697</v>
      </c>
      <c r="H675" s="46">
        <v>44701</v>
      </c>
      <c r="I675" s="40">
        <f>DAY(Tab_Indicadores[[#This Row],[DATA LIBERAÇÃO]])</f>
        <v>16</v>
      </c>
      <c r="J675" s="40" t="e">
        <f>IF(Tab_Indicadores[[#This Row],[MÊS]]=$AA$3,I675,"")</f>
        <v>#REF!</v>
      </c>
      <c r="K675" s="49" t="str">
        <f>IF(Tab_Indicadores[[#All],[DATA LIBERAÇÃO]]&gt;Tab_Indicadores[[#All],[PRAZO LIBERAÇÃO]],"Fora do prazo","No prazo")</f>
        <v>No prazo</v>
      </c>
      <c r="L675" s="49" t="str">
        <f t="shared" si="90"/>
        <v>-</v>
      </c>
      <c r="M675" s="40" t="str">
        <f>IF(Tab_Indicadores[[#This Row],[STATUS]]=$Q$3,"-","")</f>
        <v>-</v>
      </c>
      <c r="N675" s="55">
        <f>Tab_CAANxSAAL[[#This Row],[DATA PRÉ-NOTA]]</f>
        <v>44699</v>
      </c>
      <c r="O675" s="56">
        <v>44704</v>
      </c>
      <c r="P675" s="4" t="str">
        <f>IF(Tab_Indicadores[[#This Row],[DATA PRÉ-NOTA]]&lt;=Tab_Indicadores[[#This Row],[PRAZO PRÉ-NOTA]],"No prazo","Fora do prazo")</f>
        <v>No prazo</v>
      </c>
    </row>
    <row r="676" spans="1:16" x14ac:dyDescent="0.25">
      <c r="A676" s="40" t="str">
        <f t="shared" si="89"/>
        <v>Maio</v>
      </c>
      <c r="B676" s="40">
        <f>MONTH(Tab_CAANxSAAL[[#This Row],[MÊS LANÇ.]])</f>
        <v>5</v>
      </c>
      <c r="C676" s="40" t="str">
        <f>Tab_CAANxSAAL[[#This Row],[FILIAL]]</f>
        <v>A</v>
      </c>
      <c r="D676" s="48" t="str">
        <f>Tab_CAANxSAAL[[#This Row],[RAZÃO SOCIAL]]</f>
        <v>Marcela Pereira</v>
      </c>
      <c r="E676" s="40">
        <f>Tab_CAANxSAAL[[#This Row],[NATUREZA CONTRATO]]</f>
        <v>327341</v>
      </c>
      <c r="F676" s="4" t="str">
        <f>Tab_CAANxSAAL[[#This Row],[MEDIDOR / REQUISITANTE]]</f>
        <v>Sra. Pietra da Cruz</v>
      </c>
      <c r="G676" s="46">
        <f>Tab_CAANxSAAL[[#This Row],[LIBERAÇÃO PEDIDO]]</f>
        <v>44697</v>
      </c>
      <c r="H676" s="46">
        <v>44701</v>
      </c>
      <c r="I676" s="40">
        <f>DAY(Tab_Indicadores[[#This Row],[DATA LIBERAÇÃO]])</f>
        <v>16</v>
      </c>
      <c r="J676" s="40" t="e">
        <f>IF(Tab_Indicadores[[#This Row],[MÊS]]=$AA$3,I676,"")</f>
        <v>#REF!</v>
      </c>
      <c r="K676" s="49" t="str">
        <f>IF(Tab_Indicadores[[#All],[DATA LIBERAÇÃO]]&gt;Tab_Indicadores[[#All],[PRAZO LIBERAÇÃO]],"Fora do prazo","No prazo")</f>
        <v>No prazo</v>
      </c>
      <c r="L676" s="49" t="str">
        <f t="shared" si="90"/>
        <v>-</v>
      </c>
      <c r="M676" s="40" t="str">
        <f>IF(Tab_Indicadores[[#This Row],[STATUS]]=$Q$3,"-","")</f>
        <v>-</v>
      </c>
      <c r="N676" s="55">
        <f>Tab_CAANxSAAL[[#This Row],[DATA PRÉ-NOTA]]</f>
        <v>44699</v>
      </c>
      <c r="O676" s="56">
        <v>44704</v>
      </c>
      <c r="P676" s="4" t="str">
        <f>IF(Tab_Indicadores[[#This Row],[DATA PRÉ-NOTA]]&lt;=Tab_Indicadores[[#This Row],[PRAZO PRÉ-NOTA]],"No prazo","Fora do prazo")</f>
        <v>No prazo</v>
      </c>
    </row>
    <row r="677" spans="1:16" x14ac:dyDescent="0.25">
      <c r="A677" s="40" t="str">
        <f t="shared" si="89"/>
        <v>Maio</v>
      </c>
      <c r="B677" s="40">
        <f>MONTH(Tab_CAANxSAAL[[#This Row],[MÊS LANÇ.]])</f>
        <v>5</v>
      </c>
      <c r="C677" s="40" t="str">
        <f>Tab_CAANxSAAL[[#This Row],[FILIAL]]</f>
        <v>B</v>
      </c>
      <c r="D677" s="48" t="str">
        <f>Tab_CAANxSAAL[[#This Row],[RAZÃO SOCIAL]]</f>
        <v>Buiki</v>
      </c>
      <c r="E677" s="40">
        <f>Tab_CAANxSAAL[[#This Row],[NATUREZA CONTRATO]]</f>
        <v>684241</v>
      </c>
      <c r="F677" s="4" t="str">
        <f>Tab_CAANxSAAL[[#This Row],[MEDIDOR / REQUISITANTE]]</f>
        <v>Stephany Porto</v>
      </c>
      <c r="G677" s="46">
        <f>Tab_CAANxSAAL[[#This Row],[LIBERAÇÃO PEDIDO]]</f>
        <v>44697</v>
      </c>
      <c r="H677" s="46">
        <v>44701</v>
      </c>
      <c r="I677" s="40">
        <f>DAY(Tab_Indicadores[[#This Row],[DATA LIBERAÇÃO]])</f>
        <v>16</v>
      </c>
      <c r="J677" s="40" t="e">
        <f>IF(Tab_Indicadores[[#This Row],[MÊS]]=$AA$3,I677,"")</f>
        <v>#REF!</v>
      </c>
      <c r="K677" s="49" t="str">
        <f>IF(Tab_Indicadores[[#All],[DATA LIBERAÇÃO]]&gt;Tab_Indicadores[[#All],[PRAZO LIBERAÇÃO]],"Fora do prazo","No prazo")</f>
        <v>No prazo</v>
      </c>
      <c r="L677" s="49" t="str">
        <f t="shared" si="90"/>
        <v>-</v>
      </c>
      <c r="M677" s="40" t="str">
        <f>IF(Tab_Indicadores[[#This Row],[STATUS]]=$Q$3,"-","")</f>
        <v>-</v>
      </c>
      <c r="N677" s="55">
        <f>Tab_CAANxSAAL[[#This Row],[DATA PRÉ-NOTA]]</f>
        <v>44699</v>
      </c>
      <c r="O677" s="56">
        <v>44704</v>
      </c>
      <c r="P677" s="4" t="str">
        <f>IF(Tab_Indicadores[[#This Row],[DATA PRÉ-NOTA]]&lt;=Tab_Indicadores[[#This Row],[PRAZO PRÉ-NOTA]],"No prazo","Fora do prazo")</f>
        <v>No prazo</v>
      </c>
    </row>
    <row r="678" spans="1:16" x14ac:dyDescent="0.25">
      <c r="A678" s="40" t="str">
        <f t="shared" si="89"/>
        <v>Maio</v>
      </c>
      <c r="B678" s="40">
        <f>MONTH(Tab_CAANxSAAL[[#This Row],[MÊS LANÇ.]])</f>
        <v>5</v>
      </c>
      <c r="C678" s="40" t="str">
        <f>Tab_CAANxSAAL[[#This Row],[FILIAL]]</f>
        <v>A</v>
      </c>
      <c r="D678" s="48" t="str">
        <f>Tab_CAANxSAAL[[#This Row],[RAZÃO SOCIAL]]</f>
        <v>Marcela Pereira</v>
      </c>
      <c r="E678" s="40">
        <f>Tab_CAANxSAAL[[#This Row],[NATUREZA CONTRATO]]</f>
        <v>898667</v>
      </c>
      <c r="F678" s="4" t="str">
        <f>Tab_CAANxSAAL[[#This Row],[MEDIDOR / REQUISITANTE]]</f>
        <v>Sra. Pietra da Cruz</v>
      </c>
      <c r="G678" s="46">
        <f>Tab_CAANxSAAL[[#This Row],[LIBERAÇÃO PEDIDO]]</f>
        <v>44697</v>
      </c>
      <c r="H678" s="46">
        <v>44701</v>
      </c>
      <c r="I678" s="40">
        <f>DAY(Tab_Indicadores[[#This Row],[DATA LIBERAÇÃO]])</f>
        <v>16</v>
      </c>
      <c r="J678" s="40" t="e">
        <f>IF(Tab_Indicadores[[#This Row],[MÊS]]=$AA$3,I678,"")</f>
        <v>#REF!</v>
      </c>
      <c r="K678" s="49" t="str">
        <f>IF(Tab_Indicadores[[#All],[DATA LIBERAÇÃO]]&gt;Tab_Indicadores[[#All],[PRAZO LIBERAÇÃO]],"Fora do prazo","No prazo")</f>
        <v>No prazo</v>
      </c>
      <c r="L678" s="49" t="str">
        <f t="shared" si="90"/>
        <v>-</v>
      </c>
      <c r="M678" s="40" t="str">
        <f>IF(Tab_Indicadores[[#This Row],[STATUS]]=$Q$3,"-","")</f>
        <v>-</v>
      </c>
      <c r="N678" s="55">
        <f>Tab_CAANxSAAL[[#This Row],[DATA PRÉ-NOTA]]</f>
        <v>44699</v>
      </c>
      <c r="O678" s="56">
        <v>44704</v>
      </c>
      <c r="P678" s="4" t="str">
        <f>IF(Tab_Indicadores[[#This Row],[DATA PRÉ-NOTA]]&lt;=Tab_Indicadores[[#This Row],[PRAZO PRÉ-NOTA]],"No prazo","Fora do prazo")</f>
        <v>No prazo</v>
      </c>
    </row>
    <row r="679" spans="1:16" x14ac:dyDescent="0.25">
      <c r="A679" s="40" t="str">
        <f t="shared" ref="A679:A710" si="91">IF(B679=1,"Janeiro",IF(B679=2,"Fevereiro",IF(B679=3,"Março",IF(B679=4,"Abril",IF(B679=5,"Maio",IF(B679=6,"Junho",IF(B679=7,"Julho",IF(B679=8,"Agosto",IF(B679=9,"Setembro",IF(B679=10,"Outubro",IF(B679=11,"Novembro","Dezembro")))))))))))</f>
        <v>Maio</v>
      </c>
      <c r="B679" s="40">
        <f>MONTH(Tab_CAANxSAAL[[#This Row],[MÊS LANÇ.]])</f>
        <v>5</v>
      </c>
      <c r="C679" s="40" t="str">
        <f>Tab_CAANxSAAL[[#This Row],[FILIAL]]</f>
        <v>A</v>
      </c>
      <c r="D679" s="48" t="str">
        <f>Tab_CAANxSAAL[[#This Row],[RAZÃO SOCIAL]]</f>
        <v>Vawen</v>
      </c>
      <c r="E679" s="40">
        <f>Tab_CAANxSAAL[[#This Row],[NATUREZA CONTRATO]]</f>
        <v>601310</v>
      </c>
      <c r="F679" s="4" t="str">
        <f>Tab_CAANxSAAL[[#This Row],[MEDIDOR / REQUISITANTE]]</f>
        <v>Raquel das Neves</v>
      </c>
      <c r="G679" s="46">
        <f>Tab_CAANxSAAL[[#This Row],[LIBERAÇÃO PEDIDO]]</f>
        <v>44698</v>
      </c>
      <c r="H679" s="46">
        <v>44701</v>
      </c>
      <c r="I679" s="40">
        <f>DAY(Tab_Indicadores[[#This Row],[DATA LIBERAÇÃO]])</f>
        <v>17</v>
      </c>
      <c r="J679" s="40" t="e">
        <f>IF(Tab_Indicadores[[#This Row],[MÊS]]=$AA$3,I679,"")</f>
        <v>#REF!</v>
      </c>
      <c r="K679" s="49" t="str">
        <f>IF(Tab_Indicadores[[#All],[DATA LIBERAÇÃO]]&gt;Tab_Indicadores[[#All],[PRAZO LIBERAÇÃO]],"Fora do prazo","No prazo")</f>
        <v>No prazo</v>
      </c>
      <c r="L679" s="49" t="str">
        <f t="shared" ref="L679:L710" si="92">IF(K679="Fora do prazo",F679,"-")</f>
        <v>-</v>
      </c>
      <c r="M679" s="40" t="str">
        <f>IF(Tab_Indicadores[[#This Row],[STATUS]]=$Q$3,"-","")</f>
        <v>-</v>
      </c>
      <c r="N679" s="55">
        <f>Tab_CAANxSAAL[[#This Row],[DATA PRÉ-NOTA]]</f>
        <v>44699</v>
      </c>
      <c r="O679" s="56">
        <v>44704</v>
      </c>
      <c r="P679" s="4" t="str">
        <f>IF(Tab_Indicadores[[#This Row],[DATA PRÉ-NOTA]]&lt;=Tab_Indicadores[[#This Row],[PRAZO PRÉ-NOTA]],"No prazo","Fora do prazo")</f>
        <v>No prazo</v>
      </c>
    </row>
    <row r="680" spans="1:16" x14ac:dyDescent="0.25">
      <c r="A680" s="40" t="str">
        <f t="shared" si="91"/>
        <v>Maio</v>
      </c>
      <c r="B680" s="40">
        <f>MONTH(Tab_CAANxSAAL[[#This Row],[MÊS LANÇ.]])</f>
        <v>5</v>
      </c>
      <c r="C680" s="40" t="str">
        <f>Tab_CAANxSAAL[[#This Row],[FILIAL]]</f>
        <v>A</v>
      </c>
      <c r="D680" s="48" t="str">
        <f>Tab_CAANxSAAL[[#This Row],[RAZÃO SOCIAL]]</f>
        <v>Buiki</v>
      </c>
      <c r="E680" s="40">
        <f>Tab_CAANxSAAL[[#This Row],[NATUREZA CONTRATO]]</f>
        <v>744833</v>
      </c>
      <c r="F680" s="4" t="str">
        <f>Tab_CAANxSAAL[[#This Row],[MEDIDOR / REQUISITANTE]]</f>
        <v>Stephany Porto</v>
      </c>
      <c r="G680" s="46">
        <f>Tab_CAANxSAAL[[#This Row],[LIBERAÇÃO PEDIDO]]</f>
        <v>44698</v>
      </c>
      <c r="H680" s="46">
        <v>44701</v>
      </c>
      <c r="I680" s="40">
        <f>DAY(Tab_Indicadores[[#This Row],[DATA LIBERAÇÃO]])</f>
        <v>17</v>
      </c>
      <c r="J680" s="40" t="e">
        <f>IF(Tab_Indicadores[[#This Row],[MÊS]]=$AA$3,I680,"")</f>
        <v>#REF!</v>
      </c>
      <c r="K680" s="49" t="str">
        <f>IF(Tab_Indicadores[[#All],[DATA LIBERAÇÃO]]&gt;Tab_Indicadores[[#All],[PRAZO LIBERAÇÃO]],"Fora do prazo","No prazo")</f>
        <v>No prazo</v>
      </c>
      <c r="L680" s="49" t="str">
        <f t="shared" si="92"/>
        <v>-</v>
      </c>
      <c r="M680" s="40" t="str">
        <f>IF(Tab_Indicadores[[#This Row],[STATUS]]=$Q$3,"-","")</f>
        <v>-</v>
      </c>
      <c r="N680" s="55">
        <f>Tab_CAANxSAAL[[#This Row],[DATA PRÉ-NOTA]]</f>
        <v>44699</v>
      </c>
      <c r="O680" s="56">
        <v>44704</v>
      </c>
      <c r="P680" s="4" t="str">
        <f>IF(Tab_Indicadores[[#This Row],[DATA PRÉ-NOTA]]&lt;=Tab_Indicadores[[#This Row],[PRAZO PRÉ-NOTA]],"No prazo","Fora do prazo")</f>
        <v>No prazo</v>
      </c>
    </row>
    <row r="681" spans="1:16" x14ac:dyDescent="0.25">
      <c r="A681" s="40" t="str">
        <f t="shared" si="91"/>
        <v>Maio</v>
      </c>
      <c r="B681" s="40">
        <f>MONTH(Tab_CAANxSAAL[[#This Row],[MÊS LANÇ.]])</f>
        <v>5</v>
      </c>
      <c r="C681" s="40" t="str">
        <f>Tab_CAANxSAAL[[#This Row],[FILIAL]]</f>
        <v>A</v>
      </c>
      <c r="D681" s="48" t="str">
        <f>Tab_CAANxSAAL[[#This Row],[RAZÃO SOCIAL]]</f>
        <v>Sacoagath</v>
      </c>
      <c r="E681" s="40">
        <f>Tab_CAANxSAAL[[#This Row],[NATUREZA CONTRATO]]</f>
        <v>648595</v>
      </c>
      <c r="F681" s="4" t="str">
        <f>Tab_CAANxSAAL[[#This Row],[MEDIDOR / REQUISITANTE]]</f>
        <v>Maria Eduarda Ribeiro</v>
      </c>
      <c r="G681" s="46">
        <f>Tab_CAANxSAAL[[#This Row],[LIBERAÇÃO PEDIDO]]</f>
        <v>44698</v>
      </c>
      <c r="H681" s="46">
        <v>44701</v>
      </c>
      <c r="I681" s="40">
        <f>DAY(Tab_Indicadores[[#This Row],[DATA LIBERAÇÃO]])</f>
        <v>17</v>
      </c>
      <c r="J681" s="40" t="e">
        <f>IF(Tab_Indicadores[[#This Row],[MÊS]]=$AA$3,I681,"")</f>
        <v>#REF!</v>
      </c>
      <c r="K681" s="49" t="str">
        <f>IF(Tab_Indicadores[[#All],[DATA LIBERAÇÃO]]&gt;Tab_Indicadores[[#All],[PRAZO LIBERAÇÃO]],"Fora do prazo","No prazo")</f>
        <v>No prazo</v>
      </c>
      <c r="L681" s="49" t="str">
        <f t="shared" si="92"/>
        <v>-</v>
      </c>
      <c r="M681" s="40" t="str">
        <f>IF(Tab_Indicadores[[#This Row],[STATUS]]=$Q$3,"-","")</f>
        <v>-</v>
      </c>
      <c r="N681" s="55">
        <f>Tab_CAANxSAAL[[#This Row],[DATA PRÉ-NOTA]]</f>
        <v>44700</v>
      </c>
      <c r="O681" s="56">
        <v>44704</v>
      </c>
      <c r="P681" s="4" t="str">
        <f>IF(Tab_Indicadores[[#This Row],[DATA PRÉ-NOTA]]&lt;=Tab_Indicadores[[#This Row],[PRAZO PRÉ-NOTA]],"No prazo","Fora do prazo")</f>
        <v>No prazo</v>
      </c>
    </row>
    <row r="682" spans="1:16" x14ac:dyDescent="0.25">
      <c r="A682" s="40" t="str">
        <f t="shared" si="91"/>
        <v>Maio</v>
      </c>
      <c r="B682" s="40">
        <f>MONTH(Tab_CAANxSAAL[[#This Row],[MÊS LANÇ.]])</f>
        <v>5</v>
      </c>
      <c r="C682" s="40" t="str">
        <f>Tab_CAANxSAAL[[#This Row],[FILIAL]]</f>
        <v>A</v>
      </c>
      <c r="D682" s="48" t="str">
        <f>Tab_CAANxSAAL[[#This Row],[RAZÃO SOCIAL]]</f>
        <v>Sacoagath</v>
      </c>
      <c r="E682" s="40">
        <f>Tab_CAANxSAAL[[#This Row],[NATUREZA CONTRATO]]</f>
        <v>495882</v>
      </c>
      <c r="F682" s="4" t="str">
        <f>Tab_CAANxSAAL[[#This Row],[MEDIDOR / REQUISITANTE]]</f>
        <v>Maria Eduarda Ribeiro</v>
      </c>
      <c r="G682" s="46">
        <f>Tab_CAANxSAAL[[#This Row],[LIBERAÇÃO PEDIDO]]</f>
        <v>44698</v>
      </c>
      <c r="H682" s="46">
        <v>44701</v>
      </c>
      <c r="I682" s="40">
        <f>DAY(Tab_Indicadores[[#This Row],[DATA LIBERAÇÃO]])</f>
        <v>17</v>
      </c>
      <c r="J682" s="40" t="e">
        <f>IF(Tab_Indicadores[[#This Row],[MÊS]]=$AA$3,I682,"")</f>
        <v>#REF!</v>
      </c>
      <c r="K682" s="49" t="str">
        <f>IF(Tab_Indicadores[[#All],[DATA LIBERAÇÃO]]&gt;Tab_Indicadores[[#All],[PRAZO LIBERAÇÃO]],"Fora do prazo","No prazo")</f>
        <v>No prazo</v>
      </c>
      <c r="L682" s="49" t="str">
        <f t="shared" si="92"/>
        <v>-</v>
      </c>
      <c r="M682" s="40" t="str">
        <f>IF(Tab_Indicadores[[#This Row],[STATUS]]=$Q$3,"-","")</f>
        <v>-</v>
      </c>
      <c r="N682" s="55">
        <f>Tab_CAANxSAAL[[#This Row],[DATA PRÉ-NOTA]]</f>
        <v>44700</v>
      </c>
      <c r="O682" s="56">
        <v>44704</v>
      </c>
      <c r="P682" s="4" t="str">
        <f>IF(Tab_Indicadores[[#This Row],[DATA PRÉ-NOTA]]&lt;=Tab_Indicadores[[#This Row],[PRAZO PRÉ-NOTA]],"No prazo","Fora do prazo")</f>
        <v>No prazo</v>
      </c>
    </row>
    <row r="683" spans="1:16" x14ac:dyDescent="0.25">
      <c r="A683" s="40" t="str">
        <f t="shared" si="91"/>
        <v>Maio</v>
      </c>
      <c r="B683" s="40">
        <f>MONTH(Tab_CAANxSAAL[[#This Row],[MÊS LANÇ.]])</f>
        <v>5</v>
      </c>
      <c r="C683" s="40" t="str">
        <f>Tab_CAANxSAAL[[#This Row],[FILIAL]]</f>
        <v>A</v>
      </c>
      <c r="D683" s="48" t="str">
        <f>Tab_CAANxSAAL[[#This Row],[RAZÃO SOCIAL]]</f>
        <v>Dorbi</v>
      </c>
      <c r="E683" s="40">
        <f>Tab_CAANxSAAL[[#This Row],[NATUREZA CONTRATO]]</f>
        <v>450410</v>
      </c>
      <c r="F683" s="4" t="str">
        <f>Tab_CAANxSAAL[[#This Row],[MEDIDOR / REQUISITANTE]]</f>
        <v>Evelyn Souza</v>
      </c>
      <c r="G683" s="46">
        <f>Tab_CAANxSAAL[[#This Row],[LIBERAÇÃO PEDIDO]]</f>
        <v>44705</v>
      </c>
      <c r="H683" s="46">
        <v>44701</v>
      </c>
      <c r="I683" s="40">
        <f>DAY(Tab_Indicadores[[#This Row],[DATA LIBERAÇÃO]])</f>
        <v>24</v>
      </c>
      <c r="J683" s="40" t="e">
        <f>IF(Tab_Indicadores[[#This Row],[MÊS]]=$AA$3,I683,"")</f>
        <v>#REF!</v>
      </c>
      <c r="K683" s="49" t="str">
        <f>IF(Tab_Indicadores[[#All],[DATA LIBERAÇÃO]]&gt;Tab_Indicadores[[#All],[PRAZO LIBERAÇÃO]],"Fora do prazo","No prazo")</f>
        <v>Fora do prazo</v>
      </c>
      <c r="L683" s="49" t="str">
        <f t="shared" si="92"/>
        <v>Evelyn Souza</v>
      </c>
      <c r="M683" s="40" t="str">
        <f>IF(Tab_Indicadores[[#This Row],[STATUS]]=$Q$3,"-","")</f>
        <v/>
      </c>
      <c r="N683" s="55">
        <f>Tab_CAANxSAAL[[#This Row],[DATA PRÉ-NOTA]]</f>
        <v>44705</v>
      </c>
      <c r="O683" s="56">
        <v>44704</v>
      </c>
      <c r="P683" s="4" t="str">
        <f>IF(Tab_Indicadores[[#This Row],[DATA PRÉ-NOTA]]&lt;=Tab_Indicadores[[#This Row],[PRAZO PRÉ-NOTA]],"No prazo","Fora do prazo")</f>
        <v>Fora do prazo</v>
      </c>
    </row>
    <row r="684" spans="1:16" x14ac:dyDescent="0.25">
      <c r="A684" s="40" t="str">
        <f t="shared" si="91"/>
        <v>Maio</v>
      </c>
      <c r="B684" s="40">
        <f>MONTH(Tab_CAANxSAAL[[#This Row],[MÊS LANÇ.]])</f>
        <v>5</v>
      </c>
      <c r="C684" s="40" t="str">
        <f>Tab_CAANxSAAL[[#This Row],[FILIAL]]</f>
        <v>B</v>
      </c>
      <c r="D684" s="48" t="str">
        <f>Tab_CAANxSAAL[[#This Row],[RAZÃO SOCIAL]]</f>
        <v>Eswol</v>
      </c>
      <c r="E684" s="40">
        <f>Tab_CAANxSAAL[[#This Row],[NATUREZA CONTRATO]]</f>
        <v>326078</v>
      </c>
      <c r="F684" s="4" t="str">
        <f>Tab_CAANxSAAL[[#This Row],[MEDIDOR / REQUISITANTE]]</f>
        <v>Maria Eduarda Ribeiro</v>
      </c>
      <c r="G684" s="46">
        <f>Tab_CAANxSAAL[[#This Row],[LIBERAÇÃO PEDIDO]]</f>
        <v>44698</v>
      </c>
      <c r="H684" s="46">
        <v>44701</v>
      </c>
      <c r="I684" s="40">
        <f>DAY(Tab_Indicadores[[#This Row],[DATA LIBERAÇÃO]])</f>
        <v>17</v>
      </c>
      <c r="J684" s="40" t="e">
        <f>IF(Tab_Indicadores[[#This Row],[MÊS]]=$AA$3,I684,"")</f>
        <v>#REF!</v>
      </c>
      <c r="K684" s="49" t="str">
        <f>IF(Tab_Indicadores[[#All],[DATA LIBERAÇÃO]]&gt;Tab_Indicadores[[#All],[PRAZO LIBERAÇÃO]],"Fora do prazo","No prazo")</f>
        <v>No prazo</v>
      </c>
      <c r="L684" s="49" t="str">
        <f t="shared" si="92"/>
        <v>-</v>
      </c>
      <c r="M684" s="40" t="str">
        <f>IF(Tab_Indicadores[[#This Row],[STATUS]]=$Q$3,"-","")</f>
        <v>-</v>
      </c>
      <c r="N684" s="55">
        <f>Tab_CAANxSAAL[[#This Row],[DATA PRÉ-NOTA]]</f>
        <v>44699</v>
      </c>
      <c r="O684" s="56">
        <v>44704</v>
      </c>
      <c r="P684" s="4" t="str">
        <f>IF(Tab_Indicadores[[#This Row],[DATA PRÉ-NOTA]]&lt;=Tab_Indicadores[[#This Row],[PRAZO PRÉ-NOTA]],"No prazo","Fora do prazo")</f>
        <v>No prazo</v>
      </c>
    </row>
    <row r="685" spans="1:16" x14ac:dyDescent="0.25">
      <c r="A685" s="40" t="str">
        <f t="shared" si="91"/>
        <v>Maio</v>
      </c>
      <c r="B685" s="40">
        <f>MONTH(Tab_CAANxSAAL[[#This Row],[MÊS LANÇ.]])</f>
        <v>5</v>
      </c>
      <c r="C685" s="40" t="str">
        <f>Tab_CAANxSAAL[[#This Row],[FILIAL]]</f>
        <v>A</v>
      </c>
      <c r="D685" s="48" t="str">
        <f>Tab_CAANxSAAL[[#This Row],[RAZÃO SOCIAL]]</f>
        <v>Vauan</v>
      </c>
      <c r="E685" s="40">
        <f>Tab_CAANxSAAL[[#This Row],[NATUREZA CONTRATO]]</f>
        <v>912411</v>
      </c>
      <c r="F685" s="4" t="str">
        <f>Tab_CAANxSAAL[[#This Row],[MEDIDOR / REQUISITANTE]]</f>
        <v>Maria Eduarda Ribeiro</v>
      </c>
      <c r="G685" s="46">
        <f>Tab_CAANxSAAL[[#This Row],[LIBERAÇÃO PEDIDO]]</f>
        <v>44698</v>
      </c>
      <c r="H685" s="46">
        <v>44701</v>
      </c>
      <c r="I685" s="40">
        <f>DAY(Tab_Indicadores[[#This Row],[DATA LIBERAÇÃO]])</f>
        <v>17</v>
      </c>
      <c r="J685" s="40" t="e">
        <f>IF(Tab_Indicadores[[#This Row],[MÊS]]=$AA$3,I685,"")</f>
        <v>#REF!</v>
      </c>
      <c r="K685" s="49" t="str">
        <f>IF(Tab_Indicadores[[#All],[DATA LIBERAÇÃO]]&gt;Tab_Indicadores[[#All],[PRAZO LIBERAÇÃO]],"Fora do prazo","No prazo")</f>
        <v>No prazo</v>
      </c>
      <c r="L685" s="49" t="str">
        <f t="shared" si="92"/>
        <v>-</v>
      </c>
      <c r="M685" s="40" t="str">
        <f>IF(Tab_Indicadores[[#This Row],[STATUS]]=$Q$3,"-","")</f>
        <v>-</v>
      </c>
      <c r="N685" s="55">
        <f>Tab_CAANxSAAL[[#This Row],[DATA PRÉ-NOTA]]</f>
        <v>44698</v>
      </c>
      <c r="O685" s="56">
        <v>44704</v>
      </c>
      <c r="P685" s="4" t="str">
        <f>IF(Tab_Indicadores[[#This Row],[DATA PRÉ-NOTA]]&lt;=Tab_Indicadores[[#This Row],[PRAZO PRÉ-NOTA]],"No prazo","Fora do prazo")</f>
        <v>No prazo</v>
      </c>
    </row>
    <row r="686" spans="1:16" x14ac:dyDescent="0.25">
      <c r="A686" s="40" t="str">
        <f t="shared" si="91"/>
        <v>Maio</v>
      </c>
      <c r="B686" s="40">
        <f>MONTH(Tab_CAANxSAAL[[#This Row],[MÊS LANÇ.]])</f>
        <v>5</v>
      </c>
      <c r="C686" s="40" t="str">
        <f>Tab_CAANxSAAL[[#This Row],[FILIAL]]</f>
        <v>A</v>
      </c>
      <c r="D686" s="48" t="str">
        <f>Tab_CAANxSAAL[[#This Row],[RAZÃO SOCIAL]]</f>
        <v>Vawen</v>
      </c>
      <c r="E686" s="40">
        <f>Tab_CAANxSAAL[[#This Row],[NATUREZA CONTRATO]]</f>
        <v>530153</v>
      </c>
      <c r="F686" s="4" t="str">
        <f>Tab_CAANxSAAL[[#This Row],[MEDIDOR / REQUISITANTE]]</f>
        <v>Maria Eduarda Ribeiro</v>
      </c>
      <c r="G686" s="46">
        <f>Tab_CAANxSAAL[[#This Row],[LIBERAÇÃO PEDIDO]]</f>
        <v>44698</v>
      </c>
      <c r="H686" s="46">
        <v>44701</v>
      </c>
      <c r="I686" s="40">
        <f>DAY(Tab_Indicadores[[#This Row],[DATA LIBERAÇÃO]])</f>
        <v>17</v>
      </c>
      <c r="J686" s="40" t="e">
        <f>IF(Tab_Indicadores[[#This Row],[MÊS]]=$AA$3,I686,"")</f>
        <v>#REF!</v>
      </c>
      <c r="K686" s="49" t="str">
        <f>IF(Tab_Indicadores[[#All],[DATA LIBERAÇÃO]]&gt;Tab_Indicadores[[#All],[PRAZO LIBERAÇÃO]],"Fora do prazo","No prazo")</f>
        <v>No prazo</v>
      </c>
      <c r="L686" s="49" t="str">
        <f t="shared" si="92"/>
        <v>-</v>
      </c>
      <c r="M686" s="40" t="str">
        <f>IF(Tab_Indicadores[[#This Row],[STATUS]]=$Q$3,"-","")</f>
        <v>-</v>
      </c>
      <c r="N686" s="55">
        <f>Tab_CAANxSAAL[[#This Row],[DATA PRÉ-NOTA]]</f>
        <v>44699</v>
      </c>
      <c r="O686" s="56">
        <v>44704</v>
      </c>
      <c r="P686" s="4" t="str">
        <f>IF(Tab_Indicadores[[#This Row],[DATA PRÉ-NOTA]]&lt;=Tab_Indicadores[[#This Row],[PRAZO PRÉ-NOTA]],"No prazo","Fora do prazo")</f>
        <v>No prazo</v>
      </c>
    </row>
    <row r="687" spans="1:16" x14ac:dyDescent="0.25">
      <c r="A687" s="40" t="str">
        <f t="shared" si="91"/>
        <v>Maio</v>
      </c>
      <c r="B687" s="40">
        <f>MONTH(Tab_CAANxSAAL[[#This Row],[MÊS LANÇ.]])</f>
        <v>5</v>
      </c>
      <c r="C687" s="40" t="str">
        <f>Tab_CAANxSAAL[[#This Row],[FILIAL]]</f>
        <v>A</v>
      </c>
      <c r="D687" s="48" t="str">
        <f>Tab_CAANxSAAL[[#This Row],[RAZÃO SOCIAL]]</f>
        <v>Eswol</v>
      </c>
      <c r="E687" s="40">
        <f>Tab_CAANxSAAL[[#This Row],[NATUREZA CONTRATO]]</f>
        <v>859893</v>
      </c>
      <c r="F687" s="4" t="str">
        <f>Tab_CAANxSAAL[[#This Row],[MEDIDOR / REQUISITANTE]]</f>
        <v>Maria Eduarda Ribeiro</v>
      </c>
      <c r="G687" s="46">
        <f>Tab_CAANxSAAL[[#This Row],[LIBERAÇÃO PEDIDO]]</f>
        <v>44698</v>
      </c>
      <c r="H687" s="46">
        <v>44701</v>
      </c>
      <c r="I687" s="40">
        <f>DAY(Tab_Indicadores[[#This Row],[DATA LIBERAÇÃO]])</f>
        <v>17</v>
      </c>
      <c r="J687" s="40" t="e">
        <f>IF(Tab_Indicadores[[#This Row],[MÊS]]=$AA$3,I687,"")</f>
        <v>#REF!</v>
      </c>
      <c r="K687" s="49" t="str">
        <f>IF(Tab_Indicadores[[#All],[DATA LIBERAÇÃO]]&gt;Tab_Indicadores[[#All],[PRAZO LIBERAÇÃO]],"Fora do prazo","No prazo")</f>
        <v>No prazo</v>
      </c>
      <c r="L687" s="49" t="str">
        <f t="shared" si="92"/>
        <v>-</v>
      </c>
      <c r="M687" s="40" t="str">
        <f>IF(Tab_Indicadores[[#This Row],[STATUS]]=$Q$3,"-","")</f>
        <v>-</v>
      </c>
      <c r="N687" s="55">
        <f>Tab_CAANxSAAL[[#This Row],[DATA PRÉ-NOTA]]</f>
        <v>44705</v>
      </c>
      <c r="O687" s="56">
        <v>44704</v>
      </c>
      <c r="P687" s="4" t="str">
        <f>IF(Tab_Indicadores[[#This Row],[DATA PRÉ-NOTA]]&lt;=Tab_Indicadores[[#This Row],[PRAZO PRÉ-NOTA]],"No prazo","Fora do prazo")</f>
        <v>Fora do prazo</v>
      </c>
    </row>
    <row r="688" spans="1:16" x14ac:dyDescent="0.25">
      <c r="A688" s="40" t="str">
        <f t="shared" si="91"/>
        <v>Maio</v>
      </c>
      <c r="B688" s="40">
        <f>MONTH(Tab_CAANxSAAL[[#This Row],[MÊS LANÇ.]])</f>
        <v>5</v>
      </c>
      <c r="C688" s="40" t="str">
        <f>Tab_CAANxSAAL[[#This Row],[FILIAL]]</f>
        <v>A</v>
      </c>
      <c r="D688" s="48" t="str">
        <f>Tab_CAANxSAAL[[#This Row],[RAZÃO SOCIAL]]</f>
        <v>Bofel</v>
      </c>
      <c r="E688" s="40">
        <f>Tab_CAANxSAAL[[#This Row],[NATUREZA CONTRATO]]</f>
        <v>446124</v>
      </c>
      <c r="F688" s="4" t="str">
        <f>Tab_CAANxSAAL[[#This Row],[MEDIDOR / REQUISITANTE]]</f>
        <v>Maria Eduarda Ribeiro</v>
      </c>
      <c r="G688" s="46">
        <f>Tab_CAANxSAAL[[#This Row],[LIBERAÇÃO PEDIDO]]</f>
        <v>44698</v>
      </c>
      <c r="H688" s="46">
        <v>44701</v>
      </c>
      <c r="I688" s="40">
        <f>DAY(Tab_Indicadores[[#This Row],[DATA LIBERAÇÃO]])</f>
        <v>17</v>
      </c>
      <c r="J688" s="40" t="e">
        <f>IF(Tab_Indicadores[[#This Row],[MÊS]]=$AA$3,I688,"")</f>
        <v>#REF!</v>
      </c>
      <c r="K688" s="49" t="str">
        <f>IF(Tab_Indicadores[[#All],[DATA LIBERAÇÃO]]&gt;Tab_Indicadores[[#All],[PRAZO LIBERAÇÃO]],"Fora do prazo","No prazo")</f>
        <v>No prazo</v>
      </c>
      <c r="L688" s="49" t="str">
        <f t="shared" si="92"/>
        <v>-</v>
      </c>
      <c r="M688" s="40" t="str">
        <f>IF(Tab_Indicadores[[#This Row],[STATUS]]=$Q$3,"-","")</f>
        <v>-</v>
      </c>
      <c r="N688" s="55">
        <f>Tab_CAANxSAAL[[#This Row],[DATA PRÉ-NOTA]]</f>
        <v>44700</v>
      </c>
      <c r="O688" s="56">
        <v>44704</v>
      </c>
      <c r="P688" s="4" t="str">
        <f>IF(Tab_Indicadores[[#This Row],[DATA PRÉ-NOTA]]&lt;=Tab_Indicadores[[#This Row],[PRAZO PRÉ-NOTA]],"No prazo","Fora do prazo")</f>
        <v>No prazo</v>
      </c>
    </row>
    <row r="689" spans="1:16" x14ac:dyDescent="0.25">
      <c r="A689" s="40" t="str">
        <f t="shared" si="91"/>
        <v>Maio</v>
      </c>
      <c r="B689" s="40">
        <f>MONTH(Tab_CAANxSAAL[[#This Row],[MÊS LANÇ.]])</f>
        <v>5</v>
      </c>
      <c r="C689" s="40" t="str">
        <f>Tab_CAANxSAAL[[#This Row],[FILIAL]]</f>
        <v>A</v>
      </c>
      <c r="D689" s="48" t="str">
        <f>Tab_CAANxSAAL[[#This Row],[RAZÃO SOCIAL]]</f>
        <v>Thiago Cardoso</v>
      </c>
      <c r="E689" s="40">
        <f>Tab_CAANxSAAL[[#This Row],[NATUREZA CONTRATO]]</f>
        <v>182625</v>
      </c>
      <c r="F689" s="4" t="str">
        <f>Tab_CAANxSAAL[[#This Row],[MEDIDOR / REQUISITANTE]]</f>
        <v>Diogo Nogueira</v>
      </c>
      <c r="G689" s="46">
        <f>Tab_CAANxSAAL[[#This Row],[LIBERAÇÃO PEDIDO]]</f>
        <v>44699</v>
      </c>
      <c r="H689" s="46">
        <v>44701</v>
      </c>
      <c r="I689" s="40">
        <f>DAY(Tab_Indicadores[[#This Row],[DATA LIBERAÇÃO]])</f>
        <v>18</v>
      </c>
      <c r="J689" s="40" t="e">
        <f>IF(Tab_Indicadores[[#This Row],[MÊS]]=$AA$3,I689,"")</f>
        <v>#REF!</v>
      </c>
      <c r="K689" s="49" t="str">
        <f>IF(Tab_Indicadores[[#All],[DATA LIBERAÇÃO]]&gt;Tab_Indicadores[[#All],[PRAZO LIBERAÇÃO]],"Fora do prazo","No prazo")</f>
        <v>No prazo</v>
      </c>
      <c r="L689" s="49" t="str">
        <f t="shared" si="92"/>
        <v>-</v>
      </c>
      <c r="M689" s="40" t="str">
        <f>IF(Tab_Indicadores[[#This Row],[STATUS]]=$Q$3,"-","")</f>
        <v>-</v>
      </c>
      <c r="N689" s="55">
        <f>Tab_CAANxSAAL[[#This Row],[DATA PRÉ-NOTA]]</f>
        <v>44699</v>
      </c>
      <c r="O689" s="56">
        <v>44704</v>
      </c>
      <c r="P689" s="4" t="str">
        <f>IF(Tab_Indicadores[[#This Row],[DATA PRÉ-NOTA]]&lt;=Tab_Indicadores[[#This Row],[PRAZO PRÉ-NOTA]],"No prazo","Fora do prazo")</f>
        <v>No prazo</v>
      </c>
    </row>
    <row r="690" spans="1:16" x14ac:dyDescent="0.25">
      <c r="A690" s="40" t="str">
        <f t="shared" si="91"/>
        <v>Maio</v>
      </c>
      <c r="B690" s="40">
        <f>MONTH(Tab_CAANxSAAL[[#This Row],[MÊS LANÇ.]])</f>
        <v>5</v>
      </c>
      <c r="C690" s="40" t="str">
        <f>Tab_CAANxSAAL[[#This Row],[FILIAL]]</f>
        <v>A</v>
      </c>
      <c r="D690" s="48" t="str">
        <f>Tab_CAANxSAAL[[#This Row],[RAZÃO SOCIAL]]</f>
        <v>Hewir</v>
      </c>
      <c r="E690" s="40">
        <f>Tab_CAANxSAAL[[#This Row],[NATUREZA CONTRATO]]</f>
        <v>887592</v>
      </c>
      <c r="F690" s="4" t="str">
        <f>Tab_CAANxSAAL[[#This Row],[MEDIDOR / REQUISITANTE]]</f>
        <v>Diogo Nogueira</v>
      </c>
      <c r="G690" s="46">
        <f>Tab_CAANxSAAL[[#This Row],[LIBERAÇÃO PEDIDO]]</f>
        <v>44701</v>
      </c>
      <c r="H690" s="46">
        <v>44701</v>
      </c>
      <c r="I690" s="40">
        <f>DAY(Tab_Indicadores[[#This Row],[DATA LIBERAÇÃO]])</f>
        <v>20</v>
      </c>
      <c r="J690" s="40" t="e">
        <f>IF(Tab_Indicadores[[#This Row],[MÊS]]=$AA$3,I690,"")</f>
        <v>#REF!</v>
      </c>
      <c r="K690" s="49" t="str">
        <f>IF(Tab_Indicadores[[#All],[DATA LIBERAÇÃO]]&gt;Tab_Indicadores[[#All],[PRAZO LIBERAÇÃO]],"Fora do prazo","No prazo")</f>
        <v>No prazo</v>
      </c>
      <c r="L690" s="49" t="str">
        <f t="shared" si="92"/>
        <v>-</v>
      </c>
      <c r="M690" s="40" t="str">
        <f>IF(Tab_Indicadores[[#This Row],[STATUS]]=$Q$3,"-","")</f>
        <v>-</v>
      </c>
      <c r="N690" s="55">
        <f>Tab_CAANxSAAL[[#This Row],[DATA PRÉ-NOTA]]</f>
        <v>44701</v>
      </c>
      <c r="O690" s="56">
        <v>44704</v>
      </c>
      <c r="P690" s="4" t="str">
        <f>IF(Tab_Indicadores[[#This Row],[DATA PRÉ-NOTA]]&lt;=Tab_Indicadores[[#This Row],[PRAZO PRÉ-NOTA]],"No prazo","Fora do prazo")</f>
        <v>No prazo</v>
      </c>
    </row>
    <row r="691" spans="1:16" x14ac:dyDescent="0.25">
      <c r="A691" s="40" t="str">
        <f t="shared" si="91"/>
        <v>Maio</v>
      </c>
      <c r="B691" s="40">
        <f>MONTH(Tab_CAANxSAAL[[#This Row],[MÊS LANÇ.]])</f>
        <v>5</v>
      </c>
      <c r="C691" s="40" t="str">
        <f>Tab_CAANxSAAL[[#This Row],[FILIAL]]</f>
        <v>A</v>
      </c>
      <c r="D691" s="48" t="str">
        <f>Tab_CAANxSAAL[[#This Row],[RAZÃO SOCIAL]]</f>
        <v>Hewir</v>
      </c>
      <c r="E691" s="40">
        <f>Tab_CAANxSAAL[[#This Row],[NATUREZA CONTRATO]]</f>
        <v>224257</v>
      </c>
      <c r="F691" s="4" t="str">
        <f>Tab_CAANxSAAL[[#This Row],[MEDIDOR / REQUISITANTE]]</f>
        <v>Diogo Nogueira</v>
      </c>
      <c r="G691" s="46">
        <f>Tab_CAANxSAAL[[#This Row],[LIBERAÇÃO PEDIDO]]</f>
        <v>44701</v>
      </c>
      <c r="H691" s="46">
        <v>44701</v>
      </c>
      <c r="I691" s="40">
        <f>DAY(Tab_Indicadores[[#This Row],[DATA LIBERAÇÃO]])</f>
        <v>20</v>
      </c>
      <c r="J691" s="40" t="e">
        <f>IF(Tab_Indicadores[[#This Row],[MÊS]]=$AA$3,I691,"")</f>
        <v>#REF!</v>
      </c>
      <c r="K691" s="49" t="str">
        <f>IF(Tab_Indicadores[[#All],[DATA LIBERAÇÃO]]&gt;Tab_Indicadores[[#All],[PRAZO LIBERAÇÃO]],"Fora do prazo","No prazo")</f>
        <v>No prazo</v>
      </c>
      <c r="L691" s="49" t="str">
        <f t="shared" si="92"/>
        <v>-</v>
      </c>
      <c r="M691" s="40" t="str">
        <f>IF(Tab_Indicadores[[#This Row],[STATUS]]=$Q$3,"-","")</f>
        <v>-</v>
      </c>
      <c r="N691" s="55">
        <f>Tab_CAANxSAAL[[#This Row],[DATA PRÉ-NOTA]]</f>
        <v>44701</v>
      </c>
      <c r="O691" s="56">
        <v>44704</v>
      </c>
      <c r="P691" s="4" t="str">
        <f>IF(Tab_Indicadores[[#This Row],[DATA PRÉ-NOTA]]&lt;=Tab_Indicadores[[#This Row],[PRAZO PRÉ-NOTA]],"No prazo","Fora do prazo")</f>
        <v>No prazo</v>
      </c>
    </row>
    <row r="692" spans="1:16" x14ac:dyDescent="0.25">
      <c r="A692" s="40" t="str">
        <f t="shared" si="91"/>
        <v>Maio</v>
      </c>
      <c r="B692" s="40">
        <f>MONTH(Tab_CAANxSAAL[[#This Row],[MÊS LANÇ.]])</f>
        <v>5</v>
      </c>
      <c r="C692" s="40" t="str">
        <f>Tab_CAANxSAAL[[#This Row],[FILIAL]]</f>
        <v>A</v>
      </c>
      <c r="D692" s="48" t="str">
        <f>Tab_CAANxSAAL[[#This Row],[RAZÃO SOCIAL]]</f>
        <v>Eduardo Ribeiro</v>
      </c>
      <c r="E692" s="40">
        <f>Tab_CAANxSAAL[[#This Row],[NATUREZA CONTRATO]]</f>
        <v>937094</v>
      </c>
      <c r="F692" s="4" t="str">
        <f>Tab_CAANxSAAL[[#This Row],[MEDIDOR / REQUISITANTE]]</f>
        <v>Larissa Pires</v>
      </c>
      <c r="G692" s="46">
        <f>Tab_CAANxSAAL[[#This Row],[LIBERAÇÃO PEDIDO]]</f>
        <v>44706</v>
      </c>
      <c r="H692" s="46">
        <v>44701</v>
      </c>
      <c r="I692" s="40">
        <f>DAY(Tab_Indicadores[[#This Row],[DATA LIBERAÇÃO]])</f>
        <v>25</v>
      </c>
      <c r="J692" s="40" t="e">
        <f>IF(Tab_Indicadores[[#This Row],[MÊS]]=$AA$3,I692,"")</f>
        <v>#REF!</v>
      </c>
      <c r="K692" s="49" t="str">
        <f>IF(Tab_Indicadores[[#All],[DATA LIBERAÇÃO]]&gt;Tab_Indicadores[[#All],[PRAZO LIBERAÇÃO]],"Fora do prazo","No prazo")</f>
        <v>Fora do prazo</v>
      </c>
      <c r="L692" s="49" t="str">
        <f t="shared" si="92"/>
        <v>Larissa Pires</v>
      </c>
      <c r="M692" s="40" t="str">
        <f>IF(Tab_Indicadores[[#This Row],[STATUS]]=$Q$3,"-","")</f>
        <v/>
      </c>
      <c r="N692" s="55">
        <f>Tab_CAANxSAAL[[#This Row],[DATA PRÉ-NOTA]]</f>
        <v>44706</v>
      </c>
      <c r="O692" s="56">
        <v>44704</v>
      </c>
      <c r="P692" s="4" t="str">
        <f>IF(Tab_Indicadores[[#This Row],[DATA PRÉ-NOTA]]&lt;=Tab_Indicadores[[#This Row],[PRAZO PRÉ-NOTA]],"No prazo","Fora do prazo")</f>
        <v>Fora do prazo</v>
      </c>
    </row>
    <row r="693" spans="1:16" x14ac:dyDescent="0.25">
      <c r="A693" s="40" t="str">
        <f t="shared" si="91"/>
        <v>Maio</v>
      </c>
      <c r="B693" s="40">
        <f>MONTH(Tab_CAANxSAAL[[#This Row],[MÊS LANÇ.]])</f>
        <v>5</v>
      </c>
      <c r="C693" s="40" t="str">
        <f>Tab_CAANxSAAL[[#This Row],[FILIAL]]</f>
        <v>A</v>
      </c>
      <c r="D693" s="48" t="str">
        <f>Tab_CAANxSAAL[[#This Row],[RAZÃO SOCIAL]]</f>
        <v>Zaviu</v>
      </c>
      <c r="E693" s="40">
        <f>Tab_CAANxSAAL[[#This Row],[NATUREZA CONTRATO]]</f>
        <v>233468</v>
      </c>
      <c r="F693" s="4" t="str">
        <f>Tab_CAANxSAAL[[#This Row],[MEDIDOR / REQUISITANTE]]</f>
        <v>Sarah Azevedo</v>
      </c>
      <c r="G693" s="46">
        <f>Tab_CAANxSAAL[[#This Row],[LIBERAÇÃO PEDIDO]]</f>
        <v>44693</v>
      </c>
      <c r="H693" s="46">
        <v>44701</v>
      </c>
      <c r="I693" s="40">
        <f>DAY(Tab_Indicadores[[#This Row],[DATA LIBERAÇÃO]])</f>
        <v>12</v>
      </c>
      <c r="J693" s="40" t="e">
        <f>IF(Tab_Indicadores[[#This Row],[MÊS]]=$AA$3,I693,"")</f>
        <v>#REF!</v>
      </c>
      <c r="K693" s="49" t="str">
        <f>IF(Tab_Indicadores[[#All],[DATA LIBERAÇÃO]]&gt;Tab_Indicadores[[#All],[PRAZO LIBERAÇÃO]],"Fora do prazo","No prazo")</f>
        <v>No prazo</v>
      </c>
      <c r="L693" s="49" t="str">
        <f t="shared" si="92"/>
        <v>-</v>
      </c>
      <c r="M693" s="40" t="str">
        <f>IF(Tab_Indicadores[[#This Row],[STATUS]]=$Q$3,"-","")</f>
        <v>-</v>
      </c>
      <c r="N693" s="55">
        <f>Tab_CAANxSAAL[[#This Row],[DATA PRÉ-NOTA]]</f>
        <v>44700</v>
      </c>
      <c r="O693" s="56">
        <v>44704</v>
      </c>
      <c r="P693" s="4" t="str">
        <f>IF(Tab_Indicadores[[#This Row],[DATA PRÉ-NOTA]]&lt;=Tab_Indicadores[[#This Row],[PRAZO PRÉ-NOTA]],"No prazo","Fora do prazo")</f>
        <v>No prazo</v>
      </c>
    </row>
    <row r="694" spans="1:16" x14ac:dyDescent="0.25">
      <c r="A694" s="40" t="str">
        <f t="shared" si="91"/>
        <v>Maio</v>
      </c>
      <c r="B694" s="40">
        <f>MONTH(Tab_CAANxSAAL[[#This Row],[MÊS LANÇ.]])</f>
        <v>5</v>
      </c>
      <c r="C694" s="40" t="str">
        <f>Tab_CAANxSAAL[[#This Row],[FILIAL]]</f>
        <v>A</v>
      </c>
      <c r="D694" s="48" t="str">
        <f>Tab_CAANxSAAL[[#This Row],[RAZÃO SOCIAL]]</f>
        <v>Zaviu</v>
      </c>
      <c r="E694" s="40">
        <f>Tab_CAANxSAAL[[#This Row],[NATUREZA CONTRATO]]</f>
        <v>165678</v>
      </c>
      <c r="F694" s="4" t="str">
        <f>Tab_CAANxSAAL[[#This Row],[MEDIDOR / REQUISITANTE]]</f>
        <v>Sarah Azevedo</v>
      </c>
      <c r="G694" s="46">
        <f>Tab_CAANxSAAL[[#This Row],[LIBERAÇÃO PEDIDO]]</f>
        <v>44693</v>
      </c>
      <c r="H694" s="46">
        <v>44701</v>
      </c>
      <c r="I694" s="40">
        <f>DAY(Tab_Indicadores[[#This Row],[DATA LIBERAÇÃO]])</f>
        <v>12</v>
      </c>
      <c r="J694" s="40" t="e">
        <f>IF(Tab_Indicadores[[#This Row],[MÊS]]=$AA$3,I694,"")</f>
        <v>#REF!</v>
      </c>
      <c r="K694" s="49" t="str">
        <f>IF(Tab_Indicadores[[#All],[DATA LIBERAÇÃO]]&gt;Tab_Indicadores[[#All],[PRAZO LIBERAÇÃO]],"Fora do prazo","No prazo")</f>
        <v>No prazo</v>
      </c>
      <c r="L694" s="49" t="str">
        <f t="shared" si="92"/>
        <v>-</v>
      </c>
      <c r="M694" s="40" t="str">
        <f>IF(Tab_Indicadores[[#This Row],[STATUS]]=$Q$3,"-","")</f>
        <v>-</v>
      </c>
      <c r="N694" s="55">
        <f>Tab_CAANxSAAL[[#This Row],[DATA PRÉ-NOTA]]</f>
        <v>44700</v>
      </c>
      <c r="O694" s="56">
        <v>44704</v>
      </c>
      <c r="P694" s="4" t="str">
        <f>IF(Tab_Indicadores[[#This Row],[DATA PRÉ-NOTA]]&lt;=Tab_Indicadores[[#This Row],[PRAZO PRÉ-NOTA]],"No prazo","Fora do prazo")</f>
        <v>No prazo</v>
      </c>
    </row>
    <row r="695" spans="1:16" x14ac:dyDescent="0.25">
      <c r="A695" s="40" t="str">
        <f t="shared" si="91"/>
        <v>Maio</v>
      </c>
      <c r="B695" s="40">
        <f>MONTH(Tab_CAANxSAAL[[#This Row],[MÊS LANÇ.]])</f>
        <v>5</v>
      </c>
      <c r="C695" s="40" t="str">
        <f>Tab_CAANxSAAL[[#This Row],[FILIAL]]</f>
        <v>A</v>
      </c>
      <c r="D695" s="48" t="str">
        <f>Tab_CAANxSAAL[[#This Row],[RAZÃO SOCIAL]]</f>
        <v>Zopemog</v>
      </c>
      <c r="E695" s="40">
        <f>Tab_CAANxSAAL[[#This Row],[NATUREZA CONTRATO]]</f>
        <v>943690</v>
      </c>
      <c r="F695" s="4" t="str">
        <f>Tab_CAANxSAAL[[#This Row],[MEDIDOR / REQUISITANTE]]</f>
        <v>Sarah Azevedo</v>
      </c>
      <c r="G695" s="46">
        <f>Tab_CAANxSAAL[[#This Row],[LIBERAÇÃO PEDIDO]]</f>
        <v>44693</v>
      </c>
      <c r="H695" s="46">
        <v>44701</v>
      </c>
      <c r="I695" s="40">
        <f>DAY(Tab_Indicadores[[#This Row],[DATA LIBERAÇÃO]])</f>
        <v>12</v>
      </c>
      <c r="J695" s="40" t="e">
        <f>IF(Tab_Indicadores[[#This Row],[MÊS]]=$AA$3,I695,"")</f>
        <v>#REF!</v>
      </c>
      <c r="K695" s="49" t="str">
        <f>IF(Tab_Indicadores[[#All],[DATA LIBERAÇÃO]]&gt;Tab_Indicadores[[#All],[PRAZO LIBERAÇÃO]],"Fora do prazo","No prazo")</f>
        <v>No prazo</v>
      </c>
      <c r="L695" s="49" t="str">
        <f t="shared" si="92"/>
        <v>-</v>
      </c>
      <c r="M695" s="40" t="str">
        <f>IF(Tab_Indicadores[[#This Row],[STATUS]]=$Q$3,"-","")</f>
        <v>-</v>
      </c>
      <c r="N695" s="55">
        <f>Tab_CAANxSAAL[[#This Row],[DATA PRÉ-NOTA]]</f>
        <v>44700</v>
      </c>
      <c r="O695" s="56">
        <v>44704</v>
      </c>
      <c r="P695" s="4" t="str">
        <f>IF(Tab_Indicadores[[#This Row],[DATA PRÉ-NOTA]]&lt;=Tab_Indicadores[[#This Row],[PRAZO PRÉ-NOTA]],"No prazo","Fora do prazo")</f>
        <v>No prazo</v>
      </c>
    </row>
    <row r="696" spans="1:16" x14ac:dyDescent="0.25">
      <c r="A696" s="40" t="str">
        <f t="shared" si="91"/>
        <v>Maio</v>
      </c>
      <c r="B696" s="40">
        <f>MONTH(Tab_CAANxSAAL[[#This Row],[MÊS LANÇ.]])</f>
        <v>5</v>
      </c>
      <c r="C696" s="40" t="str">
        <f>Tab_CAANxSAAL[[#This Row],[FILIAL]]</f>
        <v>A</v>
      </c>
      <c r="D696" s="48" t="str">
        <f>Tab_CAANxSAAL[[#This Row],[RAZÃO SOCIAL]]</f>
        <v>Felabirond</v>
      </c>
      <c r="E696" s="40">
        <f>Tab_CAANxSAAL[[#This Row],[NATUREZA CONTRATO]]</f>
        <v>996530</v>
      </c>
      <c r="F696" s="4" t="str">
        <f>Tab_CAANxSAAL[[#This Row],[MEDIDOR / REQUISITANTE]]</f>
        <v>Dr. Gustavo Henrique da Rocha</v>
      </c>
      <c r="G696" s="46">
        <f>Tab_CAANxSAAL[[#This Row],[LIBERAÇÃO PEDIDO]]</f>
        <v>44701</v>
      </c>
      <c r="H696" s="46">
        <v>44701</v>
      </c>
      <c r="I696" s="40">
        <f>DAY(Tab_Indicadores[[#This Row],[DATA LIBERAÇÃO]])</f>
        <v>20</v>
      </c>
      <c r="J696" s="40" t="e">
        <f>IF(Tab_Indicadores[[#This Row],[MÊS]]=$AA$3,I696,"")</f>
        <v>#REF!</v>
      </c>
      <c r="K696" s="49" t="str">
        <f>IF(Tab_Indicadores[[#All],[DATA LIBERAÇÃO]]&gt;Tab_Indicadores[[#All],[PRAZO LIBERAÇÃO]],"Fora do prazo","No prazo")</f>
        <v>No prazo</v>
      </c>
      <c r="L696" s="49" t="str">
        <f t="shared" si="92"/>
        <v>-</v>
      </c>
      <c r="M696" s="40" t="str">
        <f>IF(Tab_Indicadores[[#This Row],[STATUS]]=$Q$3,"-","")</f>
        <v>-</v>
      </c>
      <c r="N696" s="55">
        <f>Tab_CAANxSAAL[[#This Row],[DATA PRÉ-NOTA]]</f>
        <v>44701</v>
      </c>
      <c r="O696" s="56">
        <v>44704</v>
      </c>
      <c r="P696" s="4" t="str">
        <f>IF(Tab_Indicadores[[#This Row],[DATA PRÉ-NOTA]]&lt;=Tab_Indicadores[[#This Row],[PRAZO PRÉ-NOTA]],"No prazo","Fora do prazo")</f>
        <v>No prazo</v>
      </c>
    </row>
    <row r="697" spans="1:16" x14ac:dyDescent="0.25">
      <c r="A697" s="40" t="str">
        <f t="shared" si="91"/>
        <v>Maio</v>
      </c>
      <c r="B697" s="40">
        <f>MONTH(Tab_CAANxSAAL[[#This Row],[MÊS LANÇ.]])</f>
        <v>5</v>
      </c>
      <c r="C697" s="40" t="str">
        <f>Tab_CAANxSAAL[[#This Row],[FILIAL]]</f>
        <v>A</v>
      </c>
      <c r="D697" s="48" t="str">
        <f>Tab_CAANxSAAL[[#This Row],[RAZÃO SOCIAL]]</f>
        <v>Maria Sophia da Rosa</v>
      </c>
      <c r="E697" s="40">
        <f>Tab_CAANxSAAL[[#This Row],[NATUREZA CONTRATO]]</f>
        <v>676977</v>
      </c>
      <c r="F697" s="4" t="str">
        <f>Tab_CAANxSAAL[[#This Row],[MEDIDOR / REQUISITANTE]]</f>
        <v>Sarah Azevedo</v>
      </c>
      <c r="G697" s="46">
        <f>Tab_CAANxSAAL[[#This Row],[LIBERAÇÃO PEDIDO]]</f>
        <v>44704</v>
      </c>
      <c r="H697" s="46">
        <v>44701</v>
      </c>
      <c r="I697" s="40">
        <f>DAY(Tab_Indicadores[[#This Row],[DATA LIBERAÇÃO]])</f>
        <v>23</v>
      </c>
      <c r="J697" s="40" t="e">
        <f>IF(Tab_Indicadores[[#This Row],[MÊS]]=$AA$3,I697,"")</f>
        <v>#REF!</v>
      </c>
      <c r="K697" s="49" t="str">
        <f>IF(Tab_Indicadores[[#All],[DATA LIBERAÇÃO]]&gt;Tab_Indicadores[[#All],[PRAZO LIBERAÇÃO]],"Fora do prazo","No prazo")</f>
        <v>Fora do prazo</v>
      </c>
      <c r="L697" s="49" t="str">
        <f t="shared" si="92"/>
        <v>Sarah Azevedo</v>
      </c>
      <c r="M697" s="40" t="str">
        <f>IF(Tab_Indicadores[[#This Row],[STATUS]]=$Q$3,"-","")</f>
        <v/>
      </c>
      <c r="N697" s="55">
        <f>Tab_CAANxSAAL[[#This Row],[DATA PRÉ-NOTA]]</f>
        <v>44704</v>
      </c>
      <c r="O697" s="56">
        <v>44704</v>
      </c>
      <c r="P697" s="4" t="str">
        <f>IF(Tab_Indicadores[[#This Row],[DATA PRÉ-NOTA]]&lt;=Tab_Indicadores[[#This Row],[PRAZO PRÉ-NOTA]],"No prazo","Fora do prazo")</f>
        <v>No prazo</v>
      </c>
    </row>
    <row r="698" spans="1:16" x14ac:dyDescent="0.25">
      <c r="A698" s="40" t="str">
        <f t="shared" si="91"/>
        <v>Maio</v>
      </c>
      <c r="B698" s="40">
        <f>MONTH(Tab_CAANxSAAL[[#This Row],[MÊS LANÇ.]])</f>
        <v>5</v>
      </c>
      <c r="C698" s="40" t="str">
        <f>Tab_CAANxSAAL[[#This Row],[FILIAL]]</f>
        <v>A</v>
      </c>
      <c r="D698" s="48" t="str">
        <f>Tab_CAANxSAAL[[#This Row],[RAZÃO SOCIAL]]</f>
        <v>Maria Sophia da Rosa</v>
      </c>
      <c r="E698" s="40">
        <f>Tab_CAANxSAAL[[#This Row],[NATUREZA CONTRATO]]</f>
        <v>546124</v>
      </c>
      <c r="F698" s="4" t="str">
        <f>Tab_CAANxSAAL[[#This Row],[MEDIDOR / REQUISITANTE]]</f>
        <v>Sarah Azevedo</v>
      </c>
      <c r="G698" s="46">
        <f>Tab_CAANxSAAL[[#This Row],[LIBERAÇÃO PEDIDO]]</f>
        <v>44704</v>
      </c>
      <c r="H698" s="46">
        <v>44701</v>
      </c>
      <c r="I698" s="40">
        <f>DAY(Tab_Indicadores[[#This Row],[DATA LIBERAÇÃO]])</f>
        <v>23</v>
      </c>
      <c r="J698" s="40" t="e">
        <f>IF(Tab_Indicadores[[#This Row],[MÊS]]=$AA$3,I698,"")</f>
        <v>#REF!</v>
      </c>
      <c r="K698" s="49" t="str">
        <f>IF(Tab_Indicadores[[#All],[DATA LIBERAÇÃO]]&gt;Tab_Indicadores[[#All],[PRAZO LIBERAÇÃO]],"Fora do prazo","No prazo")</f>
        <v>Fora do prazo</v>
      </c>
      <c r="L698" s="49" t="str">
        <f t="shared" si="92"/>
        <v>Sarah Azevedo</v>
      </c>
      <c r="M698" s="40" t="str">
        <f>IF(Tab_Indicadores[[#This Row],[STATUS]]=$Q$3,"-","")</f>
        <v/>
      </c>
      <c r="N698" s="55">
        <f>Tab_CAANxSAAL[[#This Row],[DATA PRÉ-NOTA]]</f>
        <v>44704</v>
      </c>
      <c r="O698" s="56">
        <v>44704</v>
      </c>
      <c r="P698" s="4" t="str">
        <f>IF(Tab_Indicadores[[#This Row],[DATA PRÉ-NOTA]]&lt;=Tab_Indicadores[[#This Row],[PRAZO PRÉ-NOTA]],"No prazo","Fora do prazo")</f>
        <v>No prazo</v>
      </c>
    </row>
    <row r="699" spans="1:16" x14ac:dyDescent="0.25">
      <c r="A699" s="40" t="str">
        <f t="shared" si="91"/>
        <v>Maio</v>
      </c>
      <c r="B699" s="40">
        <f>MONTH(Tab_CAANxSAAL[[#This Row],[MÊS LANÇ.]])</f>
        <v>5</v>
      </c>
      <c r="C699" s="40" t="str">
        <f>Tab_CAANxSAAL[[#This Row],[FILIAL]]</f>
        <v>A</v>
      </c>
      <c r="D699" s="48" t="str">
        <f>Tab_CAANxSAAL[[#This Row],[RAZÃO SOCIAL]]</f>
        <v>Maria Sophia da Rosa</v>
      </c>
      <c r="E699" s="40">
        <f>Tab_CAANxSAAL[[#This Row],[NATUREZA CONTRATO]]</f>
        <v>351549</v>
      </c>
      <c r="F699" s="4" t="str">
        <f>Tab_CAANxSAAL[[#This Row],[MEDIDOR / REQUISITANTE]]</f>
        <v>Sarah Azevedo</v>
      </c>
      <c r="G699" s="46">
        <f>Tab_CAANxSAAL[[#This Row],[LIBERAÇÃO PEDIDO]]</f>
        <v>44704</v>
      </c>
      <c r="H699" s="46">
        <v>44701</v>
      </c>
      <c r="I699" s="40">
        <f>DAY(Tab_Indicadores[[#This Row],[DATA LIBERAÇÃO]])</f>
        <v>23</v>
      </c>
      <c r="J699" s="40" t="e">
        <f>IF(Tab_Indicadores[[#This Row],[MÊS]]=$AA$3,I699,"")</f>
        <v>#REF!</v>
      </c>
      <c r="K699" s="49" t="str">
        <f>IF(Tab_Indicadores[[#All],[DATA LIBERAÇÃO]]&gt;Tab_Indicadores[[#All],[PRAZO LIBERAÇÃO]],"Fora do prazo","No prazo")</f>
        <v>Fora do prazo</v>
      </c>
      <c r="L699" s="49" t="str">
        <f t="shared" si="92"/>
        <v>Sarah Azevedo</v>
      </c>
      <c r="M699" s="40" t="str">
        <f>IF(Tab_Indicadores[[#This Row],[STATUS]]=$Q$3,"-","")</f>
        <v/>
      </c>
      <c r="N699" s="55">
        <f>Tab_CAANxSAAL[[#This Row],[DATA PRÉ-NOTA]]</f>
        <v>44704</v>
      </c>
      <c r="O699" s="56">
        <v>44704</v>
      </c>
      <c r="P699" s="4" t="str">
        <f>IF(Tab_Indicadores[[#This Row],[DATA PRÉ-NOTA]]&lt;=Tab_Indicadores[[#This Row],[PRAZO PRÉ-NOTA]],"No prazo","Fora do prazo")</f>
        <v>No prazo</v>
      </c>
    </row>
    <row r="700" spans="1:16" x14ac:dyDescent="0.25">
      <c r="A700" s="40" t="str">
        <f t="shared" si="91"/>
        <v>Maio</v>
      </c>
      <c r="B700" s="40">
        <f>MONTH(Tab_CAANxSAAL[[#This Row],[MÊS LANÇ.]])</f>
        <v>5</v>
      </c>
      <c r="C700" s="40" t="str">
        <f>Tab_CAANxSAAL[[#This Row],[FILIAL]]</f>
        <v>A</v>
      </c>
      <c r="D700" s="48" t="str">
        <f>Tab_CAANxSAAL[[#This Row],[RAZÃO SOCIAL]]</f>
        <v>Yurbin</v>
      </c>
      <c r="E700" s="40">
        <f>Tab_CAANxSAAL[[#This Row],[NATUREZA CONTRATO]]</f>
        <v>375299</v>
      </c>
      <c r="F700" s="4" t="str">
        <f>Tab_CAANxSAAL[[#This Row],[MEDIDOR / REQUISITANTE]]</f>
        <v>Lucas Moura</v>
      </c>
      <c r="G700" s="46">
        <f>Tab_CAANxSAAL[[#This Row],[LIBERAÇÃO PEDIDO]]</f>
        <v>44687</v>
      </c>
      <c r="H700" s="46">
        <v>44701</v>
      </c>
      <c r="I700" s="40">
        <f>DAY(Tab_Indicadores[[#This Row],[DATA LIBERAÇÃO]])</f>
        <v>6</v>
      </c>
      <c r="J700" s="40" t="e">
        <f>IF(Tab_Indicadores[[#This Row],[MÊS]]=$AA$3,I700,"")</f>
        <v>#REF!</v>
      </c>
      <c r="K700" s="49" t="str">
        <f>IF(Tab_Indicadores[[#All],[DATA LIBERAÇÃO]]&gt;Tab_Indicadores[[#All],[PRAZO LIBERAÇÃO]],"Fora do prazo","No prazo")</f>
        <v>No prazo</v>
      </c>
      <c r="L700" s="49" t="str">
        <f t="shared" si="92"/>
        <v>-</v>
      </c>
      <c r="M700" s="40" t="str">
        <f>IF(Tab_Indicadores[[#This Row],[STATUS]]=$Q$3,"-","")</f>
        <v>-</v>
      </c>
      <c r="N700" s="55">
        <f>Tab_CAANxSAAL[[#This Row],[DATA PRÉ-NOTA]]</f>
        <v>44704</v>
      </c>
      <c r="O700" s="56">
        <v>44704</v>
      </c>
      <c r="P700" s="4" t="str">
        <f>IF(Tab_Indicadores[[#This Row],[DATA PRÉ-NOTA]]&lt;=Tab_Indicadores[[#This Row],[PRAZO PRÉ-NOTA]],"No prazo","Fora do prazo")</f>
        <v>No prazo</v>
      </c>
    </row>
    <row r="701" spans="1:16" x14ac:dyDescent="0.25">
      <c r="A701" s="40" t="str">
        <f t="shared" si="91"/>
        <v>Maio</v>
      </c>
      <c r="B701" s="40">
        <f>MONTH(Tab_CAANxSAAL[[#This Row],[MÊS LANÇ.]])</f>
        <v>5</v>
      </c>
      <c r="C701" s="40" t="str">
        <f>Tab_CAANxSAAL[[#This Row],[FILIAL]]</f>
        <v>B</v>
      </c>
      <c r="D701" s="48" t="str">
        <f>Tab_CAANxSAAL[[#This Row],[RAZÃO SOCIAL]]</f>
        <v>Yurbin</v>
      </c>
      <c r="E701" s="40">
        <f>Tab_CAANxSAAL[[#This Row],[NATUREZA CONTRATO]]</f>
        <v>282824</v>
      </c>
      <c r="F701" s="4" t="str">
        <f>Tab_CAANxSAAL[[#This Row],[MEDIDOR / REQUISITANTE]]</f>
        <v>Lucas Moura</v>
      </c>
      <c r="G701" s="46">
        <f>Tab_CAANxSAAL[[#This Row],[LIBERAÇÃO PEDIDO]]</f>
        <v>44687</v>
      </c>
      <c r="H701" s="46">
        <v>44701</v>
      </c>
      <c r="I701" s="40">
        <f>DAY(Tab_Indicadores[[#This Row],[DATA LIBERAÇÃO]])</f>
        <v>6</v>
      </c>
      <c r="J701" s="40" t="e">
        <f>IF(Tab_Indicadores[[#This Row],[MÊS]]=$AA$3,I701,"")</f>
        <v>#REF!</v>
      </c>
      <c r="K701" s="49" t="str">
        <f>IF(Tab_Indicadores[[#All],[DATA LIBERAÇÃO]]&gt;Tab_Indicadores[[#All],[PRAZO LIBERAÇÃO]],"Fora do prazo","No prazo")</f>
        <v>No prazo</v>
      </c>
      <c r="L701" s="49" t="str">
        <f t="shared" si="92"/>
        <v>-</v>
      </c>
      <c r="M701" s="40" t="str">
        <f>IF(Tab_Indicadores[[#This Row],[STATUS]]=$Q$3,"-","")</f>
        <v>-</v>
      </c>
      <c r="N701" s="55">
        <f>Tab_CAANxSAAL[[#This Row],[DATA PRÉ-NOTA]]</f>
        <v>44704</v>
      </c>
      <c r="O701" s="56">
        <v>44704</v>
      </c>
      <c r="P701" s="4" t="str">
        <f>IF(Tab_Indicadores[[#This Row],[DATA PRÉ-NOTA]]&lt;=Tab_Indicadores[[#This Row],[PRAZO PRÉ-NOTA]],"No prazo","Fora do prazo")</f>
        <v>No prazo</v>
      </c>
    </row>
    <row r="702" spans="1:16" x14ac:dyDescent="0.25">
      <c r="A702" s="40" t="str">
        <f t="shared" si="91"/>
        <v>Maio</v>
      </c>
      <c r="B702" s="40">
        <f>MONTH(Tab_CAANxSAAL[[#This Row],[MÊS LANÇ.]])</f>
        <v>5</v>
      </c>
      <c r="C702" s="40" t="str">
        <f>Tab_CAANxSAAL[[#This Row],[FILIAL]]</f>
        <v>C</v>
      </c>
      <c r="D702" s="48" t="str">
        <f>Tab_CAANxSAAL[[#This Row],[RAZÃO SOCIAL]]</f>
        <v>Yurbin</v>
      </c>
      <c r="E702" s="40">
        <f>Tab_CAANxSAAL[[#This Row],[NATUREZA CONTRATO]]</f>
        <v>700909</v>
      </c>
      <c r="F702" s="4" t="str">
        <f>Tab_CAANxSAAL[[#This Row],[MEDIDOR / REQUISITANTE]]</f>
        <v>Lucas Moura</v>
      </c>
      <c r="G702" s="46">
        <f>Tab_CAANxSAAL[[#This Row],[LIBERAÇÃO PEDIDO]]</f>
        <v>44687</v>
      </c>
      <c r="H702" s="46">
        <v>44701</v>
      </c>
      <c r="I702" s="40">
        <f>DAY(Tab_Indicadores[[#This Row],[DATA LIBERAÇÃO]])</f>
        <v>6</v>
      </c>
      <c r="J702" s="40" t="e">
        <f>IF(Tab_Indicadores[[#This Row],[MÊS]]=$AA$3,I702,"")</f>
        <v>#REF!</v>
      </c>
      <c r="K702" s="49" t="str">
        <f>IF(Tab_Indicadores[[#All],[DATA LIBERAÇÃO]]&gt;Tab_Indicadores[[#All],[PRAZO LIBERAÇÃO]],"Fora do prazo","No prazo")</f>
        <v>No prazo</v>
      </c>
      <c r="L702" s="49" t="str">
        <f t="shared" si="92"/>
        <v>-</v>
      </c>
      <c r="M702" s="40" t="str">
        <f>IF(Tab_Indicadores[[#This Row],[STATUS]]=$Q$3,"-","")</f>
        <v>-</v>
      </c>
      <c r="N702" s="55">
        <f>Tab_CAANxSAAL[[#This Row],[DATA PRÉ-NOTA]]</f>
        <v>44704</v>
      </c>
      <c r="O702" s="56">
        <v>44704</v>
      </c>
      <c r="P702" s="4" t="str">
        <f>IF(Tab_Indicadores[[#This Row],[DATA PRÉ-NOTA]]&lt;=Tab_Indicadores[[#This Row],[PRAZO PRÉ-NOTA]],"No prazo","Fora do prazo")</f>
        <v>No prazo</v>
      </c>
    </row>
    <row r="703" spans="1:16" x14ac:dyDescent="0.25">
      <c r="A703" s="40" t="str">
        <f t="shared" si="91"/>
        <v>Maio</v>
      </c>
      <c r="B703" s="40">
        <f>MONTH(Tab_CAANxSAAL[[#This Row],[MÊS LANÇ.]])</f>
        <v>5</v>
      </c>
      <c r="C703" s="40" t="str">
        <f>Tab_CAANxSAAL[[#This Row],[FILIAL]]</f>
        <v>B</v>
      </c>
      <c r="D703" s="48" t="str">
        <f>Tab_CAANxSAAL[[#This Row],[RAZÃO SOCIAL]]</f>
        <v>Ersae</v>
      </c>
      <c r="E703" s="40">
        <f>Tab_CAANxSAAL[[#This Row],[NATUREZA CONTRATO]]</f>
        <v>393130</v>
      </c>
      <c r="F703" s="4" t="str">
        <f>Tab_CAANxSAAL[[#This Row],[MEDIDOR / REQUISITANTE]]</f>
        <v>Maria Eduarda Ribeiro</v>
      </c>
      <c r="G703" s="46">
        <f>Tab_CAANxSAAL[[#This Row],[LIBERAÇÃO PEDIDO]]</f>
        <v>44669</v>
      </c>
      <c r="H703" s="46">
        <v>44701</v>
      </c>
      <c r="I703" s="40">
        <f>DAY(Tab_Indicadores[[#This Row],[DATA LIBERAÇÃO]])</f>
        <v>18</v>
      </c>
      <c r="J703" s="40" t="e">
        <f>IF(Tab_Indicadores[[#This Row],[MÊS]]=$AA$3,I703,"")</f>
        <v>#REF!</v>
      </c>
      <c r="K703" s="49" t="str">
        <f>IF(Tab_Indicadores[[#All],[DATA LIBERAÇÃO]]&gt;Tab_Indicadores[[#All],[PRAZO LIBERAÇÃO]],"Fora do prazo","No prazo")</f>
        <v>No prazo</v>
      </c>
      <c r="L703" s="49" t="str">
        <f t="shared" si="92"/>
        <v>-</v>
      </c>
      <c r="M703" s="40" t="str">
        <f>IF(Tab_Indicadores[[#This Row],[STATUS]]=$Q$3,"-","")</f>
        <v>-</v>
      </c>
      <c r="N703" s="55">
        <f>Tab_CAANxSAAL[[#This Row],[DATA PRÉ-NOTA]]</f>
        <v>44704</v>
      </c>
      <c r="O703" s="56">
        <v>44704</v>
      </c>
      <c r="P703" s="4" t="str">
        <f>IF(Tab_Indicadores[[#This Row],[DATA PRÉ-NOTA]]&lt;=Tab_Indicadores[[#This Row],[PRAZO PRÉ-NOTA]],"No prazo","Fora do prazo")</f>
        <v>No prazo</v>
      </c>
    </row>
    <row r="704" spans="1:16" x14ac:dyDescent="0.25">
      <c r="A704" s="40" t="str">
        <f t="shared" si="91"/>
        <v>Maio</v>
      </c>
      <c r="B704" s="40">
        <f>MONTH(Tab_CAANxSAAL[[#This Row],[MÊS LANÇ.]])</f>
        <v>5</v>
      </c>
      <c r="C704" s="40" t="str">
        <f>Tab_CAANxSAAL[[#This Row],[FILIAL]]</f>
        <v>A</v>
      </c>
      <c r="D704" s="48" t="str">
        <f>Tab_CAANxSAAL[[#This Row],[RAZÃO SOCIAL]]</f>
        <v>Nieten</v>
      </c>
      <c r="E704" s="40">
        <f>Tab_CAANxSAAL[[#This Row],[NATUREZA CONTRATO]]</f>
        <v>631432</v>
      </c>
      <c r="F704" s="4" t="str">
        <f>Tab_CAANxSAAL[[#This Row],[MEDIDOR / REQUISITANTE]]</f>
        <v>Sarah Fogaça</v>
      </c>
      <c r="G704" s="46">
        <f>Tab_CAANxSAAL[[#This Row],[LIBERAÇÃO PEDIDO]]</f>
        <v>44707</v>
      </c>
      <c r="H704" s="46">
        <v>44701</v>
      </c>
      <c r="I704" s="40">
        <f>DAY(Tab_Indicadores[[#This Row],[DATA LIBERAÇÃO]])</f>
        <v>26</v>
      </c>
      <c r="J704" s="40" t="e">
        <f>IF(Tab_Indicadores[[#This Row],[MÊS]]=$AA$3,I704,"")</f>
        <v>#REF!</v>
      </c>
      <c r="K704" s="49" t="str">
        <f>IF(Tab_Indicadores[[#All],[DATA LIBERAÇÃO]]&gt;Tab_Indicadores[[#All],[PRAZO LIBERAÇÃO]],"Fora do prazo","No prazo")</f>
        <v>Fora do prazo</v>
      </c>
      <c r="L704" s="49" t="str">
        <f t="shared" si="92"/>
        <v>Sarah Fogaça</v>
      </c>
      <c r="M704" s="40" t="str">
        <f>IF(Tab_Indicadores[[#This Row],[STATUS]]=$Q$3,"-","")</f>
        <v/>
      </c>
      <c r="N704" s="55">
        <f>Tab_CAANxSAAL[[#This Row],[DATA PRÉ-NOTA]]</f>
        <v>44707</v>
      </c>
      <c r="O704" s="56">
        <v>44704</v>
      </c>
      <c r="P704" s="4" t="str">
        <f>IF(Tab_Indicadores[[#This Row],[DATA PRÉ-NOTA]]&lt;=Tab_Indicadores[[#This Row],[PRAZO PRÉ-NOTA]],"No prazo","Fora do prazo")</f>
        <v>Fora do prazo</v>
      </c>
    </row>
    <row r="705" spans="1:16" x14ac:dyDescent="0.25">
      <c r="A705" s="40" t="str">
        <f t="shared" si="91"/>
        <v>Maio</v>
      </c>
      <c r="B705" s="40">
        <f>MONTH(Tab_CAANxSAAL[[#This Row],[MÊS LANÇ.]])</f>
        <v>5</v>
      </c>
      <c r="C705" s="40" t="str">
        <f>Tab_CAANxSAAL[[#This Row],[FILIAL]]</f>
        <v>A</v>
      </c>
      <c r="D705" s="48" t="str">
        <f>Tab_CAANxSAAL[[#This Row],[RAZÃO SOCIAL]]</f>
        <v>Hoyro</v>
      </c>
      <c r="E705" s="40">
        <f>Tab_CAANxSAAL[[#This Row],[NATUREZA CONTRATO]]</f>
        <v>563788</v>
      </c>
      <c r="F705" s="4" t="str">
        <f>Tab_CAANxSAAL[[#This Row],[MEDIDOR / REQUISITANTE]]</f>
        <v>Lucas Moura</v>
      </c>
      <c r="G705" s="46">
        <f>Tab_CAANxSAAL[[#This Row],[LIBERAÇÃO PEDIDO]]</f>
        <v>44706</v>
      </c>
      <c r="H705" s="46">
        <v>44701</v>
      </c>
      <c r="I705" s="40">
        <f>DAY(Tab_Indicadores[[#This Row],[DATA LIBERAÇÃO]])</f>
        <v>25</v>
      </c>
      <c r="J705" s="40" t="e">
        <f>IF(Tab_Indicadores[[#This Row],[MÊS]]=$AA$3,I705,"")</f>
        <v>#REF!</v>
      </c>
      <c r="K705" s="49" t="str">
        <f>IF(Tab_Indicadores[[#All],[DATA LIBERAÇÃO]]&gt;Tab_Indicadores[[#All],[PRAZO LIBERAÇÃO]],"Fora do prazo","No prazo")</f>
        <v>Fora do prazo</v>
      </c>
      <c r="L705" s="49" t="str">
        <f t="shared" si="92"/>
        <v>Lucas Moura</v>
      </c>
      <c r="M705" s="40" t="str">
        <f>IF(Tab_Indicadores[[#This Row],[STATUS]]=$Q$3,"-","")</f>
        <v/>
      </c>
      <c r="N705" s="55">
        <f>Tab_CAANxSAAL[[#This Row],[DATA PRÉ-NOTA]]</f>
        <v>44706</v>
      </c>
      <c r="O705" s="56">
        <v>44704</v>
      </c>
      <c r="P705" s="4" t="str">
        <f>IF(Tab_Indicadores[[#This Row],[DATA PRÉ-NOTA]]&lt;=Tab_Indicadores[[#This Row],[PRAZO PRÉ-NOTA]],"No prazo","Fora do prazo")</f>
        <v>Fora do prazo</v>
      </c>
    </row>
    <row r="706" spans="1:16" x14ac:dyDescent="0.25">
      <c r="A706" s="40" t="str">
        <f t="shared" si="91"/>
        <v>Maio</v>
      </c>
      <c r="B706" s="40">
        <f>MONTH(Tab_CAANxSAAL[[#This Row],[MÊS LANÇ.]])</f>
        <v>5</v>
      </c>
      <c r="C706" s="40" t="str">
        <f>Tab_CAANxSAAL[[#This Row],[FILIAL]]</f>
        <v>A</v>
      </c>
      <c r="D706" s="48" t="str">
        <f>Tab_CAANxSAAL[[#This Row],[RAZÃO SOCIAL]]</f>
        <v>Ugdnifu</v>
      </c>
      <c r="E706" s="40">
        <f>Tab_CAANxSAAL[[#This Row],[NATUREZA CONTRATO]]</f>
        <v>127514</v>
      </c>
      <c r="F706" s="4" t="str">
        <f>Tab_CAANxSAAL[[#This Row],[MEDIDOR / REQUISITANTE]]</f>
        <v>Stephany Porto</v>
      </c>
      <c r="G706" s="46">
        <f>Tab_CAANxSAAL[[#This Row],[LIBERAÇÃO PEDIDO]]</f>
        <v>44684</v>
      </c>
      <c r="H706" s="46">
        <v>44701</v>
      </c>
      <c r="I706" s="40">
        <f>DAY(Tab_Indicadores[[#This Row],[DATA LIBERAÇÃO]])</f>
        <v>3</v>
      </c>
      <c r="J706" s="40" t="e">
        <f>IF(Tab_Indicadores[[#This Row],[MÊS]]=$AA$3,I706,"")</f>
        <v>#REF!</v>
      </c>
      <c r="K706" s="49" t="str">
        <f>IF(Tab_Indicadores[[#All],[DATA LIBERAÇÃO]]&gt;Tab_Indicadores[[#All],[PRAZO LIBERAÇÃO]],"Fora do prazo","No prazo")</f>
        <v>No prazo</v>
      </c>
      <c r="L706" s="49" t="str">
        <f t="shared" si="92"/>
        <v>-</v>
      </c>
      <c r="M706" s="40" t="str">
        <f>IF(Tab_Indicadores[[#This Row],[STATUS]]=$Q$3,"-","")</f>
        <v>-</v>
      </c>
      <c r="N706" s="55">
        <f>Tab_CAANxSAAL[[#This Row],[DATA PRÉ-NOTA]]</f>
        <v>44684</v>
      </c>
      <c r="O706" s="56">
        <v>44704</v>
      </c>
      <c r="P706" s="4" t="str">
        <f>IF(Tab_Indicadores[[#This Row],[DATA PRÉ-NOTA]]&lt;=Tab_Indicadores[[#This Row],[PRAZO PRÉ-NOTA]],"No prazo","Fora do prazo")</f>
        <v>No prazo</v>
      </c>
    </row>
    <row r="707" spans="1:16" x14ac:dyDescent="0.25">
      <c r="A707" s="40" t="str">
        <f t="shared" si="91"/>
        <v>Maio</v>
      </c>
      <c r="B707" s="40">
        <f>MONTH(Tab_CAANxSAAL[[#This Row],[MÊS LANÇ.]])</f>
        <v>5</v>
      </c>
      <c r="C707" s="40" t="str">
        <f>Tab_CAANxSAAL[[#This Row],[FILIAL]]</f>
        <v>A</v>
      </c>
      <c r="D707" s="48" t="str">
        <f>Tab_CAANxSAAL[[#This Row],[RAZÃO SOCIAL]]</f>
        <v>Sacoagath</v>
      </c>
      <c r="E707" s="40">
        <f>Tab_CAANxSAAL[[#This Row],[NATUREZA CONTRATO]]</f>
        <v>847663</v>
      </c>
      <c r="F707" s="4" t="str">
        <f>Tab_CAANxSAAL[[#This Row],[MEDIDOR / REQUISITANTE]]</f>
        <v>Maria Eduarda Ribeiro</v>
      </c>
      <c r="G707" s="46">
        <f>Tab_CAANxSAAL[[#This Row],[LIBERAÇÃO PEDIDO]]</f>
        <v>44701</v>
      </c>
      <c r="H707" s="46">
        <v>44701</v>
      </c>
      <c r="I707" s="40">
        <f>DAY(Tab_Indicadores[[#This Row],[DATA LIBERAÇÃO]])</f>
        <v>20</v>
      </c>
      <c r="J707" s="40" t="e">
        <f>IF(Tab_Indicadores[[#This Row],[MÊS]]=$AA$3,I707,"")</f>
        <v>#REF!</v>
      </c>
      <c r="K707" s="49" t="str">
        <f>IF(Tab_Indicadores[[#All],[DATA LIBERAÇÃO]]&gt;Tab_Indicadores[[#All],[PRAZO LIBERAÇÃO]],"Fora do prazo","No prazo")</f>
        <v>No prazo</v>
      </c>
      <c r="L707" s="49" t="str">
        <f t="shared" si="92"/>
        <v>-</v>
      </c>
      <c r="M707" s="40" t="str">
        <f>IF(Tab_Indicadores[[#This Row],[STATUS]]=$Q$3,"-","")</f>
        <v>-</v>
      </c>
      <c r="N707" s="55">
        <f>Tab_CAANxSAAL[[#This Row],[DATA PRÉ-NOTA]]</f>
        <v>44701</v>
      </c>
      <c r="O707" s="56">
        <v>44704</v>
      </c>
      <c r="P707" s="4" t="str">
        <f>IF(Tab_Indicadores[[#This Row],[DATA PRÉ-NOTA]]&lt;=Tab_Indicadores[[#This Row],[PRAZO PRÉ-NOTA]],"No prazo","Fora do prazo")</f>
        <v>No prazo</v>
      </c>
    </row>
    <row r="708" spans="1:16" x14ac:dyDescent="0.25">
      <c r="A708" s="40" t="str">
        <f t="shared" si="91"/>
        <v>Maio</v>
      </c>
      <c r="B708" s="40">
        <f>MONTH(Tab_CAANxSAAL[[#This Row],[MÊS LANÇ.]])</f>
        <v>5</v>
      </c>
      <c r="C708" s="40" t="str">
        <f>Tab_CAANxSAAL[[#This Row],[FILIAL]]</f>
        <v>A</v>
      </c>
      <c r="D708" s="48" t="str">
        <f>Tab_CAANxSAAL[[#This Row],[RAZÃO SOCIAL]]</f>
        <v>Sacoagath</v>
      </c>
      <c r="E708" s="40">
        <f>Tab_CAANxSAAL[[#This Row],[NATUREZA CONTRATO]]</f>
        <v>248030</v>
      </c>
      <c r="F708" s="4" t="str">
        <f>Tab_CAANxSAAL[[#This Row],[MEDIDOR / REQUISITANTE]]</f>
        <v>Maria Eduarda Ribeiro</v>
      </c>
      <c r="G708" s="46">
        <f>Tab_CAANxSAAL[[#This Row],[LIBERAÇÃO PEDIDO]]</f>
        <v>44701</v>
      </c>
      <c r="H708" s="46">
        <v>44701</v>
      </c>
      <c r="I708" s="40">
        <f>DAY(Tab_Indicadores[[#This Row],[DATA LIBERAÇÃO]])</f>
        <v>20</v>
      </c>
      <c r="J708" s="40" t="e">
        <f>IF(Tab_Indicadores[[#This Row],[MÊS]]=$AA$3,I708,"")</f>
        <v>#REF!</v>
      </c>
      <c r="K708" s="49" t="str">
        <f>IF(Tab_Indicadores[[#All],[DATA LIBERAÇÃO]]&gt;Tab_Indicadores[[#All],[PRAZO LIBERAÇÃO]],"Fora do prazo","No prazo")</f>
        <v>No prazo</v>
      </c>
      <c r="L708" s="49" t="str">
        <f t="shared" si="92"/>
        <v>-</v>
      </c>
      <c r="M708" s="40" t="str">
        <f>IF(Tab_Indicadores[[#This Row],[STATUS]]=$Q$3,"-","")</f>
        <v>-</v>
      </c>
      <c r="N708" s="55">
        <f>Tab_CAANxSAAL[[#This Row],[DATA PRÉ-NOTA]]</f>
        <v>44701</v>
      </c>
      <c r="O708" s="56">
        <v>44704</v>
      </c>
      <c r="P708" s="4" t="str">
        <f>IF(Tab_Indicadores[[#This Row],[DATA PRÉ-NOTA]]&lt;=Tab_Indicadores[[#This Row],[PRAZO PRÉ-NOTA]],"No prazo","Fora do prazo")</f>
        <v>No prazo</v>
      </c>
    </row>
    <row r="709" spans="1:16" x14ac:dyDescent="0.25">
      <c r="A709" s="40" t="str">
        <f t="shared" si="91"/>
        <v>Maio</v>
      </c>
      <c r="B709" s="40">
        <f>MONTH(Tab_CAANxSAAL[[#This Row],[MÊS LANÇ.]])</f>
        <v>5</v>
      </c>
      <c r="C709" s="40" t="str">
        <f>Tab_CAANxSAAL[[#This Row],[FILIAL]]</f>
        <v>A</v>
      </c>
      <c r="D709" s="48" t="str">
        <f>Tab_CAANxSAAL[[#This Row],[RAZÃO SOCIAL]]</f>
        <v>Pobes</v>
      </c>
      <c r="E709" s="40">
        <f>Tab_CAANxSAAL[[#This Row],[NATUREZA CONTRATO]]</f>
        <v>915070</v>
      </c>
      <c r="F709" s="4" t="str">
        <f>Tab_CAANxSAAL[[#This Row],[MEDIDOR / REQUISITANTE]]</f>
        <v>Júlia Martins</v>
      </c>
      <c r="G709" s="46">
        <f>Tab_CAANxSAAL[[#This Row],[LIBERAÇÃO PEDIDO]]</f>
        <v>44701</v>
      </c>
      <c r="H709" s="46">
        <v>44701</v>
      </c>
      <c r="I709" s="40">
        <f>DAY(Tab_Indicadores[[#This Row],[DATA LIBERAÇÃO]])</f>
        <v>20</v>
      </c>
      <c r="J709" s="40" t="e">
        <f>IF(Tab_Indicadores[[#This Row],[MÊS]]=$AA$3,I709,"")</f>
        <v>#REF!</v>
      </c>
      <c r="K709" s="49" t="str">
        <f>IF(Tab_Indicadores[[#All],[DATA LIBERAÇÃO]]&gt;Tab_Indicadores[[#All],[PRAZO LIBERAÇÃO]],"Fora do prazo","No prazo")</f>
        <v>No prazo</v>
      </c>
      <c r="L709" s="49" t="str">
        <f t="shared" si="92"/>
        <v>-</v>
      </c>
      <c r="M709" s="40" t="str">
        <f>IF(Tab_Indicadores[[#This Row],[STATUS]]=$Q$3,"-","")</f>
        <v>-</v>
      </c>
      <c r="N709" s="55">
        <f>Tab_CAANxSAAL[[#This Row],[DATA PRÉ-NOTA]]</f>
        <v>44701</v>
      </c>
      <c r="O709" s="56">
        <v>44704</v>
      </c>
      <c r="P709" s="4" t="str">
        <f>IF(Tab_Indicadores[[#This Row],[DATA PRÉ-NOTA]]&lt;=Tab_Indicadores[[#This Row],[PRAZO PRÉ-NOTA]],"No prazo","Fora do prazo")</f>
        <v>No prazo</v>
      </c>
    </row>
    <row r="710" spans="1:16" x14ac:dyDescent="0.25">
      <c r="A710" s="40" t="str">
        <f t="shared" si="91"/>
        <v>Maio</v>
      </c>
      <c r="B710" s="40">
        <f>MONTH(Tab_CAANxSAAL[[#This Row],[MÊS LANÇ.]])</f>
        <v>5</v>
      </c>
      <c r="C710" s="40" t="str">
        <f>Tab_CAANxSAAL[[#This Row],[FILIAL]]</f>
        <v>A</v>
      </c>
      <c r="D710" s="48" t="str">
        <f>Tab_CAANxSAAL[[#This Row],[RAZÃO SOCIAL]]</f>
        <v>Neima</v>
      </c>
      <c r="E710" s="40">
        <f>Tab_CAANxSAAL[[#This Row],[NATUREZA CONTRATO]]</f>
        <v>448973</v>
      </c>
      <c r="F710" s="4" t="str">
        <f>Tab_CAANxSAAL[[#This Row],[MEDIDOR / REQUISITANTE]]</f>
        <v>Sarah Azevedo</v>
      </c>
      <c r="G710" s="46">
        <f>Tab_CAANxSAAL[[#This Row],[LIBERAÇÃO PEDIDO]]</f>
        <v>44701</v>
      </c>
      <c r="H710" s="46">
        <v>44701</v>
      </c>
      <c r="I710" s="40">
        <f>DAY(Tab_Indicadores[[#This Row],[DATA LIBERAÇÃO]])</f>
        <v>20</v>
      </c>
      <c r="J710" s="40" t="e">
        <f>IF(Tab_Indicadores[[#This Row],[MÊS]]=$AA$3,I710,"")</f>
        <v>#REF!</v>
      </c>
      <c r="K710" s="49" t="str">
        <f>IF(Tab_Indicadores[[#All],[DATA LIBERAÇÃO]]&gt;Tab_Indicadores[[#All],[PRAZO LIBERAÇÃO]],"Fora do prazo","No prazo")</f>
        <v>No prazo</v>
      </c>
      <c r="L710" s="49" t="str">
        <f t="shared" si="92"/>
        <v>-</v>
      </c>
      <c r="M710" s="40" t="str">
        <f>IF(Tab_Indicadores[[#This Row],[STATUS]]=$Q$3,"-","")</f>
        <v>-</v>
      </c>
      <c r="N710" s="55">
        <f>Tab_CAANxSAAL[[#This Row],[DATA PRÉ-NOTA]]</f>
        <v>44701</v>
      </c>
      <c r="O710" s="56">
        <v>44704</v>
      </c>
      <c r="P710" s="4" t="str">
        <f>IF(Tab_Indicadores[[#This Row],[DATA PRÉ-NOTA]]&lt;=Tab_Indicadores[[#This Row],[PRAZO PRÉ-NOTA]],"No prazo","Fora do prazo")</f>
        <v>No prazo</v>
      </c>
    </row>
    <row r="711" spans="1:16" x14ac:dyDescent="0.25">
      <c r="A711" s="40" t="str">
        <f t="shared" ref="A711:A714" si="93">IF(B711=1,"Janeiro",IF(B711=2,"Fevereiro",IF(B711=3,"Março",IF(B711=4,"Abril",IF(B711=5,"Maio",IF(B711=6,"Junho",IF(B711=7,"Julho",IF(B711=8,"Agosto",IF(B711=9,"Setembro",IF(B711=10,"Outubro",IF(B711=11,"Novembro","Dezembro")))))))))))</f>
        <v>Maio</v>
      </c>
      <c r="B711" s="40">
        <f>MONTH(Tab_CAANxSAAL[[#This Row],[MÊS LANÇ.]])</f>
        <v>5</v>
      </c>
      <c r="C711" s="40" t="str">
        <f>Tab_CAANxSAAL[[#This Row],[FILIAL]]</f>
        <v>A</v>
      </c>
      <c r="D711" s="48" t="str">
        <f>Tab_CAANxSAAL[[#This Row],[RAZÃO SOCIAL]]</f>
        <v>Sacoagath</v>
      </c>
      <c r="E711" s="40">
        <f>Tab_CAANxSAAL[[#This Row],[NATUREZA CONTRATO]]</f>
        <v>881753</v>
      </c>
      <c r="F711" s="4" t="str">
        <f>Tab_CAANxSAAL[[#This Row],[MEDIDOR / REQUISITANTE]]</f>
        <v>Maria Eduarda Ribeiro</v>
      </c>
      <c r="G711" s="46">
        <f>Tab_CAANxSAAL[[#This Row],[LIBERAÇÃO PEDIDO]]</f>
        <v>44701</v>
      </c>
      <c r="H711" s="46">
        <v>44701</v>
      </c>
      <c r="I711" s="40">
        <f>DAY(Tab_Indicadores[[#This Row],[DATA LIBERAÇÃO]])</f>
        <v>20</v>
      </c>
      <c r="J711" s="40" t="e">
        <f>IF(Tab_Indicadores[[#This Row],[MÊS]]=$AA$3,I711,"")</f>
        <v>#REF!</v>
      </c>
      <c r="K711" s="49" t="str">
        <f>IF(Tab_Indicadores[[#All],[DATA LIBERAÇÃO]]&gt;Tab_Indicadores[[#All],[PRAZO LIBERAÇÃO]],"Fora do prazo","No prazo")</f>
        <v>No prazo</v>
      </c>
      <c r="L711" s="49" t="str">
        <f t="shared" ref="L711:L714" si="94">IF(K711="Fora do prazo",F711,"-")</f>
        <v>-</v>
      </c>
      <c r="M711" s="40" t="str">
        <f>IF(Tab_Indicadores[[#This Row],[STATUS]]=$Q$3,"-","")</f>
        <v>-</v>
      </c>
      <c r="N711" s="55">
        <f>Tab_CAANxSAAL[[#This Row],[DATA PRÉ-NOTA]]</f>
        <v>44701</v>
      </c>
      <c r="O711" s="56">
        <v>44704</v>
      </c>
      <c r="P711" s="4" t="str">
        <f>IF(Tab_Indicadores[[#This Row],[DATA PRÉ-NOTA]]&lt;=Tab_Indicadores[[#This Row],[PRAZO PRÉ-NOTA]],"No prazo","Fora do prazo")</f>
        <v>No prazo</v>
      </c>
    </row>
    <row r="712" spans="1:16" x14ac:dyDescent="0.25">
      <c r="A712" s="40" t="str">
        <f t="shared" si="93"/>
        <v>Maio</v>
      </c>
      <c r="B712" s="40">
        <f>MONTH(Tab_CAANxSAAL[[#This Row],[MÊS LANÇ.]])</f>
        <v>5</v>
      </c>
      <c r="C712" s="40" t="str">
        <f>Tab_CAANxSAAL[[#This Row],[FILIAL]]</f>
        <v>B</v>
      </c>
      <c r="D712" s="48" t="str">
        <f>Tab_CAANxSAAL[[#This Row],[RAZÃO SOCIAL]]</f>
        <v>Geflu</v>
      </c>
      <c r="E712" s="40">
        <f>Tab_CAANxSAAL[[#This Row],[NATUREZA CONTRATO]]</f>
        <v>563666</v>
      </c>
      <c r="F712" s="4" t="str">
        <f>Tab_CAANxSAAL[[#This Row],[MEDIDOR / REQUISITANTE]]</f>
        <v>Ana Laura Gomes</v>
      </c>
      <c r="G712" s="46">
        <f>Tab_CAANxSAAL[[#This Row],[LIBERAÇÃO PEDIDO]]</f>
        <v>44704</v>
      </c>
      <c r="H712" s="46">
        <v>44701</v>
      </c>
      <c r="I712" s="40">
        <f>DAY(Tab_Indicadores[[#This Row],[DATA LIBERAÇÃO]])</f>
        <v>23</v>
      </c>
      <c r="J712" s="40" t="e">
        <f>IF(Tab_Indicadores[[#This Row],[MÊS]]=$AA$3,I712,"")</f>
        <v>#REF!</v>
      </c>
      <c r="K712" s="49" t="str">
        <f>IF(Tab_Indicadores[[#All],[DATA LIBERAÇÃO]]&gt;Tab_Indicadores[[#All],[PRAZO LIBERAÇÃO]],"Fora do prazo","No prazo")</f>
        <v>Fora do prazo</v>
      </c>
      <c r="L712" s="49" t="str">
        <f t="shared" si="94"/>
        <v>Ana Laura Gomes</v>
      </c>
      <c r="M712" s="40" t="str">
        <f>IF(Tab_Indicadores[[#This Row],[STATUS]]=$Q$3,"-","")</f>
        <v/>
      </c>
      <c r="N712" s="55">
        <f>Tab_CAANxSAAL[[#This Row],[DATA PRÉ-NOTA]]</f>
        <v>44704</v>
      </c>
      <c r="O712" s="56">
        <v>44704</v>
      </c>
      <c r="P712" s="4" t="str">
        <f>IF(Tab_Indicadores[[#This Row],[DATA PRÉ-NOTA]]&lt;=Tab_Indicadores[[#This Row],[PRAZO PRÉ-NOTA]],"No prazo","Fora do prazo")</f>
        <v>No prazo</v>
      </c>
    </row>
    <row r="713" spans="1:16" x14ac:dyDescent="0.25">
      <c r="A713" s="40" t="str">
        <f t="shared" si="93"/>
        <v>Maio</v>
      </c>
      <c r="B713" s="40">
        <f>MONTH(Tab_CAANxSAAL[[#This Row],[MÊS LANÇ.]])</f>
        <v>5</v>
      </c>
      <c r="C713" s="40" t="str">
        <f>Tab_CAANxSAAL[[#This Row],[FILIAL]]</f>
        <v>A</v>
      </c>
      <c r="D713" s="48" t="str">
        <f>Tab_CAANxSAAL[[#This Row],[RAZÃO SOCIAL]]</f>
        <v>Geflu</v>
      </c>
      <c r="E713" s="40">
        <f>Tab_CAANxSAAL[[#This Row],[NATUREZA CONTRATO]]</f>
        <v>833744</v>
      </c>
      <c r="F713" s="4" t="str">
        <f>Tab_CAANxSAAL[[#This Row],[MEDIDOR / REQUISITANTE]]</f>
        <v>Ana Laura Gomes</v>
      </c>
      <c r="G713" s="46">
        <f>Tab_CAANxSAAL[[#This Row],[LIBERAÇÃO PEDIDO]]</f>
        <v>44704</v>
      </c>
      <c r="H713" s="46">
        <v>44701</v>
      </c>
      <c r="I713" s="40">
        <f>DAY(Tab_Indicadores[[#This Row],[DATA LIBERAÇÃO]])</f>
        <v>23</v>
      </c>
      <c r="J713" s="40" t="e">
        <f>IF(Tab_Indicadores[[#This Row],[MÊS]]=$AA$3,I713,"")</f>
        <v>#REF!</v>
      </c>
      <c r="K713" s="49" t="str">
        <f>IF(Tab_Indicadores[[#All],[DATA LIBERAÇÃO]]&gt;Tab_Indicadores[[#All],[PRAZO LIBERAÇÃO]],"Fora do prazo","No prazo")</f>
        <v>Fora do prazo</v>
      </c>
      <c r="L713" s="49" t="str">
        <f t="shared" si="94"/>
        <v>Ana Laura Gomes</v>
      </c>
      <c r="M713" s="40" t="str">
        <f>IF(Tab_Indicadores[[#This Row],[STATUS]]=$Q$3,"-","")</f>
        <v/>
      </c>
      <c r="N713" s="55">
        <f>Tab_CAANxSAAL[[#This Row],[DATA PRÉ-NOTA]]</f>
        <v>44704</v>
      </c>
      <c r="O713" s="56">
        <v>44704</v>
      </c>
      <c r="P713" s="4" t="str">
        <f>IF(Tab_Indicadores[[#This Row],[DATA PRÉ-NOTA]]&lt;=Tab_Indicadores[[#This Row],[PRAZO PRÉ-NOTA]],"No prazo","Fora do prazo")</f>
        <v>No prazo</v>
      </c>
    </row>
    <row r="714" spans="1:16" x14ac:dyDescent="0.25">
      <c r="A714" s="40" t="str">
        <f t="shared" si="93"/>
        <v>Maio</v>
      </c>
      <c r="B714" s="40">
        <f>MONTH(Tab_CAANxSAAL[[#This Row],[MÊS LANÇ.]])</f>
        <v>5</v>
      </c>
      <c r="C714" s="40" t="str">
        <f>Tab_CAANxSAAL[[#This Row],[FILIAL]]</f>
        <v>B</v>
      </c>
      <c r="D714" s="48" t="str">
        <f>Tab_CAANxSAAL[[#This Row],[RAZÃO SOCIAL]]</f>
        <v>Geflu</v>
      </c>
      <c r="E714" s="40">
        <f>Tab_CAANxSAAL[[#This Row],[NATUREZA CONTRATO]]</f>
        <v>332164</v>
      </c>
      <c r="F714" s="4" t="str">
        <f>Tab_CAANxSAAL[[#This Row],[MEDIDOR / REQUISITANTE]]</f>
        <v>Ana Laura Gomes</v>
      </c>
      <c r="G714" s="46">
        <f>Tab_CAANxSAAL[[#This Row],[LIBERAÇÃO PEDIDO]]</f>
        <v>44704</v>
      </c>
      <c r="H714" s="46">
        <v>44701</v>
      </c>
      <c r="I714" s="40">
        <f>DAY(Tab_Indicadores[[#This Row],[DATA LIBERAÇÃO]])</f>
        <v>23</v>
      </c>
      <c r="J714" s="40" t="e">
        <f>IF(Tab_Indicadores[[#This Row],[MÊS]]=$AA$3,I714,"")</f>
        <v>#REF!</v>
      </c>
      <c r="K714" s="49" t="str">
        <f>IF(Tab_Indicadores[[#All],[DATA LIBERAÇÃO]]&gt;Tab_Indicadores[[#All],[PRAZO LIBERAÇÃO]],"Fora do prazo","No prazo")</f>
        <v>Fora do prazo</v>
      </c>
      <c r="L714" s="49" t="str">
        <f t="shared" si="94"/>
        <v>Ana Laura Gomes</v>
      </c>
      <c r="M714" s="40" t="str">
        <f>IF(Tab_Indicadores[[#This Row],[STATUS]]=$Q$3,"-","")</f>
        <v/>
      </c>
      <c r="N714" s="55">
        <f>Tab_CAANxSAAL[[#This Row],[DATA PRÉ-NOTA]]</f>
        <v>44704</v>
      </c>
      <c r="O714" s="56">
        <v>44704</v>
      </c>
      <c r="P714" s="4" t="str">
        <f>IF(Tab_Indicadores[[#This Row],[DATA PRÉ-NOTA]]&lt;=Tab_Indicadores[[#This Row],[PRAZO PRÉ-NOTA]],"No prazo","Fora do prazo")</f>
        <v>No prazo</v>
      </c>
    </row>
  </sheetData>
  <mergeCells count="4">
    <mergeCell ref="Q2:R2"/>
    <mergeCell ref="Q7:R7"/>
    <mergeCell ref="Q12:R12"/>
    <mergeCell ref="U2:V2"/>
  </mergeCells>
  <conditionalFormatting sqref="K1:L1048576">
    <cfRule type="containsText" dxfId="38" priority="14" operator="containsText" text="Fora do prazo">
      <formula>NOT(ISERROR(SEARCH("Fora do prazo",K1)))</formula>
    </cfRule>
    <cfRule type="containsText" dxfId="37" priority="15" operator="containsText" text="No prazo">
      <formula>NOT(ISERROR(SEARCH("No prazo",K1)))</formula>
    </cfRule>
  </conditionalFormatting>
  <conditionalFormatting sqref="P2">
    <cfRule type="containsText" dxfId="36" priority="11" operator="containsText" text="Fora do prazo">
      <formula>NOT(ISERROR(SEARCH("Fora do prazo",P2)))</formula>
    </cfRule>
    <cfRule type="containsText" dxfId="35" priority="12" operator="containsText" text="No prazo">
      <formula>NOT(ISERROR(SEARCH("No prazo",P2)))</formula>
    </cfRule>
  </conditionalFormatting>
  <conditionalFormatting sqref="P3:P362">
    <cfRule type="containsText" dxfId="34" priority="9" operator="containsText" text="Fora do prazo">
      <formula>NOT(ISERROR(SEARCH("Fora do prazo",P3)))</formula>
    </cfRule>
    <cfRule type="containsText" dxfId="33" priority="10" operator="containsText" text="No prazo">
      <formula>NOT(ISERROR(SEARCH("No prazo",P3)))</formula>
    </cfRule>
  </conditionalFormatting>
  <conditionalFormatting sqref="P363">
    <cfRule type="containsText" dxfId="32" priority="7" operator="containsText" text="Fora do prazo">
      <formula>NOT(ISERROR(SEARCH("Fora do prazo",P363)))</formula>
    </cfRule>
    <cfRule type="containsText" dxfId="31" priority="8" operator="containsText" text="No prazo">
      <formula>NOT(ISERROR(SEARCH("No prazo",P363)))</formula>
    </cfRule>
  </conditionalFormatting>
  <conditionalFormatting sqref="P364:P602">
    <cfRule type="containsText" dxfId="30" priority="5" operator="containsText" text="Fora do prazo">
      <formula>NOT(ISERROR(SEARCH("Fora do prazo",P364)))</formula>
    </cfRule>
    <cfRule type="containsText" dxfId="29" priority="6" operator="containsText" text="No prazo">
      <formula>NOT(ISERROR(SEARCH("No prazo",P364)))</formula>
    </cfRule>
  </conditionalFormatting>
  <conditionalFormatting sqref="P603">
    <cfRule type="containsText" dxfId="28" priority="3" operator="containsText" text="Fora do prazo">
      <formula>NOT(ISERROR(SEARCH("Fora do prazo",P603)))</formula>
    </cfRule>
    <cfRule type="containsText" dxfId="27" priority="4" operator="containsText" text="No prazo">
      <formula>NOT(ISERROR(SEARCH("No prazo",P603)))</formula>
    </cfRule>
  </conditionalFormatting>
  <conditionalFormatting sqref="P604:P714">
    <cfRule type="containsText" dxfId="26" priority="1" operator="containsText" text="Fora do prazo">
      <formula>NOT(ISERROR(SEARCH("Fora do prazo",P604)))</formula>
    </cfRule>
    <cfRule type="containsText" dxfId="25" priority="2" operator="containsText" text="No prazo">
      <formula>NOT(ISERROR(SEARCH("No prazo",P604)))</formula>
    </cfRule>
  </conditionalFormatting>
  <pageMargins left="0.511811024" right="0.511811024" top="0.78740157499999996" bottom="0.78740157499999996" header="0.31496062000000002" footer="0.31496062000000002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RANGE!$A$2:$A$4</xm:f>
          </x14:formula1>
          <xm:sqref>C2:C714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5555"/>
  </sheetPr>
  <dimension ref="A1:B383"/>
  <sheetViews>
    <sheetView showGridLines="0" workbookViewId="0">
      <pane ySplit="1" topLeftCell="A20" activePane="bottomLeft" state="frozen"/>
      <selection pane="bottomLeft" activeCell="B33" sqref="B33"/>
    </sheetView>
  </sheetViews>
  <sheetFormatPr defaultRowHeight="15" x14ac:dyDescent="0.25"/>
  <cols>
    <col min="1" max="1" width="11.42578125" style="24" customWidth="1"/>
    <col min="2" max="2" width="57.5703125" style="16" bestFit="1" customWidth="1"/>
    <col min="3" max="16384" width="9.140625" style="16"/>
  </cols>
  <sheetData>
    <row r="1" spans="1:2" ht="30" x14ac:dyDescent="0.25">
      <c r="A1" s="23" t="s">
        <v>3</v>
      </c>
      <c r="B1" s="7" t="s">
        <v>4</v>
      </c>
    </row>
    <row r="2" spans="1:2" x14ac:dyDescent="0.25">
      <c r="A2" s="35">
        <v>1984</v>
      </c>
      <c r="B2" s="36" t="s">
        <v>825</v>
      </c>
    </row>
    <row r="3" spans="1:2" x14ac:dyDescent="0.25">
      <c r="A3" s="35">
        <v>357810</v>
      </c>
      <c r="B3" s="36" t="s">
        <v>800</v>
      </c>
    </row>
    <row r="4" spans="1:2" x14ac:dyDescent="0.25">
      <c r="A4" s="35">
        <v>357312</v>
      </c>
      <c r="B4" s="36" t="s">
        <v>823</v>
      </c>
    </row>
    <row r="5" spans="1:2" x14ac:dyDescent="0.25">
      <c r="A5" s="35">
        <v>365111</v>
      </c>
      <c r="B5" s="36" t="s">
        <v>549</v>
      </c>
    </row>
    <row r="6" spans="1:2" x14ac:dyDescent="0.25">
      <c r="A6" s="35">
        <v>361653</v>
      </c>
      <c r="B6" s="36" t="s">
        <v>594</v>
      </c>
    </row>
    <row r="7" spans="1:2" x14ac:dyDescent="0.25">
      <c r="A7" s="35">
        <v>357920</v>
      </c>
      <c r="B7" s="36" t="s">
        <v>792</v>
      </c>
    </row>
    <row r="8" spans="1:2" x14ac:dyDescent="0.25">
      <c r="A8" s="35">
        <v>5783</v>
      </c>
      <c r="B8" s="36" t="s">
        <v>818</v>
      </c>
    </row>
    <row r="9" spans="1:2" x14ac:dyDescent="0.25">
      <c r="A9" s="35">
        <v>17713</v>
      </c>
      <c r="B9" s="36" t="s">
        <v>584</v>
      </c>
    </row>
    <row r="10" spans="1:2" x14ac:dyDescent="0.25">
      <c r="A10" s="35">
        <v>357560</v>
      </c>
      <c r="B10" s="36" t="s">
        <v>814</v>
      </c>
    </row>
    <row r="11" spans="1:2" x14ac:dyDescent="0.25">
      <c r="A11" s="35">
        <v>362789</v>
      </c>
      <c r="B11" s="36" t="s">
        <v>834</v>
      </c>
    </row>
    <row r="12" spans="1:2" x14ac:dyDescent="0.25">
      <c r="A12" s="35">
        <v>14997</v>
      </c>
      <c r="B12" s="36" t="s">
        <v>631</v>
      </c>
    </row>
    <row r="13" spans="1:2" x14ac:dyDescent="0.25">
      <c r="A13" s="35">
        <v>13794</v>
      </c>
      <c r="B13" s="36" t="s">
        <v>566</v>
      </c>
    </row>
    <row r="14" spans="1:2" x14ac:dyDescent="0.25">
      <c r="A14" s="35">
        <v>361180</v>
      </c>
      <c r="B14" s="36" t="s">
        <v>597</v>
      </c>
    </row>
    <row r="15" spans="1:2" x14ac:dyDescent="0.25">
      <c r="A15" s="35">
        <v>13262</v>
      </c>
      <c r="B15" s="36" t="s">
        <v>620</v>
      </c>
    </row>
    <row r="16" spans="1:2" x14ac:dyDescent="0.25">
      <c r="A16" s="35">
        <v>15577</v>
      </c>
      <c r="B16" s="36" t="s">
        <v>650</v>
      </c>
    </row>
    <row r="17" spans="1:2" x14ac:dyDescent="0.25">
      <c r="A17" s="35">
        <v>11411</v>
      </c>
      <c r="B17" s="36" t="s">
        <v>704</v>
      </c>
    </row>
    <row r="18" spans="1:2" x14ac:dyDescent="0.25">
      <c r="A18" s="35">
        <v>17720</v>
      </c>
      <c r="B18" s="36" t="s">
        <v>727</v>
      </c>
    </row>
    <row r="19" spans="1:2" x14ac:dyDescent="0.25">
      <c r="A19" s="35">
        <v>9397</v>
      </c>
      <c r="B19" s="36" t="s">
        <v>746</v>
      </c>
    </row>
    <row r="20" spans="1:2" x14ac:dyDescent="0.25">
      <c r="A20" s="35">
        <v>358043</v>
      </c>
      <c r="B20" s="36" t="s">
        <v>774</v>
      </c>
    </row>
    <row r="21" spans="1:2" x14ac:dyDescent="0.25">
      <c r="A21" s="35">
        <v>15748</v>
      </c>
      <c r="B21" s="36" t="s">
        <v>530</v>
      </c>
    </row>
    <row r="22" spans="1:2" x14ac:dyDescent="0.25">
      <c r="A22" s="35">
        <v>160</v>
      </c>
      <c r="B22" s="36" t="s">
        <v>460</v>
      </c>
    </row>
    <row r="23" spans="1:2" x14ac:dyDescent="0.25">
      <c r="A23" s="35">
        <v>16599</v>
      </c>
      <c r="B23" s="36" t="s">
        <v>517</v>
      </c>
    </row>
    <row r="24" spans="1:2" x14ac:dyDescent="0.25">
      <c r="A24" s="35">
        <v>356446</v>
      </c>
      <c r="B24" s="36" t="s">
        <v>678</v>
      </c>
    </row>
    <row r="25" spans="1:2" x14ac:dyDescent="0.25">
      <c r="A25" s="35">
        <v>13818</v>
      </c>
      <c r="B25" s="36" t="s">
        <v>636</v>
      </c>
    </row>
    <row r="26" spans="1:2" x14ac:dyDescent="0.25">
      <c r="A26" s="35">
        <v>13450</v>
      </c>
      <c r="B26" s="36" t="s">
        <v>611</v>
      </c>
    </row>
    <row r="27" spans="1:2" x14ac:dyDescent="0.25">
      <c r="A27" s="35">
        <v>357195</v>
      </c>
      <c r="B27" s="36" t="s">
        <v>779</v>
      </c>
    </row>
    <row r="28" spans="1:2" x14ac:dyDescent="0.25">
      <c r="A28" s="35">
        <v>17890</v>
      </c>
      <c r="B28" s="36" t="s">
        <v>667</v>
      </c>
    </row>
    <row r="29" spans="1:2" x14ac:dyDescent="0.25">
      <c r="A29" s="35">
        <v>6447</v>
      </c>
      <c r="B29" s="36" t="s">
        <v>770</v>
      </c>
    </row>
    <row r="30" spans="1:2" x14ac:dyDescent="0.25">
      <c r="A30" s="35">
        <v>11708</v>
      </c>
      <c r="B30" s="36" t="s">
        <v>610</v>
      </c>
    </row>
    <row r="31" spans="1:2" x14ac:dyDescent="0.25">
      <c r="A31" s="35">
        <v>11435</v>
      </c>
      <c r="B31" s="36" t="s">
        <v>773</v>
      </c>
    </row>
    <row r="32" spans="1:2" x14ac:dyDescent="0.25">
      <c r="A32" s="35">
        <v>11290</v>
      </c>
      <c r="B32" s="36" t="s">
        <v>681</v>
      </c>
    </row>
    <row r="33" spans="1:2" x14ac:dyDescent="0.25">
      <c r="A33" s="35">
        <v>356586</v>
      </c>
      <c r="B33" s="36" t="s">
        <v>683</v>
      </c>
    </row>
    <row r="34" spans="1:2" x14ac:dyDescent="0.25">
      <c r="A34" s="35">
        <v>356967</v>
      </c>
      <c r="B34" s="36" t="s">
        <v>596</v>
      </c>
    </row>
    <row r="35" spans="1:2" x14ac:dyDescent="0.25">
      <c r="A35" s="35">
        <v>15745</v>
      </c>
      <c r="B35" s="36" t="s">
        <v>665</v>
      </c>
    </row>
    <row r="36" spans="1:2" x14ac:dyDescent="0.25">
      <c r="A36" s="35">
        <v>10257</v>
      </c>
      <c r="B36" s="36" t="s">
        <v>700</v>
      </c>
    </row>
    <row r="37" spans="1:2" x14ac:dyDescent="0.25">
      <c r="A37" s="35">
        <v>6793</v>
      </c>
      <c r="B37" s="36" t="s">
        <v>559</v>
      </c>
    </row>
    <row r="38" spans="1:2" x14ac:dyDescent="0.25">
      <c r="A38" s="35">
        <v>366154</v>
      </c>
      <c r="B38" s="36" t="s">
        <v>480</v>
      </c>
    </row>
    <row r="39" spans="1:2" x14ac:dyDescent="0.25">
      <c r="A39" s="35">
        <v>11569</v>
      </c>
      <c r="B39" s="36" t="s">
        <v>794</v>
      </c>
    </row>
    <row r="40" spans="1:2" x14ac:dyDescent="0.25">
      <c r="A40" s="35">
        <v>6645</v>
      </c>
      <c r="B40" s="36" t="s">
        <v>831</v>
      </c>
    </row>
    <row r="41" spans="1:2" x14ac:dyDescent="0.25">
      <c r="A41" s="35">
        <v>6700</v>
      </c>
      <c r="B41" s="36" t="s">
        <v>715</v>
      </c>
    </row>
    <row r="42" spans="1:2" x14ac:dyDescent="0.25">
      <c r="A42" s="35">
        <v>358643</v>
      </c>
      <c r="B42" s="36" t="s">
        <v>691</v>
      </c>
    </row>
    <row r="43" spans="1:2" x14ac:dyDescent="0.25">
      <c r="A43" s="35">
        <v>358310</v>
      </c>
      <c r="B43" s="36" t="s">
        <v>490</v>
      </c>
    </row>
    <row r="44" spans="1:2" x14ac:dyDescent="0.25">
      <c r="A44" s="35">
        <v>17893</v>
      </c>
      <c r="B44" s="36" t="s">
        <v>639</v>
      </c>
    </row>
    <row r="45" spans="1:2" x14ac:dyDescent="0.25">
      <c r="A45" s="35">
        <v>6523</v>
      </c>
      <c r="B45" s="36" t="s">
        <v>523</v>
      </c>
    </row>
    <row r="46" spans="1:2" x14ac:dyDescent="0.25">
      <c r="A46" s="35">
        <v>9448</v>
      </c>
      <c r="B46" s="36" t="s">
        <v>531</v>
      </c>
    </row>
    <row r="47" spans="1:2" x14ac:dyDescent="0.25">
      <c r="A47" s="35">
        <v>356871</v>
      </c>
      <c r="B47" s="36" t="s">
        <v>569</v>
      </c>
    </row>
    <row r="48" spans="1:2" x14ac:dyDescent="0.25">
      <c r="A48" s="35">
        <v>6716</v>
      </c>
      <c r="B48" s="36" t="s">
        <v>554</v>
      </c>
    </row>
    <row r="49" spans="1:2" x14ac:dyDescent="0.25">
      <c r="A49" s="35">
        <v>10818</v>
      </c>
      <c r="B49" s="36" t="s">
        <v>640</v>
      </c>
    </row>
    <row r="50" spans="1:2" x14ac:dyDescent="0.25">
      <c r="A50" s="35">
        <v>16193</v>
      </c>
      <c r="B50" s="36" t="s">
        <v>760</v>
      </c>
    </row>
    <row r="51" spans="1:2" x14ac:dyDescent="0.25">
      <c r="A51" s="35">
        <v>357684</v>
      </c>
      <c r="B51" s="36" t="s">
        <v>684</v>
      </c>
    </row>
    <row r="52" spans="1:2" x14ac:dyDescent="0.25">
      <c r="A52" s="35">
        <v>15488</v>
      </c>
      <c r="B52" s="36" t="s">
        <v>461</v>
      </c>
    </row>
    <row r="53" spans="1:2" x14ac:dyDescent="0.25">
      <c r="A53" s="35">
        <v>13399</v>
      </c>
      <c r="B53" s="36" t="s">
        <v>481</v>
      </c>
    </row>
    <row r="54" spans="1:2" x14ac:dyDescent="0.25">
      <c r="A54" s="35">
        <v>357643</v>
      </c>
      <c r="B54" s="36" t="s">
        <v>661</v>
      </c>
    </row>
    <row r="55" spans="1:2" x14ac:dyDescent="0.25">
      <c r="A55" s="35">
        <v>358631</v>
      </c>
      <c r="B55" s="36" t="s">
        <v>587</v>
      </c>
    </row>
    <row r="56" spans="1:2" x14ac:dyDescent="0.25">
      <c r="A56" s="35">
        <v>357145</v>
      </c>
      <c r="B56" s="36" t="s">
        <v>709</v>
      </c>
    </row>
    <row r="57" spans="1:2" x14ac:dyDescent="0.25">
      <c r="A57" s="35">
        <v>15848</v>
      </c>
      <c r="B57" s="36" t="s">
        <v>706</v>
      </c>
    </row>
    <row r="58" spans="1:2" x14ac:dyDescent="0.25">
      <c r="A58" s="35">
        <v>358350</v>
      </c>
      <c r="B58" s="36" t="s">
        <v>692</v>
      </c>
    </row>
    <row r="59" spans="1:2" x14ac:dyDescent="0.25">
      <c r="A59" s="35">
        <v>367142</v>
      </c>
      <c r="B59" s="36" t="s">
        <v>657</v>
      </c>
    </row>
    <row r="60" spans="1:2" x14ac:dyDescent="0.25">
      <c r="A60" s="35">
        <v>638</v>
      </c>
      <c r="B60" s="36" t="s">
        <v>732</v>
      </c>
    </row>
    <row r="61" spans="1:2" x14ac:dyDescent="0.25">
      <c r="A61" s="35">
        <v>9490</v>
      </c>
      <c r="B61" s="36" t="s">
        <v>747</v>
      </c>
    </row>
    <row r="62" spans="1:2" x14ac:dyDescent="0.25">
      <c r="A62" s="26">
        <v>17049</v>
      </c>
      <c r="B62" s="21" t="s">
        <v>723</v>
      </c>
    </row>
    <row r="63" spans="1:2" x14ac:dyDescent="0.25">
      <c r="A63" s="27">
        <v>6731</v>
      </c>
      <c r="B63" s="22" t="s">
        <v>771</v>
      </c>
    </row>
    <row r="64" spans="1:2" x14ac:dyDescent="0.25">
      <c r="A64" s="35">
        <v>11737</v>
      </c>
      <c r="B64" s="36" t="s">
        <v>599</v>
      </c>
    </row>
    <row r="65" spans="1:2" x14ac:dyDescent="0.25">
      <c r="A65" s="35">
        <v>6642</v>
      </c>
      <c r="B65" s="36" t="s">
        <v>567</v>
      </c>
    </row>
    <row r="66" spans="1:2" x14ac:dyDescent="0.25">
      <c r="A66" s="35">
        <v>360841</v>
      </c>
      <c r="B66" s="36" t="s">
        <v>829</v>
      </c>
    </row>
    <row r="67" spans="1:2" x14ac:dyDescent="0.25">
      <c r="A67" s="35">
        <v>359116</v>
      </c>
      <c r="B67" s="36" t="s">
        <v>638</v>
      </c>
    </row>
    <row r="68" spans="1:2" x14ac:dyDescent="0.25">
      <c r="A68" s="35">
        <v>16232</v>
      </c>
      <c r="B68" s="36" t="s">
        <v>815</v>
      </c>
    </row>
    <row r="69" spans="1:2" x14ac:dyDescent="0.25">
      <c r="A69" s="35">
        <v>6021</v>
      </c>
      <c r="B69" s="36" t="s">
        <v>828</v>
      </c>
    </row>
    <row r="70" spans="1:2" x14ac:dyDescent="0.25">
      <c r="A70" s="35">
        <v>361756</v>
      </c>
      <c r="B70" s="36" t="s">
        <v>462</v>
      </c>
    </row>
    <row r="71" spans="1:2" x14ac:dyDescent="0.25">
      <c r="A71" s="35">
        <v>10807</v>
      </c>
      <c r="B71" s="36" t="s">
        <v>501</v>
      </c>
    </row>
    <row r="72" spans="1:2" x14ac:dyDescent="0.25">
      <c r="A72" s="35">
        <v>6475</v>
      </c>
      <c r="B72" s="36" t="s">
        <v>739</v>
      </c>
    </row>
    <row r="73" spans="1:2" x14ac:dyDescent="0.25">
      <c r="A73" s="35">
        <v>15539</v>
      </c>
      <c r="B73" s="36" t="s">
        <v>574</v>
      </c>
    </row>
    <row r="74" spans="1:2" x14ac:dyDescent="0.25">
      <c r="A74" s="35">
        <v>4645</v>
      </c>
      <c r="B74" s="36" t="s">
        <v>734</v>
      </c>
    </row>
    <row r="75" spans="1:2" x14ac:dyDescent="0.25">
      <c r="A75" s="35">
        <v>356562</v>
      </c>
      <c r="B75" s="36" t="s">
        <v>721</v>
      </c>
    </row>
    <row r="76" spans="1:2" x14ac:dyDescent="0.25">
      <c r="A76" s="35">
        <v>6728</v>
      </c>
      <c r="B76" s="36" t="s">
        <v>583</v>
      </c>
    </row>
    <row r="77" spans="1:2" x14ac:dyDescent="0.25">
      <c r="A77" s="35">
        <v>9394</v>
      </c>
      <c r="B77" s="82" t="s">
        <v>740</v>
      </c>
    </row>
    <row r="78" spans="1:2" x14ac:dyDescent="0.25">
      <c r="A78" s="35">
        <v>358182</v>
      </c>
      <c r="B78" s="36" t="s">
        <v>671</v>
      </c>
    </row>
    <row r="79" spans="1:2" x14ac:dyDescent="0.25">
      <c r="A79" s="35">
        <v>17127</v>
      </c>
      <c r="B79" s="36" t="s">
        <v>518</v>
      </c>
    </row>
    <row r="80" spans="1:2" x14ac:dyDescent="0.25">
      <c r="A80" s="35">
        <v>5458</v>
      </c>
      <c r="B80" s="36" t="s">
        <v>801</v>
      </c>
    </row>
    <row r="81" spans="1:2" x14ac:dyDescent="0.25">
      <c r="A81" s="35">
        <v>357633</v>
      </c>
      <c r="B81" s="36" t="s">
        <v>833</v>
      </c>
    </row>
    <row r="82" spans="1:2" x14ac:dyDescent="0.25">
      <c r="A82" s="35">
        <v>358344</v>
      </c>
      <c r="B82" s="36" t="s">
        <v>832</v>
      </c>
    </row>
    <row r="83" spans="1:2" x14ac:dyDescent="0.25">
      <c r="A83" s="35">
        <v>357215</v>
      </c>
      <c r="B83" s="36" t="s">
        <v>796</v>
      </c>
    </row>
    <row r="84" spans="1:2" x14ac:dyDescent="0.25">
      <c r="A84" s="35">
        <v>361354</v>
      </c>
      <c r="B84" s="36" t="s">
        <v>785</v>
      </c>
    </row>
    <row r="85" spans="1:2" x14ac:dyDescent="0.25">
      <c r="A85" s="35">
        <v>366005</v>
      </c>
      <c r="B85" s="36" t="s">
        <v>649</v>
      </c>
    </row>
    <row r="86" spans="1:2" x14ac:dyDescent="0.25">
      <c r="A86" s="35">
        <v>10014</v>
      </c>
      <c r="B86" s="36" t="s">
        <v>676</v>
      </c>
    </row>
    <row r="87" spans="1:2" x14ac:dyDescent="0.25">
      <c r="A87" s="35">
        <v>62</v>
      </c>
      <c r="B87" s="36" t="s">
        <v>468</v>
      </c>
    </row>
    <row r="88" spans="1:2" x14ac:dyDescent="0.25">
      <c r="A88" s="35">
        <v>9745</v>
      </c>
      <c r="B88" s="36" t="s">
        <v>839</v>
      </c>
    </row>
    <row r="89" spans="1:2" x14ac:dyDescent="0.25">
      <c r="A89" s="35">
        <v>5800</v>
      </c>
      <c r="B89" s="36" t="s">
        <v>820</v>
      </c>
    </row>
    <row r="90" spans="1:2" x14ac:dyDescent="0.25">
      <c r="A90" s="35">
        <v>17721</v>
      </c>
      <c r="B90" s="36" t="s">
        <v>744</v>
      </c>
    </row>
    <row r="91" spans="1:2" x14ac:dyDescent="0.25">
      <c r="A91" s="35">
        <v>357144</v>
      </c>
      <c r="B91" s="36" t="s">
        <v>711</v>
      </c>
    </row>
    <row r="92" spans="1:2" x14ac:dyDescent="0.25">
      <c r="A92" s="35">
        <v>6683</v>
      </c>
      <c r="B92" s="36" t="s">
        <v>821</v>
      </c>
    </row>
    <row r="93" spans="1:2" x14ac:dyDescent="0.25">
      <c r="A93" s="52">
        <v>367031</v>
      </c>
      <c r="B93" s="53" t="s">
        <v>459</v>
      </c>
    </row>
    <row r="94" spans="1:2" x14ac:dyDescent="0.25">
      <c r="A94" s="35">
        <v>358050</v>
      </c>
      <c r="B94" s="36" t="s">
        <v>670</v>
      </c>
    </row>
    <row r="95" spans="1:2" x14ac:dyDescent="0.25">
      <c r="A95" s="35">
        <v>362699</v>
      </c>
      <c r="B95" s="36" t="s">
        <v>697</v>
      </c>
    </row>
    <row r="96" spans="1:2" x14ac:dyDescent="0.25">
      <c r="A96" s="52">
        <v>495</v>
      </c>
      <c r="B96" s="53" t="s">
        <v>500</v>
      </c>
    </row>
    <row r="97" spans="1:2" x14ac:dyDescent="0.25">
      <c r="A97" s="35">
        <v>7613</v>
      </c>
      <c r="B97" s="36" t="s">
        <v>628</v>
      </c>
    </row>
    <row r="98" spans="1:2" x14ac:dyDescent="0.25">
      <c r="A98" s="35">
        <v>11517</v>
      </c>
      <c r="B98" s="36" t="s">
        <v>522</v>
      </c>
    </row>
    <row r="99" spans="1:2" x14ac:dyDescent="0.25">
      <c r="A99" s="35">
        <v>13479</v>
      </c>
      <c r="B99" s="36" t="s">
        <v>751</v>
      </c>
    </row>
    <row r="100" spans="1:2" x14ac:dyDescent="0.25">
      <c r="A100" s="35">
        <v>14126</v>
      </c>
      <c r="B100" s="36" t="s">
        <v>696</v>
      </c>
    </row>
    <row r="101" spans="1:2" x14ac:dyDescent="0.25">
      <c r="A101" s="35">
        <v>357341</v>
      </c>
      <c r="B101" s="36" t="s">
        <v>527</v>
      </c>
    </row>
    <row r="102" spans="1:2" x14ac:dyDescent="0.25">
      <c r="A102" s="35">
        <v>13491</v>
      </c>
      <c r="B102" s="36" t="s">
        <v>717</v>
      </c>
    </row>
    <row r="103" spans="1:2" x14ac:dyDescent="0.25">
      <c r="A103" s="35">
        <v>361621</v>
      </c>
      <c r="B103" s="36" t="s">
        <v>609</v>
      </c>
    </row>
    <row r="104" spans="1:2" x14ac:dyDescent="0.25">
      <c r="A104" s="35">
        <v>358710</v>
      </c>
      <c r="B104" s="36" t="s">
        <v>693</v>
      </c>
    </row>
    <row r="105" spans="1:2" x14ac:dyDescent="0.25">
      <c r="A105" s="35">
        <v>356997</v>
      </c>
      <c r="B105" s="36" t="s">
        <v>708</v>
      </c>
    </row>
    <row r="106" spans="1:2" x14ac:dyDescent="0.25">
      <c r="A106" s="35">
        <v>14324</v>
      </c>
      <c r="B106" s="36" t="s">
        <v>687</v>
      </c>
    </row>
    <row r="107" spans="1:2" x14ac:dyDescent="0.25">
      <c r="A107" s="35">
        <v>356319</v>
      </c>
      <c r="B107" s="36" t="s">
        <v>690</v>
      </c>
    </row>
    <row r="108" spans="1:2" x14ac:dyDescent="0.25">
      <c r="A108" s="35">
        <v>16192</v>
      </c>
      <c r="B108" s="36" t="s">
        <v>643</v>
      </c>
    </row>
    <row r="109" spans="1:2" x14ac:dyDescent="0.25">
      <c r="A109" s="35">
        <v>365868</v>
      </c>
      <c r="B109" s="36" t="s">
        <v>550</v>
      </c>
    </row>
    <row r="110" spans="1:2" x14ac:dyDescent="0.25">
      <c r="A110" s="35">
        <v>356012</v>
      </c>
      <c r="B110" s="36" t="s">
        <v>719</v>
      </c>
    </row>
    <row r="111" spans="1:2" x14ac:dyDescent="0.25">
      <c r="A111" s="35">
        <v>456</v>
      </c>
      <c r="B111" s="93" t="s">
        <v>473</v>
      </c>
    </row>
    <row r="112" spans="1:2" x14ac:dyDescent="0.25">
      <c r="A112" s="35">
        <v>12045</v>
      </c>
      <c r="B112" s="36" t="s">
        <v>565</v>
      </c>
    </row>
    <row r="113" spans="1:2" ht="15" customHeight="1" x14ac:dyDescent="0.25">
      <c r="A113" s="35">
        <v>2884</v>
      </c>
      <c r="B113" s="36" t="s">
        <v>645</v>
      </c>
    </row>
    <row r="114" spans="1:2" x14ac:dyDescent="0.25">
      <c r="A114" s="35">
        <v>15380</v>
      </c>
      <c r="B114" s="36" t="s">
        <v>641</v>
      </c>
    </row>
    <row r="115" spans="1:2" x14ac:dyDescent="0.25">
      <c r="A115" s="35">
        <v>360623</v>
      </c>
      <c r="B115" s="36" t="s">
        <v>677</v>
      </c>
    </row>
    <row r="116" spans="1:2" x14ac:dyDescent="0.25">
      <c r="A116" s="35">
        <v>6401</v>
      </c>
      <c r="B116" s="36" t="s">
        <v>520</v>
      </c>
    </row>
    <row r="117" spans="1:2" x14ac:dyDescent="0.25">
      <c r="A117" s="35">
        <v>14681</v>
      </c>
      <c r="B117" s="36" t="s">
        <v>528</v>
      </c>
    </row>
    <row r="118" spans="1:2" x14ac:dyDescent="0.25">
      <c r="A118" s="35">
        <v>356508</v>
      </c>
      <c r="B118" s="36" t="s">
        <v>600</v>
      </c>
    </row>
    <row r="119" spans="1:2" x14ac:dyDescent="0.25">
      <c r="A119" s="35">
        <v>5539</v>
      </c>
      <c r="B119" s="36" t="s">
        <v>804</v>
      </c>
    </row>
    <row r="120" spans="1:2" x14ac:dyDescent="0.25">
      <c r="A120" s="35">
        <v>363441</v>
      </c>
      <c r="B120" s="36" t="s">
        <v>769</v>
      </c>
    </row>
    <row r="121" spans="1:2" x14ac:dyDescent="0.25">
      <c r="A121" s="35">
        <v>358016</v>
      </c>
      <c r="B121" s="36" t="s">
        <v>750</v>
      </c>
    </row>
    <row r="122" spans="1:2" x14ac:dyDescent="0.25">
      <c r="A122" s="35">
        <v>360192</v>
      </c>
      <c r="B122" s="36" t="s">
        <v>772</v>
      </c>
    </row>
    <row r="123" spans="1:2" x14ac:dyDescent="0.25">
      <c r="A123" s="35">
        <v>356718</v>
      </c>
      <c r="B123" s="36" t="s">
        <v>784</v>
      </c>
    </row>
    <row r="124" spans="1:2" x14ac:dyDescent="0.25">
      <c r="A124" s="35">
        <v>6711</v>
      </c>
      <c r="B124" s="36" t="s">
        <v>707</v>
      </c>
    </row>
    <row r="125" spans="1:2" x14ac:dyDescent="0.25">
      <c r="A125" s="35">
        <v>12112</v>
      </c>
      <c r="B125" s="36" t="s">
        <v>674</v>
      </c>
    </row>
    <row r="126" spans="1:2" x14ac:dyDescent="0.25">
      <c r="A126" s="35">
        <v>1135</v>
      </c>
      <c r="B126" s="36" t="s">
        <v>539</v>
      </c>
    </row>
    <row r="127" spans="1:2" x14ac:dyDescent="0.25">
      <c r="A127" s="35">
        <v>363755</v>
      </c>
      <c r="B127" s="36" t="s">
        <v>580</v>
      </c>
    </row>
    <row r="128" spans="1:2" x14ac:dyDescent="0.25">
      <c r="A128" s="35">
        <v>10338</v>
      </c>
      <c r="B128" s="36" t="s">
        <v>467</v>
      </c>
    </row>
    <row r="129" spans="1:2" x14ac:dyDescent="0.25">
      <c r="A129" s="35">
        <v>357174</v>
      </c>
      <c r="B129" s="36" t="s">
        <v>477</v>
      </c>
    </row>
    <row r="130" spans="1:2" x14ac:dyDescent="0.25">
      <c r="A130" s="35">
        <v>15787</v>
      </c>
      <c r="B130" s="36" t="s">
        <v>601</v>
      </c>
    </row>
    <row r="131" spans="1:2" x14ac:dyDescent="0.25">
      <c r="A131" s="35">
        <v>15121</v>
      </c>
      <c r="B131" s="36" t="s">
        <v>786</v>
      </c>
    </row>
    <row r="132" spans="1:2" x14ac:dyDescent="0.25">
      <c r="A132" s="35">
        <v>358042</v>
      </c>
      <c r="B132" s="36" t="s">
        <v>764</v>
      </c>
    </row>
    <row r="133" spans="1:2" x14ac:dyDescent="0.25">
      <c r="A133" s="35">
        <v>365082</v>
      </c>
      <c r="B133" s="36" t="s">
        <v>788</v>
      </c>
    </row>
    <row r="134" spans="1:2" x14ac:dyDescent="0.25">
      <c r="A134" s="35">
        <v>361755</v>
      </c>
      <c r="B134" s="36" t="s">
        <v>492</v>
      </c>
    </row>
    <row r="135" spans="1:2" x14ac:dyDescent="0.25">
      <c r="A135" s="35">
        <v>6676</v>
      </c>
      <c r="B135" s="36" t="s">
        <v>508</v>
      </c>
    </row>
    <row r="136" spans="1:2" x14ac:dyDescent="0.25">
      <c r="A136" s="35">
        <v>356768</v>
      </c>
      <c r="B136" s="36" t="s">
        <v>621</v>
      </c>
    </row>
    <row r="137" spans="1:2" x14ac:dyDescent="0.25">
      <c r="A137" s="35">
        <v>361310</v>
      </c>
      <c r="B137" s="36" t="s">
        <v>635</v>
      </c>
    </row>
    <row r="138" spans="1:2" x14ac:dyDescent="0.25">
      <c r="A138" s="35">
        <v>6852</v>
      </c>
      <c r="B138" s="36" t="s">
        <v>525</v>
      </c>
    </row>
    <row r="139" spans="1:2" x14ac:dyDescent="0.25">
      <c r="A139" s="35">
        <v>13054</v>
      </c>
      <c r="B139" s="36" t="s">
        <v>475</v>
      </c>
    </row>
    <row r="140" spans="1:2" x14ac:dyDescent="0.25">
      <c r="A140" s="35">
        <v>364948</v>
      </c>
      <c r="B140" s="36" t="s">
        <v>765</v>
      </c>
    </row>
    <row r="141" spans="1:2" x14ac:dyDescent="0.25">
      <c r="A141" s="35">
        <v>356569</v>
      </c>
      <c r="B141" s="36" t="s">
        <v>668</v>
      </c>
    </row>
    <row r="142" spans="1:2" x14ac:dyDescent="0.25">
      <c r="A142" s="35">
        <v>8637</v>
      </c>
      <c r="B142" s="36" t="s">
        <v>767</v>
      </c>
    </row>
    <row r="143" spans="1:2" x14ac:dyDescent="0.25">
      <c r="A143" s="35">
        <v>9570</v>
      </c>
      <c r="B143" s="36" t="s">
        <v>483</v>
      </c>
    </row>
    <row r="144" spans="1:2" ht="15" customHeight="1" x14ac:dyDescent="0.2">
      <c r="A144" s="51">
        <v>365388</v>
      </c>
      <c r="B144" s="84" t="s">
        <v>570</v>
      </c>
    </row>
    <row r="145" spans="1:2" x14ac:dyDescent="0.25">
      <c r="A145" s="35">
        <v>357827</v>
      </c>
      <c r="B145" s="36" t="s">
        <v>809</v>
      </c>
    </row>
    <row r="146" spans="1:2" x14ac:dyDescent="0.25">
      <c r="A146" s="35">
        <v>6648</v>
      </c>
      <c r="B146" s="36" t="s">
        <v>826</v>
      </c>
    </row>
    <row r="147" spans="1:2" x14ac:dyDescent="0.25">
      <c r="A147" s="35">
        <v>7980</v>
      </c>
      <c r="B147" s="36" t="s">
        <v>803</v>
      </c>
    </row>
    <row r="148" spans="1:2" x14ac:dyDescent="0.25">
      <c r="A148" s="35">
        <v>10687</v>
      </c>
      <c r="B148" s="36" t="s">
        <v>616</v>
      </c>
    </row>
    <row r="149" spans="1:2" x14ac:dyDescent="0.25">
      <c r="A149" s="35">
        <v>10910</v>
      </c>
      <c r="B149" s="36" t="s">
        <v>519</v>
      </c>
    </row>
    <row r="150" spans="1:2" x14ac:dyDescent="0.25">
      <c r="A150" s="35">
        <v>8631</v>
      </c>
      <c r="B150" s="36" t="s">
        <v>686</v>
      </c>
    </row>
    <row r="151" spans="1:2" x14ac:dyDescent="0.25">
      <c r="A151" s="35">
        <v>357670</v>
      </c>
      <c r="B151" s="36" t="s">
        <v>726</v>
      </c>
    </row>
    <row r="152" spans="1:2" x14ac:dyDescent="0.25">
      <c r="A152" s="35">
        <v>10917</v>
      </c>
      <c r="B152" s="36" t="s">
        <v>759</v>
      </c>
    </row>
    <row r="153" spans="1:2" x14ac:dyDescent="0.25">
      <c r="A153" s="35">
        <v>365062</v>
      </c>
      <c r="B153" s="36" t="s">
        <v>666</v>
      </c>
    </row>
    <row r="154" spans="1:2" x14ac:dyDescent="0.25">
      <c r="A154" s="35">
        <v>8445</v>
      </c>
      <c r="B154" s="36" t="s">
        <v>564</v>
      </c>
    </row>
    <row r="155" spans="1:2" x14ac:dyDescent="0.25">
      <c r="A155" s="35">
        <v>38393</v>
      </c>
      <c r="B155" s="36" t="s">
        <v>491</v>
      </c>
    </row>
    <row r="156" spans="1:2" x14ac:dyDescent="0.25">
      <c r="A156" s="35">
        <v>357610</v>
      </c>
      <c r="B156" s="36" t="s">
        <v>496</v>
      </c>
    </row>
    <row r="157" spans="1:2" x14ac:dyDescent="0.25">
      <c r="A157" s="35">
        <v>356792</v>
      </c>
      <c r="B157" s="36" t="s">
        <v>778</v>
      </c>
    </row>
    <row r="158" spans="1:2" x14ac:dyDescent="0.25">
      <c r="A158" s="35">
        <v>2019</v>
      </c>
      <c r="B158" s="36" t="s">
        <v>591</v>
      </c>
    </row>
    <row r="159" spans="1:2" x14ac:dyDescent="0.25">
      <c r="A159" s="35">
        <v>1666</v>
      </c>
      <c r="B159" s="36" t="s">
        <v>575</v>
      </c>
    </row>
    <row r="160" spans="1:2" x14ac:dyDescent="0.25">
      <c r="A160" s="35">
        <v>8637</v>
      </c>
      <c r="B160" s="36" t="s">
        <v>766</v>
      </c>
    </row>
    <row r="161" spans="1:2" x14ac:dyDescent="0.25">
      <c r="A161" s="35">
        <v>8416</v>
      </c>
      <c r="B161" s="36" t="s">
        <v>673</v>
      </c>
    </row>
    <row r="162" spans="1:2" x14ac:dyDescent="0.25">
      <c r="A162" s="35">
        <v>356377</v>
      </c>
      <c r="B162" s="36" t="s">
        <v>648</v>
      </c>
    </row>
    <row r="163" spans="1:2" x14ac:dyDescent="0.25">
      <c r="A163" s="35">
        <v>7338</v>
      </c>
      <c r="B163" s="36" t="s">
        <v>761</v>
      </c>
    </row>
    <row r="164" spans="1:2" x14ac:dyDescent="0.25">
      <c r="A164" s="35">
        <v>362742</v>
      </c>
      <c r="B164" s="36" t="s">
        <v>810</v>
      </c>
    </row>
    <row r="165" spans="1:2" x14ac:dyDescent="0.25">
      <c r="A165" s="52">
        <v>366108</v>
      </c>
      <c r="B165" s="53" t="s">
        <v>808</v>
      </c>
    </row>
    <row r="166" spans="1:2" x14ac:dyDescent="0.25">
      <c r="A166" s="35">
        <v>5790</v>
      </c>
      <c r="B166" s="36" t="s">
        <v>819</v>
      </c>
    </row>
    <row r="167" spans="1:2" x14ac:dyDescent="0.25">
      <c r="A167" s="35">
        <v>11874</v>
      </c>
      <c r="B167" s="36" t="s">
        <v>485</v>
      </c>
    </row>
    <row r="168" spans="1:2" x14ac:dyDescent="0.25">
      <c r="A168" s="35">
        <v>1990</v>
      </c>
      <c r="B168" s="36" t="s">
        <v>558</v>
      </c>
    </row>
    <row r="169" spans="1:2" x14ac:dyDescent="0.25">
      <c r="A169" s="35">
        <v>6662</v>
      </c>
      <c r="B169" s="36" t="s">
        <v>817</v>
      </c>
    </row>
    <row r="170" spans="1:2" x14ac:dyDescent="0.25">
      <c r="A170" s="35">
        <v>358764</v>
      </c>
      <c r="B170" s="36" t="s">
        <v>714</v>
      </c>
    </row>
    <row r="171" spans="1:2" x14ac:dyDescent="0.25">
      <c r="A171" s="35">
        <v>363232</v>
      </c>
      <c r="B171" s="36" t="s">
        <v>482</v>
      </c>
    </row>
    <row r="172" spans="1:2" x14ac:dyDescent="0.25">
      <c r="A172" s="35">
        <v>15836</v>
      </c>
      <c r="B172" s="36" t="s">
        <v>463</v>
      </c>
    </row>
    <row r="173" spans="1:2" x14ac:dyDescent="0.25">
      <c r="A173" s="35">
        <v>356237</v>
      </c>
      <c r="B173" s="36" t="s">
        <v>781</v>
      </c>
    </row>
    <row r="174" spans="1:2" x14ac:dyDescent="0.25">
      <c r="A174" s="35">
        <v>358459</v>
      </c>
      <c r="B174" s="36" t="s">
        <v>654</v>
      </c>
    </row>
    <row r="175" spans="1:2" x14ac:dyDescent="0.25">
      <c r="A175" s="35">
        <v>357218</v>
      </c>
      <c r="B175" s="36" t="s">
        <v>758</v>
      </c>
    </row>
    <row r="176" spans="1:2" x14ac:dyDescent="0.25">
      <c r="A176" s="35">
        <v>7850</v>
      </c>
      <c r="B176" s="36" t="s">
        <v>633</v>
      </c>
    </row>
    <row r="177" spans="1:2" x14ac:dyDescent="0.25">
      <c r="A177" s="35">
        <v>35153</v>
      </c>
      <c r="B177" s="36" t="s">
        <v>655</v>
      </c>
    </row>
    <row r="178" spans="1:2" x14ac:dyDescent="0.25">
      <c r="A178" s="35">
        <v>7560</v>
      </c>
      <c r="B178" s="36" t="s">
        <v>647</v>
      </c>
    </row>
    <row r="179" spans="1:2" x14ac:dyDescent="0.25">
      <c r="A179" s="35">
        <v>358823</v>
      </c>
      <c r="B179" s="36" t="s">
        <v>538</v>
      </c>
    </row>
    <row r="180" spans="1:2" x14ac:dyDescent="0.25">
      <c r="A180" s="35">
        <v>4594</v>
      </c>
      <c r="B180" s="36" t="s">
        <v>731</v>
      </c>
    </row>
    <row r="181" spans="1:2" x14ac:dyDescent="0.25">
      <c r="A181" s="35">
        <v>14118</v>
      </c>
      <c r="B181" s="36" t="s">
        <v>672</v>
      </c>
    </row>
    <row r="182" spans="1:2" x14ac:dyDescent="0.25">
      <c r="A182" s="35">
        <v>357440</v>
      </c>
      <c r="B182" s="36" t="s">
        <v>805</v>
      </c>
    </row>
    <row r="183" spans="1:2" x14ac:dyDescent="0.25">
      <c r="A183" s="35">
        <v>13080</v>
      </c>
      <c r="B183" s="36" t="s">
        <v>685</v>
      </c>
    </row>
    <row r="184" spans="1:2" x14ac:dyDescent="0.25">
      <c r="A184" s="35">
        <v>13682</v>
      </c>
      <c r="B184" s="36" t="s">
        <v>699</v>
      </c>
    </row>
    <row r="185" spans="1:2" x14ac:dyDescent="0.25">
      <c r="A185" s="35">
        <v>361253</v>
      </c>
      <c r="B185" s="36" t="s">
        <v>822</v>
      </c>
    </row>
    <row r="186" spans="1:2" x14ac:dyDescent="0.25">
      <c r="A186" s="35">
        <v>358277</v>
      </c>
      <c r="B186" s="36" t="s">
        <v>514</v>
      </c>
    </row>
    <row r="187" spans="1:2" x14ac:dyDescent="0.25">
      <c r="A187" s="35">
        <v>362278</v>
      </c>
      <c r="B187" s="36" t="s">
        <v>813</v>
      </c>
    </row>
    <row r="188" spans="1:2" x14ac:dyDescent="0.25">
      <c r="A188" s="35">
        <v>6635</v>
      </c>
      <c r="B188" s="36" t="s">
        <v>838</v>
      </c>
    </row>
    <row r="189" spans="1:2" x14ac:dyDescent="0.25">
      <c r="A189" s="35">
        <v>8001</v>
      </c>
      <c r="B189" s="36" t="s">
        <v>637</v>
      </c>
    </row>
    <row r="190" spans="1:2" x14ac:dyDescent="0.25">
      <c r="A190" s="35">
        <v>17722</v>
      </c>
      <c r="B190" s="36" t="s">
        <v>777</v>
      </c>
    </row>
    <row r="191" spans="1:2" x14ac:dyDescent="0.25">
      <c r="A191" s="35">
        <v>357345</v>
      </c>
      <c r="B191" s="36" t="s">
        <v>646</v>
      </c>
    </row>
    <row r="192" spans="1:2" x14ac:dyDescent="0.25">
      <c r="A192" s="35">
        <v>10781</v>
      </c>
      <c r="B192" s="36" t="s">
        <v>807</v>
      </c>
    </row>
    <row r="193" spans="1:2" x14ac:dyDescent="0.25">
      <c r="A193" s="35">
        <v>1266</v>
      </c>
      <c r="B193" s="36" t="s">
        <v>545</v>
      </c>
    </row>
    <row r="194" spans="1:2" x14ac:dyDescent="0.25">
      <c r="A194" s="35">
        <v>17217</v>
      </c>
      <c r="B194" s="36" t="s">
        <v>487</v>
      </c>
    </row>
    <row r="195" spans="1:2" x14ac:dyDescent="0.25">
      <c r="A195" s="35">
        <v>8561</v>
      </c>
      <c r="B195" s="36" t="s">
        <v>830</v>
      </c>
    </row>
    <row r="196" spans="1:2" x14ac:dyDescent="0.25">
      <c r="A196" s="35">
        <v>363954</v>
      </c>
      <c r="B196" s="36" t="s">
        <v>806</v>
      </c>
    </row>
    <row r="197" spans="1:2" x14ac:dyDescent="0.25">
      <c r="A197" s="35">
        <v>357676</v>
      </c>
      <c r="B197" s="36" t="s">
        <v>836</v>
      </c>
    </row>
    <row r="198" spans="1:2" x14ac:dyDescent="0.25">
      <c r="A198" s="35">
        <v>7832</v>
      </c>
      <c r="B198" s="36" t="s">
        <v>791</v>
      </c>
    </row>
    <row r="199" spans="1:2" x14ac:dyDescent="0.25">
      <c r="A199" s="35">
        <v>5258</v>
      </c>
      <c r="B199" s="36" t="s">
        <v>790</v>
      </c>
    </row>
    <row r="200" spans="1:2" x14ac:dyDescent="0.25">
      <c r="A200" s="35">
        <v>14702</v>
      </c>
      <c r="B200" s="36" t="s">
        <v>606</v>
      </c>
    </row>
    <row r="201" spans="1:2" x14ac:dyDescent="0.25">
      <c r="A201" s="35">
        <v>10377</v>
      </c>
      <c r="B201" s="36" t="s">
        <v>702</v>
      </c>
    </row>
    <row r="202" spans="1:2" x14ac:dyDescent="0.25">
      <c r="A202" s="35">
        <v>9646</v>
      </c>
      <c r="B202" s="36" t="s">
        <v>605</v>
      </c>
    </row>
    <row r="203" spans="1:2" x14ac:dyDescent="0.25">
      <c r="A203" s="35">
        <v>608</v>
      </c>
      <c r="B203" s="36" t="s">
        <v>503</v>
      </c>
    </row>
    <row r="204" spans="1:2" x14ac:dyDescent="0.25">
      <c r="A204" s="35">
        <v>8667</v>
      </c>
      <c r="B204" s="36" t="s">
        <v>502</v>
      </c>
    </row>
    <row r="205" spans="1:2" x14ac:dyDescent="0.25">
      <c r="A205" s="35">
        <v>8291</v>
      </c>
      <c r="B205" s="36" t="s">
        <v>703</v>
      </c>
    </row>
    <row r="206" spans="1:2" x14ac:dyDescent="0.25">
      <c r="A206" s="35">
        <v>15082</v>
      </c>
      <c r="B206" s="36" t="s">
        <v>798</v>
      </c>
    </row>
    <row r="207" spans="1:2" x14ac:dyDescent="0.25">
      <c r="A207" s="35">
        <v>30953</v>
      </c>
      <c r="B207" s="36" t="s">
        <v>797</v>
      </c>
    </row>
    <row r="208" spans="1:2" x14ac:dyDescent="0.25">
      <c r="A208" s="35">
        <v>4382</v>
      </c>
      <c r="B208" s="36" t="s">
        <v>720</v>
      </c>
    </row>
    <row r="209" spans="1:2" x14ac:dyDescent="0.25">
      <c r="A209" s="35">
        <v>7961</v>
      </c>
      <c r="B209" s="36" t="s">
        <v>651</v>
      </c>
    </row>
    <row r="210" spans="1:2" x14ac:dyDescent="0.25">
      <c r="A210" s="35">
        <v>8004</v>
      </c>
      <c r="B210" s="36" t="s">
        <v>516</v>
      </c>
    </row>
    <row r="211" spans="1:2" x14ac:dyDescent="0.25">
      <c r="A211" s="35">
        <v>6442</v>
      </c>
      <c r="B211" s="36" t="s">
        <v>553</v>
      </c>
    </row>
    <row r="212" spans="1:2" x14ac:dyDescent="0.25">
      <c r="A212" s="35">
        <v>12394</v>
      </c>
      <c r="B212" s="36" t="s">
        <v>653</v>
      </c>
    </row>
    <row r="213" spans="1:2" x14ac:dyDescent="0.25">
      <c r="A213" s="35">
        <v>356975</v>
      </c>
      <c r="B213" s="36" t="s">
        <v>592</v>
      </c>
    </row>
    <row r="214" spans="1:2" x14ac:dyDescent="0.25">
      <c r="A214" s="35">
        <v>356184</v>
      </c>
      <c r="B214" s="36" t="s">
        <v>499</v>
      </c>
    </row>
    <row r="215" spans="1:2" x14ac:dyDescent="0.25">
      <c r="A215" s="35">
        <v>362072</v>
      </c>
      <c r="B215" s="36" t="s">
        <v>543</v>
      </c>
    </row>
    <row r="216" spans="1:2" x14ac:dyDescent="0.25">
      <c r="A216" s="35">
        <v>16048</v>
      </c>
      <c r="B216" s="36" t="s">
        <v>738</v>
      </c>
    </row>
    <row r="217" spans="1:2" x14ac:dyDescent="0.25">
      <c r="A217" s="35">
        <v>9927</v>
      </c>
      <c r="B217" s="36" t="s">
        <v>612</v>
      </c>
    </row>
    <row r="218" spans="1:2" x14ac:dyDescent="0.25">
      <c r="A218" s="35">
        <v>358363</v>
      </c>
      <c r="B218" s="36" t="s">
        <v>768</v>
      </c>
    </row>
    <row r="219" spans="1:2" x14ac:dyDescent="0.25">
      <c r="A219" s="35">
        <v>12364</v>
      </c>
      <c r="B219" s="36" t="s">
        <v>729</v>
      </c>
    </row>
    <row r="220" spans="1:2" x14ac:dyDescent="0.25">
      <c r="A220" s="35">
        <v>362962</v>
      </c>
      <c r="B220" s="36" t="s">
        <v>504</v>
      </c>
    </row>
    <row r="221" spans="1:2" x14ac:dyDescent="0.25">
      <c r="A221" s="35">
        <v>11312</v>
      </c>
      <c r="B221" s="36" t="s">
        <v>682</v>
      </c>
    </row>
    <row r="222" spans="1:2" x14ac:dyDescent="0.25">
      <c r="A222" s="35">
        <v>5080</v>
      </c>
      <c r="B222" s="36" t="s">
        <v>776</v>
      </c>
    </row>
    <row r="223" spans="1:2" x14ac:dyDescent="0.25">
      <c r="A223" s="52">
        <v>365158</v>
      </c>
      <c r="B223" s="53" t="s">
        <v>688</v>
      </c>
    </row>
    <row r="224" spans="1:2" x14ac:dyDescent="0.25">
      <c r="A224" s="35">
        <v>14068</v>
      </c>
      <c r="B224" s="36" t="s">
        <v>513</v>
      </c>
    </row>
    <row r="225" spans="1:2" x14ac:dyDescent="0.25">
      <c r="A225" s="35">
        <v>363022</v>
      </c>
      <c r="B225" s="36" t="s">
        <v>509</v>
      </c>
    </row>
    <row r="226" spans="1:2" x14ac:dyDescent="0.25">
      <c r="A226" s="35">
        <v>2972</v>
      </c>
      <c r="B226" s="36" t="s">
        <v>642</v>
      </c>
    </row>
    <row r="227" spans="1:2" x14ac:dyDescent="0.25">
      <c r="A227" s="35">
        <v>5386</v>
      </c>
      <c r="B227" s="36" t="s">
        <v>799</v>
      </c>
    </row>
    <row r="228" spans="1:2" x14ac:dyDescent="0.25">
      <c r="A228" s="35">
        <v>13408</v>
      </c>
      <c r="B228" s="36" t="s">
        <v>576</v>
      </c>
    </row>
    <row r="229" spans="1:2" x14ac:dyDescent="0.25">
      <c r="A229" s="35">
        <v>359089</v>
      </c>
      <c r="B229" s="36" t="s">
        <v>579</v>
      </c>
    </row>
    <row r="230" spans="1:2" x14ac:dyDescent="0.25">
      <c r="A230" s="35">
        <v>13343</v>
      </c>
      <c r="B230" s="36" t="s">
        <v>588</v>
      </c>
    </row>
    <row r="231" spans="1:2" x14ac:dyDescent="0.25">
      <c r="A231" s="35">
        <v>8854</v>
      </c>
      <c r="B231" s="36" t="s">
        <v>510</v>
      </c>
    </row>
    <row r="232" spans="1:2" x14ac:dyDescent="0.25">
      <c r="A232" s="35">
        <v>358366</v>
      </c>
      <c r="B232" s="36" t="s">
        <v>658</v>
      </c>
    </row>
    <row r="233" spans="1:2" x14ac:dyDescent="0.25">
      <c r="A233" s="35">
        <v>11910</v>
      </c>
      <c r="B233" s="36" t="s">
        <v>634</v>
      </c>
    </row>
    <row r="234" spans="1:2" x14ac:dyDescent="0.25">
      <c r="A234" s="35">
        <v>17241</v>
      </c>
      <c r="B234" s="36" t="s">
        <v>629</v>
      </c>
    </row>
    <row r="235" spans="1:2" x14ac:dyDescent="0.25">
      <c r="A235" s="35">
        <v>17714</v>
      </c>
      <c r="B235" s="36" t="s">
        <v>586</v>
      </c>
    </row>
    <row r="236" spans="1:2" x14ac:dyDescent="0.25">
      <c r="A236" s="35">
        <v>265464</v>
      </c>
      <c r="B236" s="36" t="s">
        <v>495</v>
      </c>
    </row>
    <row r="237" spans="1:2" x14ac:dyDescent="0.25">
      <c r="A237" s="35">
        <v>1546</v>
      </c>
      <c r="B237" s="36" t="s">
        <v>557</v>
      </c>
    </row>
    <row r="238" spans="1:2" x14ac:dyDescent="0.25">
      <c r="A238" s="35">
        <v>365175</v>
      </c>
      <c r="B238" s="36" t="s">
        <v>470</v>
      </c>
    </row>
    <row r="239" spans="1:2" x14ac:dyDescent="0.25">
      <c r="A239" s="35">
        <v>13234</v>
      </c>
      <c r="B239" s="36" t="s">
        <v>506</v>
      </c>
    </row>
    <row r="240" spans="1:2" x14ac:dyDescent="0.25">
      <c r="A240" s="35">
        <v>17140</v>
      </c>
      <c r="B240" s="36" t="s">
        <v>827</v>
      </c>
    </row>
    <row r="241" spans="1:2" x14ac:dyDescent="0.25">
      <c r="A241" s="35">
        <v>361924</v>
      </c>
      <c r="B241" s="36" t="s">
        <v>507</v>
      </c>
    </row>
    <row r="242" spans="1:2" x14ac:dyDescent="0.25">
      <c r="A242" s="35">
        <v>8469</v>
      </c>
      <c r="B242" s="36" t="s">
        <v>725</v>
      </c>
    </row>
    <row r="243" spans="1:2" x14ac:dyDescent="0.25">
      <c r="A243" s="35">
        <v>2505</v>
      </c>
      <c r="B243" s="36" t="s">
        <v>622</v>
      </c>
    </row>
    <row r="244" spans="1:2" x14ac:dyDescent="0.25">
      <c r="A244" s="35">
        <v>362344</v>
      </c>
      <c r="B244" s="36" t="s">
        <v>498</v>
      </c>
    </row>
    <row r="245" spans="1:2" x14ac:dyDescent="0.25">
      <c r="A245" s="35">
        <v>13771</v>
      </c>
      <c r="B245" s="36" t="s">
        <v>733</v>
      </c>
    </row>
    <row r="246" spans="1:2" x14ac:dyDescent="0.25">
      <c r="A246" s="35">
        <v>356730</v>
      </c>
      <c r="B246" s="36" t="s">
        <v>617</v>
      </c>
    </row>
    <row r="247" spans="1:2" x14ac:dyDescent="0.25">
      <c r="A247" s="35">
        <v>15946</v>
      </c>
      <c r="B247" s="36" t="s">
        <v>619</v>
      </c>
    </row>
    <row r="248" spans="1:2" x14ac:dyDescent="0.25">
      <c r="A248" s="52">
        <v>367307</v>
      </c>
      <c r="B248" s="53" t="s">
        <v>644</v>
      </c>
    </row>
    <row r="249" spans="1:2" x14ac:dyDescent="0.25">
      <c r="A249" s="35">
        <v>15733</v>
      </c>
      <c r="B249" s="36" t="s">
        <v>464</v>
      </c>
    </row>
    <row r="250" spans="1:2" x14ac:dyDescent="0.25">
      <c r="A250" s="35">
        <v>360193</v>
      </c>
      <c r="B250" s="36" t="s">
        <v>716</v>
      </c>
    </row>
    <row r="251" spans="1:2" x14ac:dyDescent="0.25">
      <c r="A251" s="35">
        <v>363394</v>
      </c>
      <c r="B251" s="36" t="s">
        <v>542</v>
      </c>
    </row>
    <row r="252" spans="1:2" x14ac:dyDescent="0.25">
      <c r="A252" s="35">
        <v>11182</v>
      </c>
      <c r="B252" s="36" t="s">
        <v>680</v>
      </c>
    </row>
    <row r="253" spans="1:2" x14ac:dyDescent="0.25">
      <c r="A253" s="35">
        <v>358977</v>
      </c>
      <c r="B253" s="36" t="s">
        <v>607</v>
      </c>
    </row>
    <row r="254" spans="1:2" x14ac:dyDescent="0.25">
      <c r="A254" s="35">
        <v>17725</v>
      </c>
      <c r="B254" s="36" t="s">
        <v>840</v>
      </c>
    </row>
    <row r="255" spans="1:2" x14ac:dyDescent="0.25">
      <c r="A255" s="35">
        <v>6718</v>
      </c>
      <c r="B255" s="36" t="s">
        <v>789</v>
      </c>
    </row>
    <row r="256" spans="1:2" x14ac:dyDescent="0.25">
      <c r="A256" s="35">
        <v>358671</v>
      </c>
      <c r="B256" s="36" t="s">
        <v>782</v>
      </c>
    </row>
    <row r="257" spans="1:2" x14ac:dyDescent="0.25">
      <c r="A257" s="35">
        <v>6885</v>
      </c>
      <c r="B257" s="36" t="s">
        <v>577</v>
      </c>
    </row>
    <row r="258" spans="1:2" x14ac:dyDescent="0.25">
      <c r="A258" s="35">
        <v>6663</v>
      </c>
      <c r="B258" s="36" t="s">
        <v>589</v>
      </c>
    </row>
    <row r="259" spans="1:2" x14ac:dyDescent="0.25">
      <c r="A259" s="35">
        <v>357519</v>
      </c>
      <c r="B259" s="36" t="s">
        <v>471</v>
      </c>
    </row>
    <row r="260" spans="1:2" x14ac:dyDescent="0.25">
      <c r="A260" s="35">
        <v>7228</v>
      </c>
      <c r="B260" s="36" t="s">
        <v>598</v>
      </c>
    </row>
    <row r="261" spans="1:2" x14ac:dyDescent="0.25">
      <c r="A261" s="35">
        <v>357719</v>
      </c>
      <c r="B261" s="36" t="s">
        <v>694</v>
      </c>
    </row>
    <row r="262" spans="1:2" x14ac:dyDescent="0.25">
      <c r="A262" s="35">
        <v>13169</v>
      </c>
      <c r="B262" s="36" t="s">
        <v>581</v>
      </c>
    </row>
    <row r="263" spans="1:2" x14ac:dyDescent="0.25">
      <c r="A263" s="35">
        <v>358325</v>
      </c>
      <c r="B263" s="36" t="s">
        <v>695</v>
      </c>
    </row>
    <row r="264" spans="1:2" x14ac:dyDescent="0.25">
      <c r="A264" s="35">
        <v>175</v>
      </c>
      <c r="B264" s="36" t="s">
        <v>489</v>
      </c>
    </row>
    <row r="265" spans="1:2" x14ac:dyDescent="0.25">
      <c r="A265" s="35">
        <v>357235</v>
      </c>
      <c r="B265" s="36" t="s">
        <v>623</v>
      </c>
    </row>
    <row r="266" spans="1:2" x14ac:dyDescent="0.25">
      <c r="A266" s="35">
        <v>356379</v>
      </c>
      <c r="B266" s="36" t="s">
        <v>728</v>
      </c>
    </row>
    <row r="267" spans="1:2" x14ac:dyDescent="0.25">
      <c r="A267" s="35">
        <v>4935</v>
      </c>
      <c r="B267" s="36" t="s">
        <v>753</v>
      </c>
    </row>
    <row r="268" spans="1:2" x14ac:dyDescent="0.25">
      <c r="A268" s="35">
        <v>8761</v>
      </c>
      <c r="B268" s="36" t="s">
        <v>812</v>
      </c>
    </row>
    <row r="269" spans="1:2" x14ac:dyDescent="0.25">
      <c r="A269" s="35">
        <v>17449</v>
      </c>
      <c r="B269" s="36" t="s">
        <v>722</v>
      </c>
    </row>
    <row r="270" spans="1:2" x14ac:dyDescent="0.25">
      <c r="A270" s="35">
        <v>356325</v>
      </c>
      <c r="B270" s="36" t="s">
        <v>663</v>
      </c>
    </row>
    <row r="271" spans="1:2" x14ac:dyDescent="0.25">
      <c r="A271" s="35">
        <v>358426</v>
      </c>
      <c r="B271" s="36" t="s">
        <v>515</v>
      </c>
    </row>
    <row r="272" spans="1:2" x14ac:dyDescent="0.25">
      <c r="A272" s="35">
        <v>356142</v>
      </c>
      <c r="B272" s="36" t="s">
        <v>546</v>
      </c>
    </row>
    <row r="273" spans="1:2" x14ac:dyDescent="0.25">
      <c r="A273" s="35">
        <v>12867</v>
      </c>
      <c r="B273" s="36" t="s">
        <v>743</v>
      </c>
    </row>
    <row r="274" spans="1:2" x14ac:dyDescent="0.25">
      <c r="A274" s="35">
        <v>779</v>
      </c>
      <c r="B274" s="36" t="s">
        <v>512</v>
      </c>
    </row>
    <row r="275" spans="1:2" x14ac:dyDescent="0.25">
      <c r="A275" s="52">
        <v>367340</v>
      </c>
      <c r="B275" s="53" t="s">
        <v>664</v>
      </c>
    </row>
    <row r="276" spans="1:2" x14ac:dyDescent="0.25">
      <c r="A276" s="35">
        <v>17214</v>
      </c>
      <c r="B276" s="36" t="s">
        <v>757</v>
      </c>
    </row>
    <row r="277" spans="1:2" x14ac:dyDescent="0.25">
      <c r="A277" s="35">
        <v>311</v>
      </c>
      <c r="B277" s="36" t="s">
        <v>488</v>
      </c>
    </row>
    <row r="278" spans="1:2" x14ac:dyDescent="0.25">
      <c r="A278" s="35">
        <v>357070</v>
      </c>
      <c r="B278" s="36" t="s">
        <v>630</v>
      </c>
    </row>
    <row r="279" spans="1:2" x14ac:dyDescent="0.25">
      <c r="A279" s="35">
        <v>33739</v>
      </c>
      <c r="B279" s="36" t="s">
        <v>561</v>
      </c>
    </row>
    <row r="280" spans="1:2" x14ac:dyDescent="0.25">
      <c r="A280" s="35">
        <v>364353</v>
      </c>
      <c r="B280" s="36" t="s">
        <v>555</v>
      </c>
    </row>
    <row r="281" spans="1:2" x14ac:dyDescent="0.25">
      <c r="A281" s="35">
        <v>359088</v>
      </c>
      <c r="B281" s="36" t="s">
        <v>837</v>
      </c>
    </row>
    <row r="282" spans="1:2" x14ac:dyDescent="0.25">
      <c r="A282" s="35">
        <v>6653</v>
      </c>
      <c r="B282" s="36" t="s">
        <v>783</v>
      </c>
    </row>
    <row r="283" spans="1:2" x14ac:dyDescent="0.25">
      <c r="A283" s="35">
        <v>356988</v>
      </c>
      <c r="B283" s="36" t="s">
        <v>816</v>
      </c>
    </row>
    <row r="284" spans="1:2" x14ac:dyDescent="0.25">
      <c r="A284" s="35">
        <v>5488</v>
      </c>
      <c r="B284" s="36" t="s">
        <v>802</v>
      </c>
    </row>
    <row r="285" spans="1:2" x14ac:dyDescent="0.25">
      <c r="A285" s="35">
        <v>1999</v>
      </c>
      <c r="B285" s="36" t="s">
        <v>793</v>
      </c>
    </row>
    <row r="286" spans="1:2" x14ac:dyDescent="0.25">
      <c r="A286" s="35">
        <v>9755</v>
      </c>
      <c r="B286" s="36" t="s">
        <v>625</v>
      </c>
    </row>
    <row r="287" spans="1:2" x14ac:dyDescent="0.25">
      <c r="A287" s="35">
        <v>356273</v>
      </c>
      <c r="B287" s="36" t="s">
        <v>571</v>
      </c>
    </row>
    <row r="288" spans="1:2" x14ac:dyDescent="0.25">
      <c r="A288" s="35">
        <v>13038</v>
      </c>
      <c r="B288" s="36" t="s">
        <v>474</v>
      </c>
    </row>
    <row r="289" spans="1:2" x14ac:dyDescent="0.25">
      <c r="A289" s="35">
        <v>9158</v>
      </c>
      <c r="B289" s="36" t="s">
        <v>547</v>
      </c>
    </row>
    <row r="290" spans="1:2" x14ac:dyDescent="0.25">
      <c r="A290" s="35">
        <v>39963</v>
      </c>
      <c r="B290" s="36" t="s">
        <v>535</v>
      </c>
    </row>
    <row r="291" spans="1:2" x14ac:dyDescent="0.25">
      <c r="A291" s="35">
        <v>9514</v>
      </c>
      <c r="B291" s="36" t="s">
        <v>541</v>
      </c>
    </row>
    <row r="292" spans="1:2" x14ac:dyDescent="0.25">
      <c r="A292" s="35">
        <v>10240</v>
      </c>
      <c r="B292" s="36" t="s">
        <v>614</v>
      </c>
    </row>
    <row r="293" spans="1:2" x14ac:dyDescent="0.25">
      <c r="A293" s="35">
        <v>360622</v>
      </c>
      <c r="B293" s="36" t="s">
        <v>552</v>
      </c>
    </row>
    <row r="294" spans="1:2" x14ac:dyDescent="0.25">
      <c r="A294" s="35">
        <v>14511</v>
      </c>
      <c r="B294" s="36" t="s">
        <v>718</v>
      </c>
    </row>
    <row r="295" spans="1:2" x14ac:dyDescent="0.25">
      <c r="A295" s="35">
        <v>7391</v>
      </c>
      <c r="B295" s="36" t="s">
        <v>736</v>
      </c>
    </row>
    <row r="296" spans="1:2" x14ac:dyDescent="0.25">
      <c r="A296" s="35">
        <v>1641</v>
      </c>
      <c r="B296" s="36" t="s">
        <v>573</v>
      </c>
    </row>
    <row r="297" spans="1:2" x14ac:dyDescent="0.25">
      <c r="A297" s="35">
        <v>1449</v>
      </c>
      <c r="B297" s="36" t="s">
        <v>563</v>
      </c>
    </row>
    <row r="298" spans="1:2" x14ac:dyDescent="0.25">
      <c r="A298" s="52">
        <v>356529</v>
      </c>
      <c r="B298" s="53" t="s">
        <v>811</v>
      </c>
    </row>
    <row r="299" spans="1:2" x14ac:dyDescent="0.25">
      <c r="A299" s="35">
        <v>6859</v>
      </c>
      <c r="B299" s="36" t="s">
        <v>795</v>
      </c>
    </row>
    <row r="300" spans="1:2" x14ac:dyDescent="0.25">
      <c r="A300" s="35">
        <v>364046</v>
      </c>
      <c r="B300" s="36" t="s">
        <v>756</v>
      </c>
    </row>
    <row r="301" spans="1:2" x14ac:dyDescent="0.25">
      <c r="A301" s="35">
        <v>365810</v>
      </c>
      <c r="B301" s="36" t="s">
        <v>497</v>
      </c>
    </row>
    <row r="302" spans="1:2" x14ac:dyDescent="0.25">
      <c r="A302" s="35">
        <v>15784</v>
      </c>
      <c r="B302" s="36" t="s">
        <v>505</v>
      </c>
    </row>
    <row r="303" spans="1:2" x14ac:dyDescent="0.25">
      <c r="A303" s="35">
        <v>13200</v>
      </c>
      <c r="B303" s="36" t="s">
        <v>679</v>
      </c>
    </row>
    <row r="304" spans="1:2" x14ac:dyDescent="0.25">
      <c r="A304" s="35">
        <v>13618</v>
      </c>
      <c r="B304" s="36" t="s">
        <v>465</v>
      </c>
    </row>
    <row r="305" spans="1:2" x14ac:dyDescent="0.25">
      <c r="A305" s="35">
        <v>8842</v>
      </c>
      <c r="B305" s="36" t="s">
        <v>551</v>
      </c>
    </row>
    <row r="306" spans="1:2" x14ac:dyDescent="0.25">
      <c r="A306" s="35">
        <v>32718</v>
      </c>
      <c r="B306" s="36" t="s">
        <v>560</v>
      </c>
    </row>
    <row r="307" spans="1:2" x14ac:dyDescent="0.25">
      <c r="A307" s="52">
        <v>7068</v>
      </c>
      <c r="B307" s="53" t="s">
        <v>701</v>
      </c>
    </row>
    <row r="308" spans="1:2" x14ac:dyDescent="0.25">
      <c r="A308" s="35">
        <v>5103</v>
      </c>
      <c r="B308" s="36" t="s">
        <v>755</v>
      </c>
    </row>
    <row r="309" spans="1:2" x14ac:dyDescent="0.25">
      <c r="A309" s="35">
        <v>6664</v>
      </c>
      <c r="B309" s="36" t="s">
        <v>472</v>
      </c>
    </row>
    <row r="310" spans="1:2" x14ac:dyDescent="0.25">
      <c r="A310" s="35">
        <v>13259</v>
      </c>
      <c r="B310" s="36" t="s">
        <v>737</v>
      </c>
    </row>
    <row r="311" spans="1:2" x14ac:dyDescent="0.25">
      <c r="A311" s="35">
        <v>17727</v>
      </c>
      <c r="B311" s="36" t="s">
        <v>689</v>
      </c>
    </row>
    <row r="312" spans="1:2" x14ac:dyDescent="0.25">
      <c r="A312" s="35">
        <v>1385</v>
      </c>
      <c r="B312" s="36" t="s">
        <v>548</v>
      </c>
    </row>
    <row r="313" spans="1:2" x14ac:dyDescent="0.25">
      <c r="A313" s="35">
        <v>6542</v>
      </c>
      <c r="B313" s="36" t="s">
        <v>493</v>
      </c>
    </row>
    <row r="314" spans="1:2" x14ac:dyDescent="0.25">
      <c r="A314" s="35">
        <v>365470</v>
      </c>
      <c r="B314" s="36" t="s">
        <v>705</v>
      </c>
    </row>
    <row r="315" spans="1:2" x14ac:dyDescent="0.25">
      <c r="A315" s="35">
        <v>11999</v>
      </c>
      <c r="B315" s="36" t="s">
        <v>735</v>
      </c>
    </row>
    <row r="316" spans="1:2" x14ac:dyDescent="0.25">
      <c r="A316" s="35">
        <v>11113</v>
      </c>
      <c r="B316" s="36" t="s">
        <v>745</v>
      </c>
    </row>
    <row r="317" spans="1:2" x14ac:dyDescent="0.25">
      <c r="A317" s="35">
        <v>6729</v>
      </c>
      <c r="B317" s="36" t="s">
        <v>532</v>
      </c>
    </row>
    <row r="318" spans="1:2" x14ac:dyDescent="0.25">
      <c r="A318" s="35">
        <v>9557</v>
      </c>
      <c r="B318" s="36" t="s">
        <v>624</v>
      </c>
    </row>
    <row r="319" spans="1:2" x14ac:dyDescent="0.25">
      <c r="A319" s="26">
        <v>1450</v>
      </c>
      <c r="B319" s="21" t="s">
        <v>562</v>
      </c>
    </row>
    <row r="320" spans="1:2" x14ac:dyDescent="0.25">
      <c r="A320" s="35">
        <v>13508</v>
      </c>
      <c r="B320" s="36" t="s">
        <v>775</v>
      </c>
    </row>
    <row r="321" spans="1:2" x14ac:dyDescent="0.25">
      <c r="A321" s="35">
        <v>356521</v>
      </c>
      <c r="B321" s="36" t="s">
        <v>590</v>
      </c>
    </row>
    <row r="322" spans="1:2" x14ac:dyDescent="0.25">
      <c r="A322" s="35">
        <v>8296</v>
      </c>
      <c r="B322" s="36" t="s">
        <v>484</v>
      </c>
    </row>
    <row r="323" spans="1:2" x14ac:dyDescent="0.25">
      <c r="A323" s="35">
        <v>6497</v>
      </c>
      <c r="B323" s="36" t="s">
        <v>763</v>
      </c>
    </row>
    <row r="324" spans="1:2" x14ac:dyDescent="0.25">
      <c r="A324" s="35">
        <v>16605</v>
      </c>
      <c r="B324" s="36" t="s">
        <v>479</v>
      </c>
    </row>
    <row r="325" spans="1:2" x14ac:dyDescent="0.25">
      <c r="A325" s="35">
        <v>17854</v>
      </c>
      <c r="B325" s="36" t="s">
        <v>656</v>
      </c>
    </row>
    <row r="326" spans="1:2" x14ac:dyDescent="0.25">
      <c r="A326" s="35">
        <v>6950</v>
      </c>
      <c r="B326" s="36" t="s">
        <v>608</v>
      </c>
    </row>
    <row r="327" spans="1:2" x14ac:dyDescent="0.25">
      <c r="A327" s="35">
        <v>4544</v>
      </c>
      <c r="B327" s="36" t="s">
        <v>730</v>
      </c>
    </row>
    <row r="328" spans="1:2" x14ac:dyDescent="0.25">
      <c r="A328" s="35">
        <v>362368</v>
      </c>
      <c r="B328" s="36" t="s">
        <v>578</v>
      </c>
    </row>
    <row r="329" spans="1:2" x14ac:dyDescent="0.25">
      <c r="A329" s="35">
        <v>356819</v>
      </c>
      <c r="B329" s="36" t="s">
        <v>824</v>
      </c>
    </row>
    <row r="330" spans="1:2" x14ac:dyDescent="0.25">
      <c r="A330" s="35">
        <v>6858</v>
      </c>
      <c r="B330" s="36" t="s">
        <v>835</v>
      </c>
    </row>
    <row r="331" spans="1:2" x14ac:dyDescent="0.25">
      <c r="A331" s="35">
        <v>7421</v>
      </c>
      <c r="B331" s="36" t="s">
        <v>762</v>
      </c>
    </row>
    <row r="332" spans="1:2" x14ac:dyDescent="0.25">
      <c r="A332" s="35">
        <v>356762</v>
      </c>
      <c r="B332" s="36" t="s">
        <v>754</v>
      </c>
    </row>
    <row r="333" spans="1:2" x14ac:dyDescent="0.25">
      <c r="A333" s="26">
        <v>13045</v>
      </c>
      <c r="B333" s="21" t="s">
        <v>780</v>
      </c>
    </row>
    <row r="334" spans="1:2" x14ac:dyDescent="0.25">
      <c r="A334" s="26">
        <v>12247</v>
      </c>
      <c r="B334" s="21" t="s">
        <v>724</v>
      </c>
    </row>
    <row r="335" spans="1:2" x14ac:dyDescent="0.25">
      <c r="A335" s="26">
        <v>15300</v>
      </c>
      <c r="B335" s="21" t="s">
        <v>529</v>
      </c>
    </row>
    <row r="336" spans="1:2" x14ac:dyDescent="0.25">
      <c r="A336" s="26">
        <v>360716</v>
      </c>
      <c r="B336" s="21" t="s">
        <v>602</v>
      </c>
    </row>
    <row r="337" spans="1:2" x14ac:dyDescent="0.25">
      <c r="A337" s="26">
        <v>366177</v>
      </c>
      <c r="B337" s="21" t="s">
        <v>632</v>
      </c>
    </row>
    <row r="338" spans="1:2" x14ac:dyDescent="0.25">
      <c r="A338" s="26">
        <v>6430</v>
      </c>
      <c r="B338" s="21" t="s">
        <v>533</v>
      </c>
    </row>
    <row r="339" spans="1:2" x14ac:dyDescent="0.25">
      <c r="A339" s="26">
        <v>4756</v>
      </c>
      <c r="B339" s="21" t="s">
        <v>741</v>
      </c>
    </row>
    <row r="340" spans="1:2" x14ac:dyDescent="0.25">
      <c r="A340" s="26">
        <v>360290</v>
      </c>
      <c r="B340" s="21" t="s">
        <v>568</v>
      </c>
    </row>
    <row r="341" spans="1:2" x14ac:dyDescent="0.25">
      <c r="A341" s="66">
        <v>365589</v>
      </c>
      <c r="B341" s="67" t="s">
        <v>787</v>
      </c>
    </row>
    <row r="342" spans="1:2" x14ac:dyDescent="0.25">
      <c r="A342" s="26">
        <v>11806</v>
      </c>
      <c r="B342" s="21" t="s">
        <v>534</v>
      </c>
    </row>
    <row r="343" spans="1:2" x14ac:dyDescent="0.25">
      <c r="A343" s="26">
        <v>357187</v>
      </c>
      <c r="B343" s="21" t="s">
        <v>752</v>
      </c>
    </row>
    <row r="344" spans="1:2" x14ac:dyDescent="0.25">
      <c r="A344" s="26">
        <v>358752</v>
      </c>
      <c r="B344" s="21" t="s">
        <v>669</v>
      </c>
    </row>
    <row r="345" spans="1:2" x14ac:dyDescent="0.25">
      <c r="A345" s="35">
        <v>6665</v>
      </c>
      <c r="B345" s="36" t="s">
        <v>748</v>
      </c>
    </row>
    <row r="346" spans="1:2" x14ac:dyDescent="0.25">
      <c r="A346" s="26">
        <v>15349</v>
      </c>
      <c r="B346" s="21" t="s">
        <v>494</v>
      </c>
    </row>
    <row r="347" spans="1:2" x14ac:dyDescent="0.25">
      <c r="A347" s="26">
        <v>15826</v>
      </c>
      <c r="B347" s="21" t="s">
        <v>537</v>
      </c>
    </row>
    <row r="348" spans="1:2" x14ac:dyDescent="0.25">
      <c r="A348" s="26">
        <v>6686</v>
      </c>
      <c r="B348" s="21" t="s">
        <v>662</v>
      </c>
    </row>
    <row r="349" spans="1:2" x14ac:dyDescent="0.25">
      <c r="A349" s="26">
        <v>17424</v>
      </c>
      <c r="B349" s="21" t="s">
        <v>627</v>
      </c>
    </row>
    <row r="350" spans="1:2" x14ac:dyDescent="0.25">
      <c r="A350" s="26">
        <v>13109</v>
      </c>
      <c r="B350" s="21" t="s">
        <v>582</v>
      </c>
    </row>
    <row r="351" spans="1:2" x14ac:dyDescent="0.25">
      <c r="A351" s="26">
        <v>11382</v>
      </c>
      <c r="B351" s="21" t="s">
        <v>544</v>
      </c>
    </row>
    <row r="352" spans="1:2" x14ac:dyDescent="0.25">
      <c r="A352" s="26">
        <v>2458</v>
      </c>
      <c r="B352" s="21" t="s">
        <v>618</v>
      </c>
    </row>
    <row r="353" spans="1:2" x14ac:dyDescent="0.25">
      <c r="A353" s="26">
        <v>17726</v>
      </c>
      <c r="B353" s="21" t="s">
        <v>476</v>
      </c>
    </row>
    <row r="354" spans="1:2" x14ac:dyDescent="0.25">
      <c r="A354" s="26">
        <v>13177</v>
      </c>
      <c r="B354" s="21" t="s">
        <v>511</v>
      </c>
    </row>
    <row r="355" spans="1:2" x14ac:dyDescent="0.25">
      <c r="A355" s="26">
        <v>17715</v>
      </c>
      <c r="B355" s="21" t="s">
        <v>603</v>
      </c>
    </row>
    <row r="356" spans="1:2" x14ac:dyDescent="0.25">
      <c r="A356" s="26">
        <v>6644</v>
      </c>
      <c r="B356" s="21" t="s">
        <v>556</v>
      </c>
    </row>
    <row r="357" spans="1:2" x14ac:dyDescent="0.25">
      <c r="A357" s="26">
        <v>357793</v>
      </c>
      <c r="B357" s="21" t="s">
        <v>713</v>
      </c>
    </row>
    <row r="358" spans="1:2" x14ac:dyDescent="0.25">
      <c r="A358" s="26">
        <v>357226</v>
      </c>
      <c r="B358" s="21" t="s">
        <v>469</v>
      </c>
    </row>
    <row r="359" spans="1:2" x14ac:dyDescent="0.25">
      <c r="A359" s="26">
        <v>14784</v>
      </c>
      <c r="B359" s="21" t="s">
        <v>652</v>
      </c>
    </row>
    <row r="360" spans="1:2" x14ac:dyDescent="0.25">
      <c r="A360" s="26">
        <v>357908</v>
      </c>
      <c r="B360" s="21" t="s">
        <v>526</v>
      </c>
    </row>
    <row r="361" spans="1:2" x14ac:dyDescent="0.25">
      <c r="A361" s="26">
        <v>6908</v>
      </c>
      <c r="B361" s="21" t="s">
        <v>749</v>
      </c>
    </row>
    <row r="362" spans="1:2" x14ac:dyDescent="0.25">
      <c r="A362" s="26">
        <v>13487</v>
      </c>
      <c r="B362" s="21" t="s">
        <v>466</v>
      </c>
    </row>
    <row r="363" spans="1:2" x14ac:dyDescent="0.25">
      <c r="A363" s="26">
        <v>363110</v>
      </c>
      <c r="B363" s="21" t="s">
        <v>572</v>
      </c>
    </row>
    <row r="364" spans="1:2" x14ac:dyDescent="0.25">
      <c r="A364" s="26">
        <v>14953</v>
      </c>
      <c r="B364" s="21" t="s">
        <v>595</v>
      </c>
    </row>
    <row r="365" spans="1:2" x14ac:dyDescent="0.25">
      <c r="A365" s="26">
        <v>357355</v>
      </c>
      <c r="B365" s="21" t="s">
        <v>710</v>
      </c>
    </row>
    <row r="366" spans="1:2" x14ac:dyDescent="0.25">
      <c r="A366" s="26">
        <v>360399</v>
      </c>
      <c r="B366" s="21" t="s">
        <v>742</v>
      </c>
    </row>
    <row r="367" spans="1:2" x14ac:dyDescent="0.25">
      <c r="A367" s="26">
        <v>357515</v>
      </c>
      <c r="B367" s="21" t="s">
        <v>486</v>
      </c>
    </row>
    <row r="368" spans="1:2" x14ac:dyDescent="0.25">
      <c r="A368" s="26">
        <v>1544</v>
      </c>
      <c r="B368" s="21" t="s">
        <v>613</v>
      </c>
    </row>
    <row r="369" spans="1:2" x14ac:dyDescent="0.25">
      <c r="A369" s="26">
        <v>366387</v>
      </c>
      <c r="B369" s="21" t="s">
        <v>524</v>
      </c>
    </row>
    <row r="370" spans="1:2" x14ac:dyDescent="0.25">
      <c r="A370" s="26">
        <v>362682</v>
      </c>
      <c r="B370" s="21" t="s">
        <v>540</v>
      </c>
    </row>
    <row r="371" spans="1:2" x14ac:dyDescent="0.25">
      <c r="A371" s="26">
        <v>7005</v>
      </c>
      <c r="B371" s="21" t="s">
        <v>585</v>
      </c>
    </row>
    <row r="372" spans="1:2" x14ac:dyDescent="0.25">
      <c r="A372" s="35">
        <v>357234</v>
      </c>
      <c r="B372" s="36" t="s">
        <v>659</v>
      </c>
    </row>
    <row r="373" spans="1:2" x14ac:dyDescent="0.25">
      <c r="A373" s="26">
        <v>905</v>
      </c>
      <c r="B373" s="21" t="s">
        <v>521</v>
      </c>
    </row>
    <row r="374" spans="1:2" x14ac:dyDescent="0.25">
      <c r="A374" s="26">
        <v>358774</v>
      </c>
      <c r="B374" s="21" t="s">
        <v>660</v>
      </c>
    </row>
    <row r="375" spans="1:2" x14ac:dyDescent="0.25">
      <c r="A375" s="26">
        <v>9436</v>
      </c>
      <c r="B375" s="21" t="s">
        <v>698</v>
      </c>
    </row>
    <row r="376" spans="1:2" x14ac:dyDescent="0.25">
      <c r="A376" s="26">
        <v>361856</v>
      </c>
      <c r="B376" s="21" t="s">
        <v>675</v>
      </c>
    </row>
    <row r="377" spans="1:2" x14ac:dyDescent="0.25">
      <c r="A377" s="26">
        <v>357644</v>
      </c>
      <c r="B377" s="21" t="s">
        <v>604</v>
      </c>
    </row>
    <row r="378" spans="1:2" x14ac:dyDescent="0.25">
      <c r="A378" s="26">
        <v>32103</v>
      </c>
      <c r="B378" s="21" t="s">
        <v>615</v>
      </c>
    </row>
    <row r="379" spans="1:2" x14ac:dyDescent="0.25">
      <c r="A379" s="26">
        <v>356742</v>
      </c>
      <c r="B379" s="21" t="s">
        <v>712</v>
      </c>
    </row>
    <row r="380" spans="1:2" x14ac:dyDescent="0.25">
      <c r="A380" s="26">
        <v>11069</v>
      </c>
      <c r="B380" s="21" t="s">
        <v>536</v>
      </c>
    </row>
    <row r="381" spans="1:2" x14ac:dyDescent="0.25">
      <c r="A381" s="26">
        <v>362807</v>
      </c>
      <c r="B381" s="21" t="s">
        <v>478</v>
      </c>
    </row>
    <row r="382" spans="1:2" x14ac:dyDescent="0.25">
      <c r="A382" s="26">
        <v>357572</v>
      </c>
      <c r="B382" s="21" t="s">
        <v>593</v>
      </c>
    </row>
    <row r="383" spans="1:2" x14ac:dyDescent="0.25">
      <c r="A383" s="26">
        <v>358166</v>
      </c>
      <c r="B383" s="21" t="s">
        <v>626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GridLines="0" workbookViewId="0">
      <selection activeCell="H6" sqref="H6"/>
    </sheetView>
  </sheetViews>
  <sheetFormatPr defaultRowHeight="15" x14ac:dyDescent="0.25"/>
  <cols>
    <col min="1" max="1" width="21" bestFit="1" customWidth="1"/>
    <col min="3" max="4" width="19.42578125" customWidth="1"/>
    <col min="6" max="6" width="21" bestFit="1" customWidth="1"/>
    <col min="7" max="7" width="28.7109375" bestFit="1" customWidth="1"/>
    <col min="8" max="8" width="10.28515625" customWidth="1"/>
    <col min="15" max="15" width="16.42578125" bestFit="1" customWidth="1"/>
  </cols>
  <sheetData>
    <row r="1" spans="1:15" x14ac:dyDescent="0.25">
      <c r="A1" t="s">
        <v>400</v>
      </c>
      <c r="C1" t="s">
        <v>401</v>
      </c>
      <c r="F1" s="1" t="s">
        <v>402</v>
      </c>
      <c r="G1" s="1" t="s">
        <v>845</v>
      </c>
      <c r="K1" t="s">
        <v>403</v>
      </c>
      <c r="O1" t="s">
        <v>404</v>
      </c>
    </row>
    <row r="2" spans="1:15" x14ac:dyDescent="0.25">
      <c r="A2" t="s">
        <v>17</v>
      </c>
      <c r="C2" t="s">
        <v>34</v>
      </c>
      <c r="F2" s="1" t="s">
        <v>352</v>
      </c>
      <c r="G2" s="1" t="s">
        <v>840</v>
      </c>
      <c r="O2" s="12" t="s">
        <v>405</v>
      </c>
    </row>
    <row r="3" spans="1:15" x14ac:dyDescent="0.25">
      <c r="A3" t="s">
        <v>45</v>
      </c>
      <c r="C3" t="s">
        <v>30</v>
      </c>
      <c r="F3" s="1" t="s">
        <v>360</v>
      </c>
      <c r="G3" s="1" t="s">
        <v>846</v>
      </c>
      <c r="O3" s="13" t="s">
        <v>406</v>
      </c>
    </row>
    <row r="4" spans="1:15" x14ac:dyDescent="0.25">
      <c r="A4" t="s">
        <v>44</v>
      </c>
      <c r="C4" t="s">
        <v>22</v>
      </c>
      <c r="F4" s="1" t="s">
        <v>43</v>
      </c>
      <c r="G4" s="1" t="s">
        <v>847</v>
      </c>
      <c r="O4" s="14" t="s">
        <v>407</v>
      </c>
    </row>
    <row r="5" spans="1:15" x14ac:dyDescent="0.25">
      <c r="C5" t="s">
        <v>208</v>
      </c>
      <c r="F5" s="1" t="s">
        <v>408</v>
      </c>
      <c r="G5" s="1" t="s">
        <v>848</v>
      </c>
      <c r="O5" s="15" t="s">
        <v>409</v>
      </c>
    </row>
    <row r="6" spans="1:15" x14ac:dyDescent="0.25">
      <c r="A6" t="s">
        <v>410</v>
      </c>
      <c r="F6" s="1" t="s">
        <v>37</v>
      </c>
      <c r="G6" s="1" t="s">
        <v>849</v>
      </c>
    </row>
    <row r="7" spans="1:15" x14ac:dyDescent="0.25">
      <c r="A7" t="s">
        <v>38</v>
      </c>
      <c r="C7" t="s">
        <v>411</v>
      </c>
      <c r="F7" s="1" t="s">
        <v>412</v>
      </c>
      <c r="G7" s="1" t="s">
        <v>850</v>
      </c>
    </row>
    <row r="8" spans="1:15" x14ac:dyDescent="0.25">
      <c r="A8" t="s">
        <v>18</v>
      </c>
      <c r="C8" t="s">
        <v>351</v>
      </c>
      <c r="F8" s="1" t="s">
        <v>365</v>
      </c>
      <c r="G8" s="1" t="s">
        <v>851</v>
      </c>
    </row>
    <row r="9" spans="1:15" x14ac:dyDescent="0.25">
      <c r="A9" t="s">
        <v>48</v>
      </c>
      <c r="C9" t="s">
        <v>353</v>
      </c>
      <c r="F9" s="1" t="s">
        <v>357</v>
      </c>
      <c r="G9" s="1" t="s">
        <v>852</v>
      </c>
    </row>
    <row r="10" spans="1:15" x14ac:dyDescent="0.25">
      <c r="C10" t="s">
        <v>355</v>
      </c>
      <c r="F10" s="1" t="s">
        <v>413</v>
      </c>
      <c r="G10" s="1" t="s">
        <v>853</v>
      </c>
    </row>
    <row r="11" spans="1:15" x14ac:dyDescent="0.25">
      <c r="A11" t="s">
        <v>414</v>
      </c>
      <c r="C11" t="s">
        <v>356</v>
      </c>
      <c r="F11" s="1" t="s">
        <v>85</v>
      </c>
      <c r="G11" s="1" t="s">
        <v>854</v>
      </c>
    </row>
    <row r="12" spans="1:15" x14ac:dyDescent="0.25">
      <c r="A12" t="s">
        <v>415</v>
      </c>
      <c r="C12" t="s">
        <v>350</v>
      </c>
      <c r="F12" s="1" t="s">
        <v>361</v>
      </c>
      <c r="G12" s="1" t="s">
        <v>855</v>
      </c>
    </row>
    <row r="13" spans="1:15" x14ac:dyDescent="0.25">
      <c r="A13" t="s">
        <v>36</v>
      </c>
      <c r="C13" t="s">
        <v>354</v>
      </c>
      <c r="F13" s="1" t="s">
        <v>368</v>
      </c>
      <c r="G13" s="1" t="s">
        <v>856</v>
      </c>
    </row>
    <row r="14" spans="1:15" x14ac:dyDescent="0.25">
      <c r="A14" t="s">
        <v>50</v>
      </c>
      <c r="C14" t="s">
        <v>359</v>
      </c>
      <c r="F14" s="1" t="s">
        <v>416</v>
      </c>
      <c r="G14" s="1" t="s">
        <v>857</v>
      </c>
    </row>
    <row r="15" spans="1:15" x14ac:dyDescent="0.25">
      <c r="A15" t="s">
        <v>71</v>
      </c>
      <c r="C15" t="s">
        <v>362</v>
      </c>
      <c r="F15" s="1" t="s">
        <v>363</v>
      </c>
      <c r="G15" s="1" t="s">
        <v>858</v>
      </c>
    </row>
    <row r="16" spans="1:15" x14ac:dyDescent="0.25">
      <c r="A16" t="s">
        <v>99</v>
      </c>
      <c r="F16" s="1" t="s">
        <v>122</v>
      </c>
      <c r="G16" s="1" t="s">
        <v>859</v>
      </c>
    </row>
    <row r="17" spans="1:7" x14ac:dyDescent="0.25">
      <c r="A17" t="s">
        <v>20</v>
      </c>
      <c r="C17" t="s">
        <v>417</v>
      </c>
      <c r="F17" s="1" t="s">
        <v>95</v>
      </c>
      <c r="G17" s="1" t="s">
        <v>860</v>
      </c>
    </row>
    <row r="18" spans="1:7" x14ac:dyDescent="0.25">
      <c r="A18" t="s">
        <v>202</v>
      </c>
      <c r="C18" t="s">
        <v>418</v>
      </c>
      <c r="F18" s="1" t="s">
        <v>419</v>
      </c>
      <c r="G18" s="1" t="s">
        <v>861</v>
      </c>
    </row>
    <row r="19" spans="1:7" x14ac:dyDescent="0.25">
      <c r="A19" t="s">
        <v>420</v>
      </c>
      <c r="C19" t="s">
        <v>421</v>
      </c>
      <c r="F19" s="1" t="s">
        <v>246</v>
      </c>
      <c r="G19" s="1" t="s">
        <v>862</v>
      </c>
    </row>
    <row r="20" spans="1:7" x14ac:dyDescent="0.25">
      <c r="A20" t="s">
        <v>153</v>
      </c>
      <c r="C20" t="s">
        <v>398</v>
      </c>
      <c r="F20" s="1" t="s">
        <v>422</v>
      </c>
      <c r="G20" s="1" t="s">
        <v>863</v>
      </c>
    </row>
    <row r="21" spans="1:7" x14ac:dyDescent="0.25">
      <c r="A21" t="s">
        <v>32</v>
      </c>
      <c r="C21" t="s">
        <v>423</v>
      </c>
      <c r="F21" s="1" t="s">
        <v>252</v>
      </c>
      <c r="G21" s="1" t="s">
        <v>864</v>
      </c>
    </row>
    <row r="22" spans="1:7" x14ac:dyDescent="0.25">
      <c r="A22" t="s">
        <v>123</v>
      </c>
      <c r="C22" t="s">
        <v>424</v>
      </c>
      <c r="F22" s="1" t="s">
        <v>425</v>
      </c>
      <c r="G22" s="1" t="s">
        <v>865</v>
      </c>
    </row>
    <row r="23" spans="1:7" x14ac:dyDescent="0.25">
      <c r="A23" t="s">
        <v>53</v>
      </c>
      <c r="C23" t="s">
        <v>426</v>
      </c>
      <c r="F23" s="1" t="s">
        <v>427</v>
      </c>
      <c r="G23" s="1" t="s">
        <v>866</v>
      </c>
    </row>
    <row r="24" spans="1:7" x14ac:dyDescent="0.25">
      <c r="A24" t="s">
        <v>28</v>
      </c>
      <c r="C24" t="s">
        <v>428</v>
      </c>
      <c r="F24" s="1" t="s">
        <v>429</v>
      </c>
      <c r="G24" s="1" t="s">
        <v>867</v>
      </c>
    </row>
    <row r="25" spans="1:7" x14ac:dyDescent="0.25">
      <c r="A25" t="s">
        <v>69</v>
      </c>
      <c r="C25" t="s">
        <v>430</v>
      </c>
      <c r="F25" s="1" t="s">
        <v>150</v>
      </c>
      <c r="G25" s="1" t="s">
        <v>868</v>
      </c>
    </row>
    <row r="26" spans="1:7" x14ac:dyDescent="0.25">
      <c r="A26" t="s">
        <v>119</v>
      </c>
      <c r="C26" t="s">
        <v>431</v>
      </c>
      <c r="F26" s="1" t="s">
        <v>163</v>
      </c>
      <c r="G26" s="1" t="s">
        <v>869</v>
      </c>
    </row>
    <row r="27" spans="1:7" x14ac:dyDescent="0.25">
      <c r="A27" t="s">
        <v>42</v>
      </c>
      <c r="C27" t="s">
        <v>432</v>
      </c>
      <c r="F27" s="1" t="s">
        <v>243</v>
      </c>
      <c r="G27" s="1" t="s">
        <v>870</v>
      </c>
    </row>
    <row r="28" spans="1:7" x14ac:dyDescent="0.25">
      <c r="A28" t="s">
        <v>63</v>
      </c>
      <c r="C28" t="s">
        <v>433</v>
      </c>
      <c r="F28" s="1" t="s">
        <v>381</v>
      </c>
      <c r="G28" s="1" t="s">
        <v>871</v>
      </c>
    </row>
    <row r="29" spans="1:7" x14ac:dyDescent="0.25">
      <c r="A29" t="s">
        <v>399</v>
      </c>
      <c r="C29" t="s">
        <v>434</v>
      </c>
      <c r="F29" s="1" t="s">
        <v>366</v>
      </c>
      <c r="G29" s="1" t="s">
        <v>872</v>
      </c>
    </row>
    <row r="30" spans="1:7" x14ac:dyDescent="0.25">
      <c r="A30" t="s">
        <v>435</v>
      </c>
      <c r="F30" s="1" t="s">
        <v>181</v>
      </c>
      <c r="G30" s="1" t="s">
        <v>873</v>
      </c>
    </row>
    <row r="31" spans="1:7" x14ac:dyDescent="0.25">
      <c r="A31" t="s">
        <v>84</v>
      </c>
      <c r="F31" s="1" t="s">
        <v>324</v>
      </c>
      <c r="G31" s="1" t="s">
        <v>874</v>
      </c>
    </row>
    <row r="32" spans="1:7" x14ac:dyDescent="0.25">
      <c r="A32" t="s">
        <v>25</v>
      </c>
      <c r="F32" s="1" t="s">
        <v>378</v>
      </c>
      <c r="G32" s="1" t="s">
        <v>875</v>
      </c>
    </row>
    <row r="33" spans="1:7" x14ac:dyDescent="0.25">
      <c r="A33" t="s">
        <v>128</v>
      </c>
      <c r="F33" s="1" t="s">
        <v>436</v>
      </c>
      <c r="G33" s="1" t="s">
        <v>876</v>
      </c>
    </row>
    <row r="34" spans="1:7" x14ac:dyDescent="0.25">
      <c r="A34" t="s">
        <v>284</v>
      </c>
      <c r="F34" s="1" t="s">
        <v>369</v>
      </c>
      <c r="G34" s="1" t="s">
        <v>877</v>
      </c>
    </row>
    <row r="35" spans="1:7" x14ac:dyDescent="0.25">
      <c r="F35" s="1" t="s">
        <v>379</v>
      </c>
      <c r="G35" s="1" t="s">
        <v>878</v>
      </c>
    </row>
    <row r="36" spans="1:7" x14ac:dyDescent="0.25">
      <c r="F36" s="1" t="s">
        <v>233</v>
      </c>
      <c r="G36" s="1" t="s">
        <v>879</v>
      </c>
    </row>
    <row r="37" spans="1:7" x14ac:dyDescent="0.25">
      <c r="F37" s="1" t="s">
        <v>367</v>
      </c>
      <c r="G37" s="1" t="s">
        <v>880</v>
      </c>
    </row>
    <row r="38" spans="1:7" x14ac:dyDescent="0.25">
      <c r="F38" s="1" t="s">
        <v>437</v>
      </c>
      <c r="G38" s="1" t="s">
        <v>881</v>
      </c>
    </row>
    <row r="39" spans="1:7" x14ac:dyDescent="0.25">
      <c r="F39" s="1" t="s">
        <v>230</v>
      </c>
      <c r="G39" s="1" t="s">
        <v>882</v>
      </c>
    </row>
    <row r="40" spans="1:7" x14ac:dyDescent="0.25">
      <c r="F40" s="1" t="s">
        <v>120</v>
      </c>
      <c r="G40" s="1" t="s">
        <v>883</v>
      </c>
    </row>
    <row r="41" spans="1:7" x14ac:dyDescent="0.25">
      <c r="F41" s="1" t="s">
        <v>79</v>
      </c>
      <c r="G41" s="1" t="s">
        <v>884</v>
      </c>
    </row>
    <row r="42" spans="1:7" x14ac:dyDescent="0.25">
      <c r="F42" s="1" t="s">
        <v>102</v>
      </c>
      <c r="G42" s="1" t="s">
        <v>885</v>
      </c>
    </row>
    <row r="43" spans="1:7" x14ac:dyDescent="0.25">
      <c r="F43" s="1" t="s">
        <v>107</v>
      </c>
      <c r="G43" s="1" t="s">
        <v>886</v>
      </c>
    </row>
    <row r="44" spans="1:7" x14ac:dyDescent="0.25">
      <c r="F44" s="1" t="s">
        <v>195</v>
      </c>
      <c r="G44" s="1" t="s">
        <v>887</v>
      </c>
    </row>
    <row r="45" spans="1:7" x14ac:dyDescent="0.25">
      <c r="F45" s="1" t="s">
        <v>438</v>
      </c>
      <c r="G45" s="1" t="s">
        <v>888</v>
      </c>
    </row>
    <row r="46" spans="1:7" x14ac:dyDescent="0.25">
      <c r="F46" s="1" t="s">
        <v>373</v>
      </c>
      <c r="G46" s="1" t="s">
        <v>889</v>
      </c>
    </row>
    <row r="47" spans="1:7" x14ac:dyDescent="0.25">
      <c r="F47" s="1" t="s">
        <v>376</v>
      </c>
      <c r="G47" s="1" t="s">
        <v>890</v>
      </c>
    </row>
    <row r="48" spans="1:7" x14ac:dyDescent="0.25">
      <c r="F48" s="1" t="s">
        <v>439</v>
      </c>
      <c r="G48" s="1" t="s">
        <v>891</v>
      </c>
    </row>
    <row r="49" spans="6:7" x14ac:dyDescent="0.25">
      <c r="F49" s="1" t="s">
        <v>440</v>
      </c>
      <c r="G49" s="1" t="s">
        <v>892</v>
      </c>
    </row>
    <row r="50" spans="6:7" x14ac:dyDescent="0.25">
      <c r="F50" s="1" t="s">
        <v>441</v>
      </c>
      <c r="G50" s="1" t="s">
        <v>893</v>
      </c>
    </row>
    <row r="51" spans="6:7" x14ac:dyDescent="0.25">
      <c r="F51" s="1" t="s">
        <v>442</v>
      </c>
      <c r="G51" s="1" t="s">
        <v>894</v>
      </c>
    </row>
    <row r="52" spans="6:7" x14ac:dyDescent="0.25">
      <c r="F52" s="1" t="s">
        <v>33</v>
      </c>
      <c r="G52" s="1" t="s">
        <v>895</v>
      </c>
    </row>
    <row r="53" spans="6:7" x14ac:dyDescent="0.25">
      <c r="F53" s="1" t="s">
        <v>374</v>
      </c>
      <c r="G53" s="1" t="s">
        <v>896</v>
      </c>
    </row>
    <row r="54" spans="6:7" x14ac:dyDescent="0.25">
      <c r="F54" s="1" t="s">
        <v>443</v>
      </c>
      <c r="G54" s="1" t="s">
        <v>897</v>
      </c>
    </row>
    <row r="55" spans="6:7" x14ac:dyDescent="0.25">
      <c r="F55" s="1" t="s">
        <v>371</v>
      </c>
      <c r="G55" s="1" t="s">
        <v>898</v>
      </c>
    </row>
    <row r="56" spans="6:7" x14ac:dyDescent="0.25">
      <c r="F56" s="1" t="s">
        <v>235</v>
      </c>
      <c r="G56" s="1" t="s">
        <v>899</v>
      </c>
    </row>
    <row r="57" spans="6:7" x14ac:dyDescent="0.25">
      <c r="F57" s="1" t="s">
        <v>342</v>
      </c>
      <c r="G57" s="1" t="s">
        <v>900</v>
      </c>
    </row>
    <row r="58" spans="6:7" x14ac:dyDescent="0.25">
      <c r="F58" s="1" t="s">
        <v>375</v>
      </c>
      <c r="G58" s="1" t="s">
        <v>901</v>
      </c>
    </row>
    <row r="59" spans="6:7" x14ac:dyDescent="0.25">
      <c r="F59" s="1" t="s">
        <v>444</v>
      </c>
      <c r="G59" s="1" t="s">
        <v>902</v>
      </c>
    </row>
    <row r="60" spans="6:7" x14ac:dyDescent="0.25">
      <c r="F60" s="1" t="s">
        <v>349</v>
      </c>
      <c r="G60" s="1" t="s">
        <v>903</v>
      </c>
    </row>
    <row r="61" spans="6:7" x14ac:dyDescent="0.25">
      <c r="F61" s="1" t="s">
        <v>445</v>
      </c>
      <c r="G61" s="1" t="s">
        <v>904</v>
      </c>
    </row>
    <row r="62" spans="6:7" x14ac:dyDescent="0.25">
      <c r="F62" s="1" t="s">
        <v>47</v>
      </c>
      <c r="G62" s="1" t="s">
        <v>905</v>
      </c>
    </row>
    <row r="63" spans="6:7" x14ac:dyDescent="0.25">
      <c r="F63" s="1" t="s">
        <v>200</v>
      </c>
      <c r="G63" s="1" t="s">
        <v>906</v>
      </c>
    </row>
    <row r="64" spans="6:7" x14ac:dyDescent="0.25">
      <c r="F64" s="1" t="s">
        <v>26</v>
      </c>
      <c r="G64" s="1" t="s">
        <v>907</v>
      </c>
    </row>
    <row r="65" spans="6:7" x14ac:dyDescent="0.25">
      <c r="F65" s="1" t="s">
        <v>60</v>
      </c>
      <c r="G65" s="1" t="s">
        <v>908</v>
      </c>
    </row>
    <row r="66" spans="6:7" x14ac:dyDescent="0.25">
      <c r="F66" s="1" t="s">
        <v>446</v>
      </c>
      <c r="G66" s="1" t="s">
        <v>909</v>
      </c>
    </row>
    <row r="67" spans="6:7" x14ac:dyDescent="0.25">
      <c r="F67" s="1" t="s">
        <v>364</v>
      </c>
      <c r="G67" s="1" t="s">
        <v>910</v>
      </c>
    </row>
    <row r="68" spans="6:7" x14ac:dyDescent="0.25">
      <c r="F68" s="1" t="s">
        <v>358</v>
      </c>
      <c r="G68" s="1" t="s">
        <v>911</v>
      </c>
    </row>
    <row r="69" spans="6:7" x14ac:dyDescent="0.25">
      <c r="F69" s="1" t="s">
        <v>21</v>
      </c>
      <c r="G69" s="1" t="s">
        <v>912</v>
      </c>
    </row>
    <row r="70" spans="6:7" x14ac:dyDescent="0.25">
      <c r="F70" s="1" t="s">
        <v>156</v>
      </c>
      <c r="G70" s="1" t="s">
        <v>913</v>
      </c>
    </row>
    <row r="71" spans="6:7" x14ac:dyDescent="0.25">
      <c r="F71" s="1" t="s">
        <v>154</v>
      </c>
      <c r="G71" s="1" t="s">
        <v>914</v>
      </c>
    </row>
    <row r="72" spans="6:7" x14ac:dyDescent="0.25">
      <c r="F72" s="1" t="s">
        <v>76</v>
      </c>
      <c r="G72" s="1" t="s">
        <v>915</v>
      </c>
    </row>
    <row r="73" spans="6:7" x14ac:dyDescent="0.25">
      <c r="F73" s="1" t="s">
        <v>447</v>
      </c>
      <c r="G73" s="1" t="s">
        <v>916</v>
      </c>
    </row>
    <row r="74" spans="6:7" x14ac:dyDescent="0.25">
      <c r="F74" s="1" t="s">
        <v>56</v>
      </c>
      <c r="G74" s="1" t="s">
        <v>917</v>
      </c>
    </row>
    <row r="75" spans="6:7" x14ac:dyDescent="0.25">
      <c r="F75" s="1" t="s">
        <v>51</v>
      </c>
      <c r="G75" s="1" t="s">
        <v>918</v>
      </c>
    </row>
    <row r="76" spans="6:7" x14ac:dyDescent="0.25">
      <c r="F76" s="1" t="s">
        <v>72</v>
      </c>
      <c r="G76" s="1" t="s">
        <v>919</v>
      </c>
    </row>
    <row r="77" spans="6:7" x14ac:dyDescent="0.25">
      <c r="F77" s="1" t="s">
        <v>377</v>
      </c>
      <c r="G77" s="1" t="s">
        <v>920</v>
      </c>
    </row>
    <row r="78" spans="6:7" x14ac:dyDescent="0.25">
      <c r="F78" s="1" t="s">
        <v>448</v>
      </c>
      <c r="G78" s="1" t="s">
        <v>921</v>
      </c>
    </row>
    <row r="79" spans="6:7" x14ac:dyDescent="0.25">
      <c r="F79" s="1" t="s">
        <v>449</v>
      </c>
      <c r="G79" s="1" t="s">
        <v>922</v>
      </c>
    </row>
    <row r="80" spans="6:7" x14ac:dyDescent="0.25">
      <c r="F80" s="1" t="s">
        <v>203</v>
      </c>
      <c r="G80" s="1" t="s">
        <v>923</v>
      </c>
    </row>
    <row r="81" spans="6:7" x14ac:dyDescent="0.25">
      <c r="F81" s="1" t="s">
        <v>179</v>
      </c>
      <c r="G81" s="1" t="s">
        <v>924</v>
      </c>
    </row>
    <row r="82" spans="6:7" x14ac:dyDescent="0.25">
      <c r="F82" s="1" t="s">
        <v>450</v>
      </c>
      <c r="G82" s="1" t="s">
        <v>925</v>
      </c>
    </row>
    <row r="83" spans="6:7" x14ac:dyDescent="0.25">
      <c r="F83" s="1" t="s">
        <v>372</v>
      </c>
      <c r="G83" s="1" t="s">
        <v>926</v>
      </c>
    </row>
    <row r="84" spans="6:7" x14ac:dyDescent="0.25">
      <c r="F84" s="1" t="s">
        <v>54</v>
      </c>
      <c r="G84" s="1" t="s">
        <v>927</v>
      </c>
    </row>
    <row r="85" spans="6:7" x14ac:dyDescent="0.25">
      <c r="F85" s="1" t="s">
        <v>451</v>
      </c>
      <c r="G85" s="1" t="s">
        <v>928</v>
      </c>
    </row>
    <row r="86" spans="6:7" x14ac:dyDescent="0.25">
      <c r="F86" s="1" t="s">
        <v>380</v>
      </c>
      <c r="G86" s="1" t="s">
        <v>929</v>
      </c>
    </row>
    <row r="87" spans="6:7" x14ac:dyDescent="0.25">
      <c r="F87" s="1" t="s">
        <v>132</v>
      </c>
      <c r="G87" s="1" t="s">
        <v>930</v>
      </c>
    </row>
    <row r="88" spans="6:7" x14ac:dyDescent="0.25">
      <c r="F88" s="1" t="s">
        <v>452</v>
      </c>
      <c r="G88" s="1" t="s">
        <v>931</v>
      </c>
    </row>
    <row r="89" spans="6:7" x14ac:dyDescent="0.25">
      <c r="F89" s="1" t="s">
        <v>40</v>
      </c>
      <c r="G89" s="1" t="s">
        <v>932</v>
      </c>
    </row>
    <row r="90" spans="6:7" x14ac:dyDescent="0.25">
      <c r="F90" s="1" t="s">
        <v>453</v>
      </c>
      <c r="G90" s="1" t="s">
        <v>933</v>
      </c>
    </row>
    <row r="91" spans="6:7" x14ac:dyDescent="0.25">
      <c r="F91" s="1" t="s">
        <v>66</v>
      </c>
      <c r="G91" s="1" t="s">
        <v>934</v>
      </c>
    </row>
    <row r="92" spans="6:7" x14ac:dyDescent="0.25">
      <c r="F92" s="1" t="s">
        <v>29</v>
      </c>
      <c r="G92" s="1" t="s">
        <v>935</v>
      </c>
    </row>
    <row r="93" spans="6:7" x14ac:dyDescent="0.25">
      <c r="F93" s="1" t="s">
        <v>454</v>
      </c>
      <c r="G93" s="1" t="s">
        <v>936</v>
      </c>
    </row>
    <row r="94" spans="6:7" x14ac:dyDescent="0.25">
      <c r="F94" s="1" t="s">
        <v>105</v>
      </c>
      <c r="G94" s="1" t="s">
        <v>937</v>
      </c>
    </row>
    <row r="95" spans="6:7" x14ac:dyDescent="0.25">
      <c r="F95" s="1" t="s">
        <v>89</v>
      </c>
      <c r="G95" s="1" t="s">
        <v>938</v>
      </c>
    </row>
    <row r="96" spans="6:7" x14ac:dyDescent="0.25">
      <c r="F96" s="1" t="s">
        <v>176</v>
      </c>
      <c r="G96" s="1" t="s">
        <v>939</v>
      </c>
    </row>
    <row r="97" spans="6:7" x14ac:dyDescent="0.25">
      <c r="F97" s="1" t="s">
        <v>370</v>
      </c>
      <c r="G97" s="1" t="s">
        <v>940</v>
      </c>
    </row>
    <row r="98" spans="6:7" x14ac:dyDescent="0.25">
      <c r="F98" s="1" t="s">
        <v>455</v>
      </c>
      <c r="G98" s="1" t="s">
        <v>941</v>
      </c>
    </row>
    <row r="99" spans="6:7" x14ac:dyDescent="0.25">
      <c r="F99" s="1" t="s">
        <v>285</v>
      </c>
      <c r="G99" s="1" t="s">
        <v>942</v>
      </c>
    </row>
    <row r="100" spans="6:7" x14ac:dyDescent="0.25">
      <c r="F100" s="1" t="s">
        <v>301</v>
      </c>
      <c r="G100" s="1" t="s">
        <v>943</v>
      </c>
    </row>
  </sheetData>
  <pageMargins left="0.511811024" right="0.511811024" top="0.78740157499999996" bottom="0.78740157499999996" header="0.31496062000000002" footer="0.3149606200000000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4B68DC6CAE946BD2B41BC671ED33E" ma:contentTypeVersion="2" ma:contentTypeDescription="Crie um novo documento." ma:contentTypeScope="" ma:versionID="4b0b1fa238c0ed98850cb0d73b9783a7">
  <xsd:schema xmlns:xsd="http://www.w3.org/2001/XMLSchema" xmlns:xs="http://www.w3.org/2001/XMLSchema" xmlns:p="http://schemas.microsoft.com/office/2006/metadata/properties" xmlns:ns2="a6a296e3-91fe-4638-a5a2-e5d2a7d40455" targetNamespace="http://schemas.microsoft.com/office/2006/metadata/properties" ma:root="true" ma:fieldsID="69ea8e85c6a01f87ac6eb08ad83057c5" ns2:_="">
    <xsd:import namespace="a6a296e3-91fe-4638-a5a2-e5d2a7d404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296e3-91fe-4638-a5a2-e5d2a7d404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4BFD22-83AC-4DBE-96F7-F34AFDA1FC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a296e3-91fe-4638-a5a2-e5d2a7d404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9527D4-1223-4F9D-9BF8-55C69BEBE0BF}">
  <ds:schemaRefs>
    <ds:schemaRef ds:uri="http://purl.org/dc/elements/1.1/"/>
    <ds:schemaRef ds:uri="http://schemas.microsoft.com/office/2006/documentManagement/types"/>
    <ds:schemaRef ds:uri="http://www.w3.org/XML/1998/namespace"/>
    <ds:schemaRef ds:uri="a6a296e3-91fe-4638-a5a2-e5d2a7d40455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97D91C-6DE1-45F8-8ED6-ABD539165B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CAANxSAAL</vt:lpstr>
      <vt:lpstr>INDICADORES</vt:lpstr>
      <vt:lpstr>FORNECEDORES</vt:lpstr>
      <vt:lpstr>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Mendonca Maia Bernardes</dc:creator>
  <cp:keywords/>
  <dc:description/>
  <cp:lastModifiedBy>Jessica Nogueira Gomes e Silva</cp:lastModifiedBy>
  <cp:revision/>
  <dcterms:created xsi:type="dcterms:W3CDTF">2021-10-18T13:05:22Z</dcterms:created>
  <dcterms:modified xsi:type="dcterms:W3CDTF">2022-06-06T19:55:37Z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0x0101007B24B68DC6CAE946BD2B41BC671ED33E</vt:lpwstr>
  </property>
</Properties>
</file>