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xr:revisionPtr revIDLastSave="0" documentId="8_{E13F5010-4EE8-894C-873F-EE0B0B2BF9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est" sheetId="1" r:id="rId1"/>
    <sheet name="p_apoio" sheetId="2" r:id="rId2"/>
  </sheets>
  <definedNames>
    <definedName name="aporte">Invest!$D$15:$D$15</definedName>
    <definedName name="patrimonio">Invest!$D$18:$D$18</definedName>
    <definedName name="qdt_anos">Invest!$D$16:$D$16</definedName>
    <definedName name="rendimento_carteira">Invest!$D$11:$D$11</definedName>
    <definedName name="salario">Invest!$D$10:$D$10</definedName>
    <definedName name="sugestao_investimento">Invest!$D$12:$D$12</definedName>
    <definedName name="taxa_mensal">Invest!$D$17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16" i="2"/>
  <c r="A9" i="2"/>
  <c r="A10" i="2"/>
  <c r="A11" i="2"/>
  <c r="A12" i="2"/>
  <c r="A13" i="2"/>
  <c r="A14" i="2"/>
  <c r="A15" i="2"/>
  <c r="A17" i="2"/>
  <c r="A18" i="2"/>
  <c r="A19" i="2"/>
  <c r="A20" i="2"/>
  <c r="A5" i="2"/>
  <c r="A4" i="2"/>
  <c r="A6" i="2"/>
  <c r="A7" i="2"/>
  <c r="A8" i="2"/>
  <c r="A3" i="2"/>
  <c r="D31" i="1" a="1"/>
  <c r="D31" i="1"/>
  <c r="D12" i="1"/>
  <c r="D18" i="1" a="1"/>
  <c r="D18" i="1"/>
  <c r="D19" i="1" a="1"/>
  <c r="D19" i="1"/>
  <c r="C23" i="1"/>
  <c r="D23" i="1" a="1"/>
  <c r="D23" i="1"/>
  <c r="C24" i="1"/>
  <c r="D24" i="1" a="1"/>
  <c r="D24" i="1"/>
  <c r="C25" i="1"/>
  <c r="D25" i="1" a="1"/>
  <c r="D25" i="1"/>
  <c r="C26" i="1"/>
  <c r="D26" i="1" a="1"/>
  <c r="D26" i="1"/>
  <c r="C22" i="1"/>
  <c r="D22" i="1" a="1"/>
  <c r="D22" i="1"/>
  <c r="D35" i="1"/>
  <c r="D36" i="1"/>
  <c r="D37" i="1"/>
  <c r="D38" i="1"/>
  <c r="D39" i="1"/>
  <c r="D34" i="1"/>
  <c r="D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<sst xmlns="http://schemas.openxmlformats.org/spreadsheetml/2006/main" count="69" uniqueCount="35">
  <si>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</si>
  <si>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</si>
  <si>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</si>
  <si>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</si>
  <si>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</si>
  <si>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</si>
  <si>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</si>
  <si>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</si>
  <si>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</si>
  <si>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</si>
  <si>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</si>
  <si>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</t>
  </si>
  <si>
    <t>Quantos em 2 anos?</t>
  </si>
  <si>
    <t>Quantos em 5 anos?</t>
  </si>
  <si>
    <t>Quantos em 10 anos?</t>
  </si>
  <si>
    <t>Quantos em 20 anos?</t>
  </si>
  <si>
    <t>Quantos em 30 anos?</t>
  </si>
  <si>
    <t>PERFIL</t>
  </si>
  <si>
    <t>Agressivo</t>
  </si>
  <si>
    <t>Valor a ser investido por mês</t>
  </si>
  <si>
    <t>TIPOS DE FII</t>
  </si>
  <si>
    <t>% sugerido</t>
  </si>
  <si>
    <t>Valores</t>
  </si>
  <si>
    <t>PAPEL</t>
  </si>
  <si>
    <t>TIJOLO</t>
  </si>
  <si>
    <t>HÍBRIDROS</t>
  </si>
  <si>
    <t>FOFSs</t>
  </si>
  <si>
    <t>DESENVOLVIMENTO</t>
  </si>
  <si>
    <t>HOTELARIA</t>
  </si>
  <si>
    <t>Chave</t>
  </si>
  <si>
    <t xml:space="preserve">Perfil </t>
  </si>
  <si>
    <t>Tipos de FIIs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</si>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</sst>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;[Red]\-&quot;R$&quot;\ #,##0.00"/>
    <numFmt numFmtId="165" formatCode="&quot;R$&quot;\ #,##0.00"/>
  </numFmts>
  <fonts count="8" x14ac:knownFonts="1">
    <font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0"/>
      <name val="JasmineUPC"/>
    </font>
    <font>
      <sz val="22"/>
      <color rgb="FFFFFFFF"/>
      <name val="JasmineUPC"/>
    </font>
    <font>
      <sz val="13"/>
      <color theme="1"/>
      <name val="Times New Roman"/>
    </font>
    <font>
      <b/>
      <sz val="13"/>
      <color theme="1"/>
      <name val="Times New Roman"/>
    </font>
    <font>
      <sz val="13"/>
      <color theme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8" tint="0.399975585192419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8" tint="0.39997558519241921"/>
      </right>
      <top/>
      <bottom style="thin">
        <color theme="0" tint="-0.14999847407452621"/>
      </bottom>
      <diagonal/>
    </border>
    <border>
      <left style="medium">
        <color theme="8" tint="0.399975585192419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8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8" tint="0.39997558519241921"/>
      </left>
      <right style="thin">
        <color theme="0" tint="-0.14999847407452621"/>
      </right>
      <top style="thin">
        <color theme="0" tint="-0.14999847407452621"/>
      </top>
      <bottom style="medium">
        <color theme="8" tint="0.39997558519241921"/>
      </bottom>
      <diagonal/>
    </border>
    <border>
      <left style="thin">
        <color theme="0" tint="-0.14999847407452621"/>
      </left>
      <right style="medium">
        <color theme="8" tint="0.39997558519241921"/>
      </right>
      <top style="thin">
        <color theme="0" tint="-0.149998474074526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8" tint="0.39997558519241921"/>
      </bottom>
      <diagonal/>
    </border>
    <border>
      <left style="medium">
        <color theme="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9"/>
      </right>
      <top/>
      <bottom style="thin">
        <color theme="0" tint="-0.14999847407452621"/>
      </bottom>
      <diagonal/>
    </border>
    <border>
      <left style="medium">
        <color theme="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9"/>
      </left>
      <right style="thin">
        <color theme="0" tint="-0.14999847407452621"/>
      </right>
      <top style="thin">
        <color theme="0" tint="-0.14999847407452621"/>
      </top>
      <bottom style="medium">
        <color theme="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9"/>
      </bottom>
      <diagonal/>
    </border>
    <border>
      <left style="thin">
        <color theme="0" tint="-0.14999847407452621"/>
      </left>
      <right style="medium">
        <color theme="9"/>
      </right>
      <top style="thin">
        <color theme="0" tint="-0.14999847407452621"/>
      </top>
      <bottom style="medium">
        <color theme="9"/>
      </bottom>
      <diagonal/>
    </border>
    <border>
      <left/>
      <right/>
      <top/>
      <bottom style="double">
        <color theme="8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5" fontId="5" fillId="0" borderId="8" xfId="0" applyNumberFormat="1" applyFont="1" applyBorder="1"/>
    <xf numFmtId="10" fontId="5" fillId="0" borderId="10" xfId="0" applyNumberFormat="1" applyFont="1" applyBorder="1"/>
    <xf numFmtId="0" fontId="3" fillId="3" borderId="5" xfId="0" applyFont="1" applyFill="1" applyBorder="1" applyAlignment="1">
      <alignment vertical="center"/>
    </xf>
    <xf numFmtId="165" fontId="5" fillId="0" borderId="20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164" fontId="5" fillId="4" borderId="17" xfId="0" applyNumberFormat="1" applyFont="1" applyFill="1" applyBorder="1"/>
    <xf numFmtId="164" fontId="5" fillId="4" borderId="20" xfId="0" applyNumberFormat="1" applyFont="1" applyFill="1" applyBorder="1"/>
    <xf numFmtId="164" fontId="5" fillId="4" borderId="6" xfId="0" applyNumberFormat="1" applyFont="1" applyFill="1" applyBorder="1"/>
    <xf numFmtId="164" fontId="5" fillId="4" borderId="22" xfId="0" applyNumberFormat="1" applyFont="1" applyFill="1" applyBorder="1"/>
    <xf numFmtId="164" fontId="5" fillId="4" borderId="24" xfId="0" applyNumberFormat="1" applyFont="1" applyFill="1" applyBorder="1"/>
    <xf numFmtId="164" fontId="5" fillId="4" borderId="25" xfId="0" applyNumberFormat="1" applyFont="1" applyFill="1" applyBorder="1"/>
    <xf numFmtId="165" fontId="5" fillId="4" borderId="12" xfId="0" applyNumberFormat="1" applyFont="1" applyFill="1" applyBorder="1"/>
    <xf numFmtId="164" fontId="5" fillId="4" borderId="22" xfId="0" applyNumberFormat="1" applyFont="1" applyFill="1" applyBorder="1" applyAlignment="1">
      <alignment horizontal="center"/>
    </xf>
    <xf numFmtId="164" fontId="5" fillId="4" borderId="25" xfId="0" applyNumberFormat="1" applyFont="1" applyFill="1" applyBorder="1" applyAlignment="1">
      <alignment horizontal="center"/>
    </xf>
    <xf numFmtId="0" fontId="5" fillId="4" borderId="19" xfId="0" applyFont="1" applyFill="1" applyBorder="1" applyAlignment="1">
      <alignment horizontal="left" indent="1"/>
    </xf>
    <xf numFmtId="0" fontId="5" fillId="4" borderId="21" xfId="0" applyFont="1" applyFill="1" applyBorder="1" applyAlignment="1">
      <alignment horizontal="left" indent="1"/>
    </xf>
    <xf numFmtId="0" fontId="5" fillId="4" borderId="23" xfId="0" applyFont="1" applyFill="1" applyBorder="1" applyAlignment="1">
      <alignment horizontal="left" indent="1"/>
    </xf>
    <xf numFmtId="0" fontId="5" fillId="0" borderId="0" xfId="0" applyFont="1"/>
    <xf numFmtId="0" fontId="5" fillId="0" borderId="0" xfId="0" applyFont="1" applyBorder="1"/>
    <xf numFmtId="0" fontId="6" fillId="4" borderId="0" xfId="0" applyFont="1" applyFill="1"/>
    <xf numFmtId="165" fontId="6" fillId="4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5" borderId="0" xfId="0" applyFont="1" applyFill="1"/>
    <xf numFmtId="9" fontId="5" fillId="0" borderId="0" xfId="0" applyNumberFormat="1" applyFont="1" applyAlignment="1">
      <alignment horizontal="center"/>
    </xf>
    <xf numFmtId="0" fontId="5" fillId="6" borderId="0" xfId="0" applyFont="1" applyFill="1"/>
    <xf numFmtId="0" fontId="6" fillId="6" borderId="0" xfId="0" applyFont="1" applyFill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5" fontId="5" fillId="4" borderId="0" xfId="0" applyNumberFormat="1" applyFont="1" applyFill="1" applyAlignment="1">
      <alignment horizontal="center"/>
    </xf>
    <xf numFmtId="0" fontId="0" fillId="0" borderId="26" xfId="0" applyBorder="1"/>
    <xf numFmtId="0" fontId="5" fillId="0" borderId="26" xfId="0" applyFont="1" applyBorder="1" applyAlignment="1">
      <alignment horizontal="center"/>
    </xf>
    <xf numFmtId="9" fontId="5" fillId="0" borderId="26" xfId="0" applyNumberFormat="1" applyFont="1" applyBorder="1" applyAlignment="1">
      <alignment horizontal="center"/>
    </xf>
    <xf numFmtId="9" fontId="0" fillId="0" borderId="0" xfId="0" applyNumberFormat="1"/>
    <xf numFmtId="9" fontId="0" fillId="0" borderId="26" xfId="0" applyNumberFormat="1" applyBorder="1"/>
    <xf numFmtId="0" fontId="5" fillId="4" borderId="0" xfId="0" applyFont="1" applyFill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EA72E"/>
      <color rgb="FFBDF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49ED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Invest!$B$34:$B$39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HÍBRIDROS</c:v>
                </c:pt>
                <c:pt idx="3">
                  <c:v>FOFSs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Invest!$C$34:$C$39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4-4D7D-8A9C-BD0E533C8B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8"/>
        <c:axId val="865950728"/>
        <c:axId val="2024568840"/>
      </c:barChart>
      <c:catAx>
        <c:axId val="86595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68840"/>
        <c:crosses val="autoZero"/>
        <c:auto val="1"/>
        <c:lblAlgn val="ctr"/>
        <c:lblOffset val="100"/>
        <c:noMultiLvlLbl val="0"/>
      </c:catAx>
      <c:valAx>
        <c:axId val="202456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5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4</xdr:col>
      <xdr:colOff>1066800</xdr:colOff>
      <xdr:row>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33CA1C-8AF6-211F-22FE-6634533DFF49}"/>
            </a:ext>
          </a:extLst>
        </xdr:cNvPr>
        <xdr:cNvSpPr txBox="1"/>
      </xdr:nvSpPr>
      <xdr:spPr>
        <a:xfrm>
          <a:off x="123825" y="0"/>
          <a:ext cx="6048375" cy="12096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48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JasmineUPC" panose="02020603050405020304" pitchFamily="18" charset="-34"/>
              <a:cs typeface="JasmineUPC" panose="02020603050405020304" pitchFamily="18" charset="-34"/>
            </a:rPr>
            <a:t>INVESTMENT ANALYSIS</a:t>
          </a:r>
        </a:p>
      </xdr:txBody>
    </xdr:sp>
    <xdr:clientData/>
  </xdr:twoCellAnchor>
  <xdr:twoCellAnchor editAs="oneCell">
    <xdr:from>
      <xdr:col>0</xdr:col>
      <xdr:colOff>266700</xdr:colOff>
      <xdr:row>1</xdr:row>
      <xdr:rowOff>76200</xdr:rowOff>
    </xdr:from>
    <xdr:to>
      <xdr:col>1</xdr:col>
      <xdr:colOff>0</xdr:colOff>
      <xdr:row>5</xdr:row>
      <xdr:rowOff>133350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FE9A61-DD0C-6E2A-6F86-86ECA9A9BC19}"/>
            </a:ext>
            <a:ext uri="{147F2762-F138-4A5C-976F-8EAC2B608ADB}">
              <a16:predDERef xmlns:a16="http://schemas.microsoft.com/office/drawing/2014/main" pred="{2733CA1C-8AF6-211F-22FE-6634533DF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66700"/>
          <a:ext cx="819150" cy="819150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40</xdr:row>
      <xdr:rowOff>123825</xdr:rowOff>
    </xdr:from>
    <xdr:to>
      <xdr:col>3</xdr:col>
      <xdr:colOff>866775</xdr:colOff>
      <xdr:row>46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7E60D2-2AE7-2888-835A-6DABF4BC97D5}"/>
            </a:ext>
            <a:ext uri="{147F2762-F138-4A5C-976F-8EAC2B608ADB}">
              <a16:predDERef xmlns:a16="http://schemas.microsoft.com/office/drawing/2014/main" pred="{4BFE9A61-DD0C-6E2A-6F86-86ECA9A9B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9A1602FC-1B33-4006-9FBD-C1338CD02061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showRowColHeaders="0" tabSelected="1" workbookViewId="0">
      <selection activeCell="E18" sqref="E18"/>
    </sheetView>
  </sheetViews>
  <sheetFormatPr defaultColWidth="0" defaultRowHeight="15" zeroHeight="1" x14ac:dyDescent="0.2"/>
  <cols>
    <col min="1" max="1" width="16.27734375" customWidth="1"/>
    <col min="2" max="2" width="30.40234375" customWidth="1"/>
    <col min="3" max="3" width="20.4453125" customWidth="1"/>
    <col min="4" max="4" width="16.41015625" customWidth="1"/>
    <col min="5" max="5" width="17.62109375" customWidth="1"/>
    <col min="6" max="6" width="7.26171875" customWidth="1"/>
    <col min="7" max="8" width="2.6875" hidden="1" customWidth="1"/>
    <col min="9" max="11" width="9.14453125" hidden="1" customWidth="1"/>
  </cols>
  <sheetData>
    <row r="1" spans="2:4" x14ac:dyDescent="0.2"/>
    <row r="2" spans="2:4" x14ac:dyDescent="0.2"/>
    <row r="3" spans="2:4" x14ac:dyDescent="0.2"/>
    <row r="4" spans="2:4" x14ac:dyDescent="0.2"/>
    <row r="5" spans="2:4" x14ac:dyDescent="0.2"/>
    <row r="6" spans="2:4" x14ac:dyDescent="0.2"/>
    <row r="7" spans="2:4" x14ac:dyDescent="0.2"/>
    <row r="8" spans="2:4" x14ac:dyDescent="0.2"/>
    <row r="9" spans="2:4" ht="35.25" x14ac:dyDescent="0.2">
      <c r="B9" s="49" t="s">
        <v>0</v>
      </c>
      <c r="C9" s="50"/>
      <c r="D9" s="7"/>
    </row>
    <row r="10" spans="2:4" ht="20.25" customHeight="1" x14ac:dyDescent="0.2">
      <c r="B10" s="51" t="s">
        <v>1</v>
      </c>
      <c r="C10" s="52"/>
      <c r="D10" s="5">
        <v>3500</v>
      </c>
    </row>
    <row r="11" spans="2:4" ht="16.5" x14ac:dyDescent="0.2">
      <c r="B11" s="53" t="s">
        <v>2</v>
      </c>
      <c r="C11" s="44"/>
      <c r="D11" s="6">
        <v>6.0000000000000001E-3</v>
      </c>
    </row>
    <row r="12" spans="2:4" ht="16.5" x14ac:dyDescent="0.2">
      <c r="B12" s="54" t="s">
        <v>3</v>
      </c>
      <c r="C12" s="55"/>
      <c r="D12" s="17">
        <f>D10*30%</f>
        <v>1050</v>
      </c>
    </row>
    <row r="13" spans="2:4" x14ac:dyDescent="0.2"/>
    <row r="14" spans="2:4" ht="35.25" customHeight="1" x14ac:dyDescent="0.2">
      <c r="B14" s="56" t="s">
        <v>4</v>
      </c>
      <c r="C14" s="57"/>
      <c r="D14" s="58"/>
    </row>
    <row r="15" spans="2:4" ht="16.5" x14ac:dyDescent="0.2">
      <c r="B15" s="59" t="s">
        <v>5</v>
      </c>
      <c r="C15" s="52"/>
      <c r="D15" s="8">
        <v>200</v>
      </c>
    </row>
    <row r="16" spans="2:4" ht="16.5" x14ac:dyDescent="0.2">
      <c r="B16" s="43" t="s">
        <v>6</v>
      </c>
      <c r="C16" s="44"/>
      <c r="D16" s="9">
        <v>5</v>
      </c>
    </row>
    <row r="17" spans="1:5" ht="16.5" x14ac:dyDescent="0.2">
      <c r="B17" s="43" t="s">
        <v>7</v>
      </c>
      <c r="C17" s="44"/>
      <c r="D17" s="10">
        <v>1.0789999999999999E-2</v>
      </c>
    </row>
    <row r="18" spans="1:5" ht="16.5" x14ac:dyDescent="0.2">
      <c r="B18" s="43" t="s">
        <v>8</v>
      </c>
      <c r="C18" s="44"/>
      <c r="D18" s="18" cm="1">
        <f t="array" ref="D18">FV(taxa_mensal,qdt_anos*12,aporte*-1)</f>
        <v>16755.382799697527</v>
      </c>
    </row>
    <row r="19" spans="1:5" ht="16.5" x14ac:dyDescent="0.2">
      <c r="B19" s="45" t="s">
        <v>9</v>
      </c>
      <c r="C19" s="46"/>
      <c r="D19" s="19" cm="1">
        <f t="array" ref="D19">patrimonio*rendimento_carteira</f>
        <v>100.53229679818516</v>
      </c>
    </row>
    <row r="20" spans="1:5" x14ac:dyDescent="0.2">
      <c r="E20" s="2"/>
    </row>
    <row r="21" spans="1:5" ht="35.25" x14ac:dyDescent="0.2">
      <c r="B21" s="47" t="s">
        <v>10</v>
      </c>
      <c r="C21" s="48"/>
      <c r="D21" s="4" t="s">
        <v>11</v>
      </c>
      <c r="E21" s="3"/>
    </row>
    <row r="22" spans="1:5" ht="21" customHeight="1" x14ac:dyDescent="0.2">
      <c r="A22" s="1">
        <v>2</v>
      </c>
      <c r="B22" s="20" t="s">
        <v>12</v>
      </c>
      <c r="C22" s="11">
        <f>FV($D$17,$A22*12,$D$15*-1)</f>
        <v>5445.5254595290435</v>
      </c>
      <c r="D22" s="12" cm="1">
        <f t="array" ref="D22">C22*rendimento_carteira</f>
        <v>32.673152757174265</v>
      </c>
    </row>
    <row r="23" spans="1:5" ht="16.5" x14ac:dyDescent="0.2">
      <c r="A23" s="1">
        <v>5</v>
      </c>
      <c r="B23" s="21" t="s">
        <v>13</v>
      </c>
      <c r="C23" s="13">
        <f>FV($D$17,$A23*12,$D$15*-1)</f>
        <v>16755.382799697527</v>
      </c>
      <c r="D23" s="14" cm="1">
        <f t="array" ref="D23">C23*rendimento_carteira</f>
        <v>100.53229679818516</v>
      </c>
    </row>
    <row r="24" spans="1:5" ht="16.5" x14ac:dyDescent="0.2">
      <c r="A24" s="1">
        <v>10</v>
      </c>
      <c r="B24" s="21" t="s">
        <v>14</v>
      </c>
      <c r="C24" s="13">
        <f>FV($D$17,$A24*12,$D$15*-1)</f>
        <v>48656.842506034438</v>
      </c>
      <c r="D24" s="14" cm="1">
        <f t="array" ref="D24">C24*rendimento_carteira</f>
        <v>291.94105503620665</v>
      </c>
    </row>
    <row r="25" spans="1:5" ht="16.5" x14ac:dyDescent="0.2">
      <c r="A25" s="1">
        <v>20</v>
      </c>
      <c r="B25" s="21" t="s">
        <v>15</v>
      </c>
      <c r="C25" s="13">
        <f>FV($D$17,$A25*12,$D$15*-1)</f>
        <v>225039.68001941612</v>
      </c>
      <c r="D25" s="14" cm="1">
        <f t="array" ref="D25">C25*rendimento_carteira</f>
        <v>1350.2380801164968</v>
      </c>
    </row>
    <row r="26" spans="1:5" ht="16.5" x14ac:dyDescent="0.2">
      <c r="A26" s="1">
        <v>30</v>
      </c>
      <c r="B26" s="22" t="s">
        <v>16</v>
      </c>
      <c r="C26" s="15">
        <f>FV($D$17,$A26*12,$D$15*-1)</f>
        <v>864433.93100094295</v>
      </c>
      <c r="D26" s="16" cm="1">
        <f t="array" ref="D26">C26*rendimento_carteira</f>
        <v>5186.6035860056581</v>
      </c>
    </row>
    <row r="27" spans="1:5" x14ac:dyDescent="0.2">
      <c r="D27" s="2"/>
      <c r="E27" s="2"/>
    </row>
    <row r="28" spans="1:5" ht="16.5" hidden="1" x14ac:dyDescent="0.2">
      <c r="B28" s="23"/>
      <c r="C28" s="23"/>
      <c r="D28" s="24"/>
      <c r="E28" s="2"/>
    </row>
    <row r="29" spans="1:5" ht="16.5" x14ac:dyDescent="0.2">
      <c r="B29" s="23"/>
      <c r="C29" s="23"/>
      <c r="D29" s="24"/>
      <c r="E29" s="2"/>
    </row>
    <row r="30" spans="1:5" ht="16.5" x14ac:dyDescent="0.2">
      <c r="B30" s="28" t="s">
        <v>17</v>
      </c>
      <c r="C30" s="28"/>
      <c r="D30" s="28" t="s">
        <v>18</v>
      </c>
      <c r="E30" s="2"/>
    </row>
    <row r="31" spans="1:5" ht="16.5" x14ac:dyDescent="0.2">
      <c r="B31" s="25" t="s">
        <v>19</v>
      </c>
      <c r="C31" s="25"/>
      <c r="D31" s="26" cm="1">
        <f t="array" ref="D31">aporte</f>
        <v>200</v>
      </c>
      <c r="E31" s="2"/>
    </row>
    <row r="32" spans="1:5" ht="16.5" x14ac:dyDescent="0.2">
      <c r="B32" s="23"/>
      <c r="C32" s="23"/>
      <c r="D32" s="23"/>
    </row>
    <row r="33" spans="2:4" ht="16.5" x14ac:dyDescent="0.2">
      <c r="B33" s="31" t="s">
        <v>20</v>
      </c>
      <c r="C33" s="31" t="s">
        <v>21</v>
      </c>
      <c r="D33" s="31" t="s">
        <v>22</v>
      </c>
    </row>
    <row r="34" spans="2:4" ht="16.5" x14ac:dyDescent="0.2">
      <c r="B34" s="41" t="s">
        <v>23</v>
      </c>
      <c r="C34" s="42">
        <f>VLOOKUP($D$30&amp;"-"&amp;B34,p_apoio!$A$3:$D$20,4,FALSE)</f>
        <v>0.5</v>
      </c>
      <c r="D34" s="35">
        <f>C34*$D$31</f>
        <v>100</v>
      </c>
    </row>
    <row r="35" spans="2:4" ht="16.5" x14ac:dyDescent="0.2">
      <c r="B35" s="41" t="s">
        <v>24</v>
      </c>
      <c r="C35" s="42">
        <f>VLOOKUP($D$30&amp;"-"&amp;B35,p_apoio!$A$3:$D$20,4,FALSE)</f>
        <v>0.1</v>
      </c>
      <c r="D35" s="35">
        <f t="shared" ref="D35:D39" si="0">C35*$D$31</f>
        <v>20</v>
      </c>
    </row>
    <row r="36" spans="2:4" ht="16.5" x14ac:dyDescent="0.2">
      <c r="B36" s="41" t="s">
        <v>25</v>
      </c>
      <c r="C36" s="42">
        <f>VLOOKUP($D$30&amp;"-"&amp;B36,p_apoio!$A$3:$D$20,4,FALSE)</f>
        <v>0.05</v>
      </c>
      <c r="D36" s="35">
        <f t="shared" si="0"/>
        <v>10</v>
      </c>
    </row>
    <row r="37" spans="2:4" ht="16.5" x14ac:dyDescent="0.2">
      <c r="B37" s="41" t="s">
        <v>26</v>
      </c>
      <c r="C37" s="42">
        <f>VLOOKUP($D$30&amp;"-"&amp;B37,p_apoio!$A$3:$D$20,4,FALSE)</f>
        <v>0.05</v>
      </c>
      <c r="D37" s="35">
        <f t="shared" si="0"/>
        <v>10</v>
      </c>
    </row>
    <row r="38" spans="2:4" ht="16.5" x14ac:dyDescent="0.2">
      <c r="B38" s="41" t="s">
        <v>27</v>
      </c>
      <c r="C38" s="42">
        <f>VLOOKUP($D$30&amp;"-"&amp;B38,p_apoio!$A$3:$D$20,4,FALSE)</f>
        <v>0.2</v>
      </c>
      <c r="D38" s="35">
        <f t="shared" si="0"/>
        <v>40</v>
      </c>
    </row>
    <row r="39" spans="2:4" ht="16.5" x14ac:dyDescent="0.2">
      <c r="B39" s="41" t="s">
        <v>28</v>
      </c>
      <c r="C39" s="42">
        <f>VLOOKUP($D$30&amp;"-"&amp;B39,p_apoio!$A$3:$D$20,4,FALSE)</f>
        <v>0.1</v>
      </c>
      <c r="D39" s="35">
        <f t="shared" si="0"/>
        <v>20</v>
      </c>
    </row>
    <row r="40" spans="2:4" ht="16.5" x14ac:dyDescent="0.2">
      <c r="B40" s="30"/>
      <c r="C40" s="30"/>
      <c r="D40" s="32">
        <f>SUM(D34:D39)</f>
        <v>200</v>
      </c>
    </row>
    <row r="41" spans="2:4" ht="16.5" x14ac:dyDescent="0.2">
      <c r="B41" s="23"/>
      <c r="C41" s="23"/>
      <c r="D41" s="23"/>
    </row>
    <row r="42" spans="2:4" ht="42" customHeight="1" x14ac:dyDescent="0.2">
      <c r="B42" s="23"/>
      <c r="C42" s="23"/>
      <c r="D42" s="23"/>
    </row>
    <row r="43" spans="2:4" ht="16.5" x14ac:dyDescent="0.2">
      <c r="B43" s="23"/>
      <c r="C43" s="23"/>
      <c r="D43" s="23"/>
    </row>
    <row r="44" spans="2:4" ht="65.25" customHeight="1" x14ac:dyDescent="0.2">
      <c r="B44" s="23"/>
      <c r="C44" s="23"/>
      <c r="D44" s="23"/>
    </row>
    <row r="45" spans="2:4" ht="16.5" x14ac:dyDescent="0.2">
      <c r="B45" s="23"/>
      <c r="C45" s="23"/>
      <c r="D45" s="23"/>
    </row>
    <row r="46" spans="2:4" ht="16.5" x14ac:dyDescent="0.2">
      <c r="B46" s="23"/>
      <c r="C46" s="23"/>
      <c r="D46" s="23"/>
    </row>
    <row r="47" spans="2:4" ht="16.5" x14ac:dyDescent="0.2">
      <c r="B47" s="23"/>
      <c r="C47" s="23"/>
      <c r="D47" s="23"/>
    </row>
    <row r="48" spans="2:4" ht="16.5" x14ac:dyDescent="0.2">
      <c r="B48" s="23"/>
      <c r="C48" s="23"/>
      <c r="D48" s="23"/>
    </row>
    <row r="49" spans="2:4" ht="16.5" hidden="1" x14ac:dyDescent="0.2">
      <c r="B49" s="23"/>
      <c r="C49" s="23"/>
      <c r="D49" s="23"/>
    </row>
  </sheetData>
  <mergeCells count="11">
    <mergeCell ref="B18:C18"/>
    <mergeCell ref="B17:C17"/>
    <mergeCell ref="B19:C19"/>
    <mergeCell ref="B21:C21"/>
    <mergeCell ref="B9:C9"/>
    <mergeCell ref="B10:C10"/>
    <mergeCell ref="B11:C11"/>
    <mergeCell ref="B12:C12"/>
    <mergeCell ref="B14:D14"/>
    <mergeCell ref="B15:C15"/>
    <mergeCell ref="B16:C16"/>
  </mergeCells>
  <dataValidations count="2">
    <dataValidation allowBlank="1" showInputMessage="1" showErrorMessage="1" sqref="B30" xr:uid="{41B4B005-1BCB-4A6B-86DF-70B3E9CE7F7C}"/>
    <dataValidation type="list" allowBlank="1" showInputMessage="1" showErrorMessage="1" sqref="D30" xr:uid="{161C2D6F-E9E2-482F-A32A-D05FBBCB5A95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04A-A738-484A-8012-FE64CBC1038B}">
  <dimension ref="A2:D20"/>
  <sheetViews>
    <sheetView topLeftCell="A3" workbookViewId="0">
      <selection activeCell="D15" sqref="D15"/>
    </sheetView>
  </sheetViews>
  <sheetFormatPr defaultRowHeight="15" x14ac:dyDescent="0.2"/>
  <cols>
    <col min="1" max="1" width="30.1328125" bestFit="1" customWidth="1"/>
    <col min="2" max="2" width="11.8359375" bestFit="1" customWidth="1"/>
    <col min="3" max="3" width="25.15234375" bestFit="1" customWidth="1"/>
  </cols>
  <sheetData>
    <row r="2" spans="1:4" x14ac:dyDescent="0.2">
      <c r="A2" s="33" t="s">
        <v>29</v>
      </c>
      <c r="B2" s="33" t="s">
        <v>30</v>
      </c>
      <c r="C2" s="34" t="s">
        <v>31</v>
      </c>
      <c r="D2" s="34" t="s">
        <v>32</v>
      </c>
    </row>
    <row r="3" spans="1:4" ht="16.5" x14ac:dyDescent="0.2">
      <c r="A3" t="str">
        <f>B3&amp;"-"&amp;C3</f>
        <v>Conservador-PAPEL</v>
      </c>
      <c r="B3" t="s">
        <v>33</v>
      </c>
      <c r="C3" s="27" t="s">
        <v>23</v>
      </c>
      <c r="D3" s="29">
        <v>0.3</v>
      </c>
    </row>
    <row r="4" spans="1:4" ht="16.5" x14ac:dyDescent="0.2">
      <c r="A4" t="str">
        <f t="shared" ref="A4:A20" si="0">B4&amp;"-"&amp;C4</f>
        <v>Conservador-TIJOLO</v>
      </c>
      <c r="B4" t="s">
        <v>33</v>
      </c>
      <c r="C4" s="27" t="s">
        <v>24</v>
      </c>
      <c r="D4" s="29">
        <v>0.5</v>
      </c>
    </row>
    <row r="5" spans="1:4" ht="16.5" x14ac:dyDescent="0.2">
      <c r="A5" t="str">
        <f>B5&amp;"-"&amp;C5</f>
        <v>Conservador-HÍBRIDROS</v>
      </c>
      <c r="B5" t="s">
        <v>33</v>
      </c>
      <c r="C5" s="27" t="s">
        <v>25</v>
      </c>
      <c r="D5" s="29">
        <v>0.1</v>
      </c>
    </row>
    <row r="6" spans="1:4" ht="16.5" x14ac:dyDescent="0.2">
      <c r="A6" t="str">
        <f t="shared" si="0"/>
        <v>Conservador-FOFSs</v>
      </c>
      <c r="B6" t="s">
        <v>33</v>
      </c>
      <c r="C6" s="27" t="s">
        <v>26</v>
      </c>
      <c r="D6" s="29">
        <v>0.1</v>
      </c>
    </row>
    <row r="7" spans="1:4" ht="16.5" x14ac:dyDescent="0.2">
      <c r="A7" t="str">
        <f t="shared" si="0"/>
        <v>Conservador-DESENVOLVIMENTO</v>
      </c>
      <c r="B7" t="s">
        <v>33</v>
      </c>
      <c r="C7" s="27" t="s">
        <v>27</v>
      </c>
      <c r="D7" s="29">
        <v>0</v>
      </c>
    </row>
    <row r="8" spans="1:4" ht="16.5" x14ac:dyDescent="0.2">
      <c r="A8" s="36" t="str">
        <f t="shared" si="0"/>
        <v>Conservador-HOTELARIA</v>
      </c>
      <c r="B8" s="36" t="s">
        <v>33</v>
      </c>
      <c r="C8" s="37" t="s">
        <v>28</v>
      </c>
      <c r="D8" s="38">
        <v>0</v>
      </c>
    </row>
    <row r="9" spans="1:4" ht="16.5" x14ac:dyDescent="0.2">
      <c r="A9" s="2" t="str">
        <f t="shared" si="0"/>
        <v>Moderado-PAPEL</v>
      </c>
      <c r="B9" t="s">
        <v>34</v>
      </c>
      <c r="C9" s="27" t="s">
        <v>23</v>
      </c>
      <c r="D9" s="39">
        <v>0.32</v>
      </c>
    </row>
    <row r="10" spans="1:4" ht="16.5" x14ac:dyDescent="0.2">
      <c r="A10" s="2" t="str">
        <f t="shared" si="0"/>
        <v>Moderado-TIJOLO</v>
      </c>
      <c r="B10" t="s">
        <v>34</v>
      </c>
      <c r="C10" s="27" t="s">
        <v>24</v>
      </c>
      <c r="D10" s="39">
        <v>0.35</v>
      </c>
    </row>
    <row r="11" spans="1:4" ht="16.5" x14ac:dyDescent="0.2">
      <c r="A11" s="2" t="str">
        <f t="shared" si="0"/>
        <v>Moderado-HÍBRIDROS</v>
      </c>
      <c r="B11" t="s">
        <v>34</v>
      </c>
      <c r="C11" s="27" t="s">
        <v>25</v>
      </c>
      <c r="D11" s="39">
        <v>0.08</v>
      </c>
    </row>
    <row r="12" spans="1:4" ht="16.5" x14ac:dyDescent="0.2">
      <c r="A12" s="2" t="str">
        <f t="shared" si="0"/>
        <v>Moderado-FOFSs</v>
      </c>
      <c r="B12" t="s">
        <v>34</v>
      </c>
      <c r="C12" s="27" t="s">
        <v>26</v>
      </c>
      <c r="D12" s="39">
        <v>0.05</v>
      </c>
    </row>
    <row r="13" spans="1:4" ht="16.5" x14ac:dyDescent="0.2">
      <c r="A13" s="2" t="str">
        <f t="shared" si="0"/>
        <v>Moderado-DESENVOLVIMENTO</v>
      </c>
      <c r="B13" t="s">
        <v>34</v>
      </c>
      <c r="C13" s="27" t="s">
        <v>27</v>
      </c>
      <c r="D13" s="39">
        <v>0.1</v>
      </c>
    </row>
    <row r="14" spans="1:4" ht="16.5" x14ac:dyDescent="0.2">
      <c r="A14" s="36" t="str">
        <f t="shared" si="0"/>
        <v>Moderado-HOTELARIA</v>
      </c>
      <c r="B14" s="36" t="s">
        <v>34</v>
      </c>
      <c r="C14" s="37" t="s">
        <v>28</v>
      </c>
      <c r="D14" s="40">
        <v>0.1</v>
      </c>
    </row>
    <row r="15" spans="1:4" ht="16.5" x14ac:dyDescent="0.2">
      <c r="A15" s="2" t="str">
        <f t="shared" si="0"/>
        <v>Agressivo-PAPEL</v>
      </c>
      <c r="B15" t="s">
        <v>18</v>
      </c>
      <c r="C15" s="27" t="s">
        <v>23</v>
      </c>
      <c r="D15" s="39">
        <v>0.5</v>
      </c>
    </row>
    <row r="16" spans="1:4" ht="16.5" x14ac:dyDescent="0.2">
      <c r="A16" s="2" t="str">
        <f>B16&amp;"-"&amp;C16</f>
        <v>Agressivo-TIJOLO</v>
      </c>
      <c r="B16" t="s">
        <v>18</v>
      </c>
      <c r="C16" s="27" t="s">
        <v>24</v>
      </c>
      <c r="D16" s="39">
        <v>0.1</v>
      </c>
    </row>
    <row r="17" spans="1:4" ht="16.5" x14ac:dyDescent="0.2">
      <c r="A17" s="2" t="str">
        <f t="shared" si="0"/>
        <v>Agressivo-HÍBRIDROS</v>
      </c>
      <c r="B17" t="s">
        <v>18</v>
      </c>
      <c r="C17" s="27" t="s">
        <v>25</v>
      </c>
      <c r="D17" s="39">
        <v>0.05</v>
      </c>
    </row>
    <row r="18" spans="1:4" ht="16.5" x14ac:dyDescent="0.2">
      <c r="A18" s="2" t="str">
        <f t="shared" si="0"/>
        <v>Agressivo-FOFSs</v>
      </c>
      <c r="B18" t="s">
        <v>18</v>
      </c>
      <c r="C18" s="27" t="s">
        <v>26</v>
      </c>
      <c r="D18" s="39">
        <v>0.05</v>
      </c>
    </row>
    <row r="19" spans="1:4" ht="16.5" x14ac:dyDescent="0.2">
      <c r="A19" s="2" t="str">
        <f t="shared" si="0"/>
        <v>Agressivo-DESENVOLVIMENTO</v>
      </c>
      <c r="B19" t="s">
        <v>18</v>
      </c>
      <c r="C19" s="27" t="s">
        <v>27</v>
      </c>
      <c r="D19" s="39">
        <v>0.2</v>
      </c>
    </row>
    <row r="20" spans="1:4" ht="16.5" x14ac:dyDescent="0.2">
      <c r="A20" s="2" t="str">
        <f t="shared" si="0"/>
        <v>Agressivo-HOTELARIA</v>
      </c>
      <c r="B20" t="s">
        <v>18</v>
      </c>
      <c r="C20" s="27" t="s">
        <v>28</v>
      </c>
      <c r="D20" s="3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Invest</vt:lpstr>
      <vt:lpstr>p_apoio</vt:lpstr>
      <vt:lpstr>aporte</vt:lpstr>
      <vt:lpstr>patrimonio</vt:lpstr>
      <vt:lpstr>qdt_anos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Jéssica Veloso</cp:lastModifiedBy>
  <cp:revision/>
  <dcterms:created xsi:type="dcterms:W3CDTF">2025-06-16T17:32:11Z</dcterms:created>
  <dcterms:modified xsi:type="dcterms:W3CDTF">2025-06-18T15:56:52Z</dcterms:modified>
  <cp:category/>
  <cp:contentStatus/>
</cp:coreProperties>
</file>