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9ac76fea547be7/Desktop/Homework/"/>
    </mc:Choice>
  </mc:AlternateContent>
  <xr:revisionPtr revIDLastSave="1164" documentId="8_{5775ED8B-7985-4976-A415-65060C8377EA}" xr6:coauthVersionLast="47" xr6:coauthVersionMax="47" xr10:uidLastSave="{0208D04E-822D-4EC1-A458-70E8395AEA78}"/>
  <bookViews>
    <workbookView xWindow="-120" yWindow="-120" windowWidth="57840" windowHeight="31920" activeTab="5" xr2:uid="{00000000-000D-0000-FFFF-FFFF00000000}"/>
  </bookViews>
  <sheets>
    <sheet name="Outcome Per Parent Category" sheetId="6" r:id="rId1"/>
    <sheet name="Outcomes Based on Goal" sheetId="10" r:id="rId2"/>
    <sheet name="Outcome Per Sub-Category" sheetId="8" r:id="rId3"/>
    <sheet name="Outcome Per Month" sheetId="9" r:id="rId4"/>
    <sheet name="Crowdfunding" sheetId="1" r:id="rId5"/>
    <sheet name="Statistical Analysis" sheetId="11" r:id="rId6"/>
  </sheets>
  <calcPr calcId="191029"/>
  <pivotCaches>
    <pivotCache cacheId="0" r:id="rId7"/>
    <pivotCache cacheId="1" r:id="rId8"/>
    <pivotCache cacheId="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1" l="1"/>
  <c r="E23" i="11"/>
  <c r="B23" i="11"/>
  <c r="E22" i="11"/>
  <c r="E21" i="11"/>
  <c r="E20" i="11"/>
  <c r="E19" i="11"/>
  <c r="B21" i="11"/>
  <c r="B20" i="11"/>
  <c r="B19" i="11"/>
  <c r="D13" i="10" l="1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B13" i="10"/>
  <c r="B12" i="10"/>
  <c r="B11" i="10"/>
  <c r="B10" i="10"/>
  <c r="E10" i="10" s="1"/>
  <c r="B9" i="10"/>
  <c r="E9" i="10" s="1"/>
  <c r="B8" i="10"/>
  <c r="B7" i="10"/>
  <c r="B6" i="10"/>
  <c r="B5" i="10"/>
  <c r="B4" i="10"/>
  <c r="B3" i="10"/>
  <c r="B2" i="10"/>
  <c r="S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I5" i="1"/>
  <c r="I6" i="1"/>
  <c r="I7" i="1"/>
  <c r="I8" i="1"/>
  <c r="I9" i="1"/>
  <c r="I10" i="1"/>
  <c r="I11" i="1"/>
  <c r="I12" i="1"/>
  <c r="I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2" i="10" l="1"/>
  <c r="G2" i="10" s="1"/>
  <c r="E12" i="10"/>
  <c r="E7" i="10"/>
  <c r="E6" i="10"/>
  <c r="H6" i="10" s="1"/>
  <c r="H10" i="10"/>
  <c r="H9" i="10"/>
  <c r="F2" i="10"/>
  <c r="G6" i="10"/>
  <c r="E4" i="10"/>
  <c r="F4" i="10" s="1"/>
  <c r="G7" i="10"/>
  <c r="E13" i="10"/>
  <c r="G13" i="10" s="1"/>
  <c r="E5" i="10"/>
  <c r="F5" i="10" s="1"/>
  <c r="H4" i="10"/>
  <c r="G9" i="10"/>
  <c r="F10" i="10"/>
  <c r="G10" i="10"/>
  <c r="F12" i="10"/>
  <c r="E11" i="10"/>
  <c r="H11" i="10" s="1"/>
  <c r="F13" i="10"/>
  <c r="G12" i="10"/>
  <c r="F9" i="10"/>
  <c r="H2" i="10"/>
  <c r="H12" i="10"/>
  <c r="F6" i="10"/>
  <c r="F7" i="10"/>
  <c r="H7" i="10"/>
  <c r="E8" i="10"/>
  <c r="H8" i="10" s="1"/>
  <c r="E3" i="10"/>
  <c r="F3" i="10" s="1"/>
  <c r="H5" i="10" l="1"/>
  <c r="G11" i="10"/>
  <c r="G5" i="10"/>
  <c r="F11" i="10"/>
  <c r="G4" i="10"/>
  <c r="H13" i="10"/>
  <c r="G8" i="10"/>
  <c r="F8" i="10"/>
  <c r="G3" i="10"/>
  <c r="H3" i="10"/>
</calcChain>
</file>

<file path=xl/sharedStrings.xml><?xml version="1.0" encoding="utf-8"?>
<sst xmlns="http://schemas.openxmlformats.org/spreadsheetml/2006/main" count="8169" uniqueCount="2121">
  <si>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</si>
  <si>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</si>
  <si>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</si>
  <si>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</si>
  <si>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</si>
  <si>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</si>
  <si>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</si>
  <si>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</si>
  <si>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</si>
  <si>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</si>
  <si>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</si>
  <si>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</si>
  <si>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</si>
  <si>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</si>
  <si>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</si>
  <si>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</si>
  <si>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</si>
  <si>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</si>
  <si>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</si>
  <si>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</si>
  <si>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</si>
  <si>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</si>
  <si>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</si>
  <si>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</si>
  <si>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</si>
  <si>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</si>
  <si>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</si>
  <si>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</si>
  <si>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</si>
  <si>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</si>
  <si>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</si>
  <si>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</si>
  <si>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</si>
  <si>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</si>
  <si>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</si>
  <si>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</si>
  <si>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</si>
  <si>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</si>
  <si>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</si>
  <si>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</si>
  <si>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</si>
  <si>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</si>
  <si>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</si>
  <si>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</si>
  <si>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</si>
  <si>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</si>
  <si>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</si>
  <si>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</si>
  <si>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</si>
  <si>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</si>
  <si>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</si>
  <si>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</si>
  <si>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</si>
  <si>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</si>
  <si>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</si>
  <si>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</si>
  <si>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</si>
  <si>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</si>
  <si>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</si>
  <si>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</si>
  <si>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</si>
  <si>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</si>
  <si>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</si>
  <si>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</si>
  <si>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</si>
  <si>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</si>
  <si>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</si>
  <si>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</si>
  <si>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</si>
  <si>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</si>
  <si>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</si>
  <si>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</si>
  <si>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</si>
  <si>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</si>
  <si>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</si>
  <si>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</si>
  <si>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</si>
  <si>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</si>
  <si>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</si>
  <si>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</si>
  <si>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</si>
  <si>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</si>
  <si>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</si>
  <si>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</si>
  <si>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</si>
  <si>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</si>
  <si>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</si>
  <si>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</si>
  <si>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</si>
  <si>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</si>
  <si>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</si>
  <si>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</si>
  <si>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</si>
  <si>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</si>
  <si>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</si>
  <si>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</si>
  <si>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</si>
  <si>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</si>
  <si>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</si>
  <si>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</si>
  <si>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</si>
  <si>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</si>
  <si>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</si>
  <si>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</si>
  <si>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</si>
  <si>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</si>
  <si>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</si>
  <si>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</si>
  <si>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</si>
  <si>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</si>
  <si>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</si>
  <si>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</si>
  <si>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</si>
  <si>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</si>
  <si>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</si>
  <si>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</si>
  <si>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</si>
  <si>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</si>
  <si>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</si>
  <si>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</si>
  <si>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</si>
  <si>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</si>
  <si>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</si>
  <si>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</si>
  <si>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</si>
  <si>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</si>
  <si>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</si>
  <si>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</si>
  <si>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</si>
  <si>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</si>
  <si>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</si>
  <si>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</si>
  <si>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</si>
  <si>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</si>
  <si>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</si>
  <si>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</si>
  <si>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</si>
  <si>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</si>
  <si>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</si>
  <si>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</si>
  <si>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</si>
  <si>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</si>
  <si>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</si>
  <si>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</si>
  <si>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</si>
  <si>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</si>
  <si>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</si>
  <si>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</si>
  <si>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</si>
  <si>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</si>
  <si>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</si>
  <si>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</si>
  <si>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</si>
  <si>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</si>
  <si>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</si>
  <si>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</si>
  <si>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</si>
  <si>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</si>
  <si>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</si>
  <si>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</si>
  <si>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</si>
  <si>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</si>
  <si>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</si>
  <si>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</si>
  <si>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</si>
  <si>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</si>
  <si>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</si>
  <si>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</si>
  <si>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</si>
  <si>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</si>
  <si>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</si>
  <si>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</si>
  <si>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</si>
  <si>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</si>
  <si>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</si>
  <si>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</si>
  <si>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</si>
  <si>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</si>
  <si>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</si>
  <si>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</si>
  <si>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</si>
  <si>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</si>
  <si>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</si>
  <si>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</si>
  <si>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</si>
  <si>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</si>
  <si>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</si>
  <si>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</si>
  <si>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</si>
  <si>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</si>
  <si>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</si>
  <si>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</si>
  <si>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</si>
  <si>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</si>
  <si>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</si>
  <si>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</si>
  <si>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</si>
  <si>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</si>
  <si>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</si>
  <si>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</si>
  <si>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</si>
  <si>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</si>
  <si>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</si>
  <si>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</si>
  <si>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</si>
  <si>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</si>
  <si>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</si>
  <si>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</si>
  <si>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</si>
  <si>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</si>
  <si>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</si>
  <si>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</si>
  <si>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</si>
  <si>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</si>
  <si>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</si>
  <si>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</si>
  <si>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</si>
  <si>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</si>
  <si>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</si>
  <si>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</si>
  <si>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</si>
  <si>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</si>
  <si>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</si>
  <si>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</si>
  <si>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</si>
  <si>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</si>
  <si>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</si>
  <si>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</si>
  <si>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</si>
  <si>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</si>
  <si>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</si>
  <si>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</si>
  <si>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</si>
  <si>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</si>
  <si>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</si>
  <si>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</si>
  <si>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</si>
  <si>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</si>
  <si>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</si>
  <si>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</si>
  <si>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</si>
  <si>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</si>
  <si>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</si>
  <si>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</si>
  <si>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</si>
  <si>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</si>
  <si>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</si>
  <si>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</si>
  <si>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</si>
  <si>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</si>
  <si>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</si>
  <si>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</si>
  <si>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</si>
  <si>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</si>
  <si>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</si>
  <si>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</si>
  <si>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</si>
  <si>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</si>
  <si>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</si>
  <si>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</si>
  <si>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</si>
  <si>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</si>
  <si>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</si>
  <si>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</si>
  <si>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</si>
  <si>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</si>
  <si>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</si>
  <si>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</si>
  <si>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</si>
  <si>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</si>
  <si>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</si>
  <si>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</si>
  <si>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</si>
  <si>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</si>
  <si>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</si>
  <si>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</si>
  <si>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</si>
  <si>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</si>
  <si>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</si>
  <si>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</si>
  <si>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</si>
  <si>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</si>
  <si>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</si>
  <si>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</si>
  <si>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</si>
  <si>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</si>
  <si>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</si>
  <si>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</si>
  <si>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</si>
  <si>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</si>
  <si>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</si>
  <si>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</si>
  <si>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</si>
  <si>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</si>
  <si>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</si>
  <si>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</si>
  <si>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</si>
  <si>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</si>
  <si>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</si>
  <si>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</si>
  <si>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</si>
  <si>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</si>
  <si>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</si>
  <si>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</si>
  <si>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</si>
  <si>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</si>
  <si>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</si>
  <si>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</si>
  <si>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</si>
  <si>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</si>
  <si>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</si>
  <si>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</si>
  <si>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</si>
  <si>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</si>
  <si>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</si>
  <si>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</si>
  <si>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</si>
  <si>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</si>
  <si>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</si>
  <si>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</si>
  <si>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</si>
  <si>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</si>
  <si>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</si>
  <si>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</si>
  <si>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</si>
  <si>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</si>
  <si>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</si>
  <si>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</si>
  <si>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</si>
  <si>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</si>
  <si>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</si>
  <si>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</si>
  <si>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</si>
  <si>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</si>
  <si>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</si>
  <si>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</si>
  <si>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</si>
  <si>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</si>
  <si>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</si>
  <si>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</si>
  <si>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</si>
  <si>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</si>
  <si>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</si>
  <si>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</si>
  <si>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</si>
  <si>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</si>
  <si>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</si>
  <si>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</si>
  <si>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</si>
  <si>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</si>
  <si>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</si>
  <si>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</si>
  <si>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</si>
  <si>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</si>
  <si>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</si>
  <si>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</si>
  <si>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</si>
  <si>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</si>
  <si>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</si>
  <si>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</si>
  <si>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</si>
  <si>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</si>
  <si>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</si>
  <si>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</si>
  <si>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</si>
  <si>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</si>
  <si>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</si>
  <si>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</si>
  <si>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</si>
  <si>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</si>
  <si>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</si>
  <si>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</si>
  <si>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</si>
  <si>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</si>
  <si>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</si>
  <si>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</si>
  <si>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</si>
  <si>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</si>
  <si>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</si>
  <si>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</si>
  <si>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</si>
  <si>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</si>
  <si>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</si>
  <si>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</si>
  <si>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</si>
  <si>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</si>
  <si>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</si>
  <si>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</si>
  <si>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</si>
  <si>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</si>
  <si>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</si>
  <si>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</si>
  <si>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</si>
  <si>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</si>
  <si>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</si>
  <si>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</si>
  <si>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</si>
  <si>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</si>
  <si>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</si>
  <si>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</si>
  <si>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</si>
  <si>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</si>
  <si>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</si>
  <si>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</si>
  <si>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</si>
  <si>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</si>
  <si>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</si>
  <si>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</si>
  <si>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</si>
  <si>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</si>
  <si>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</si>
  <si>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</si>
  <si>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</si>
  <si>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</si>
  <si>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</si>
  <si>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</si>
  <si>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</si>
  <si>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</si>
  <si>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</si>
  <si>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</si>
  <si>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</si>
  <si>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</si>
  <si>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</si>
  <si>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</si>
  <si>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</si>
  <si>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</si>
  <si>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</si>
  <si>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</si>
  <si>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</si>
  <si>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</si>
  <si>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</si>
  <si>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</si>
  <si>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</si>
  <si>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</si>
  <si>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</si>
  <si>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</si>
  <si>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</si>
  <si>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</si>
  <si>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</si>
  <si>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</si>
  <si>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</si>
  <si>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</si>
  <si>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</si>
  <si>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</si>
  <si>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</si>
  <si>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</si>
  <si>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</si>
  <si>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</si>
  <si>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</si>
  <si>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</si>
  <si>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</si>
  <si>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</si>
  <si>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</si>
  <si>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</si>
  <si>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</si>
  <si>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</si>
  <si>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</si>
  <si>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</si>
  <si>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</si>
  <si>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</si>
  <si>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</si>
  <si>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</si>
  <si>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</si>
  <si>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</si>
  <si>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</si>
  <si>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</si>
  <si>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</si>
  <si>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</si>
  <si>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</si>
  <si>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</si>
  <si>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</si>
  <si>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</si>
  <si>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</si>
  <si>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</si>
  <si>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</si>
  <si>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</si>
  <si>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</si>
  <si>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</si>
  <si>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</si>
  <si>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</si>
  <si>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</si>
  <si>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</si>
  <si>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</si>
  <si>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</si>
  <si>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</si>
  <si>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</si>
  <si>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</si>
  <si>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</si>
  <si>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</si>
  <si>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</si>
  <si>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</si>
  <si>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</si>
  <si>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</si>
  <si>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</si>
  <si>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</si>
  <si>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</si>
  <si>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</si>
  <si>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</si>
  <si>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</si>
  <si>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</si>
  <si>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</si>
  <si>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</si>
  <si>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</si>
  <si>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</si>
  <si>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</si>
  <si>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</si>
  <si>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</si>
  <si>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</si>
  <si>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</si>
  <si>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</si>
  <si>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</si>
  <si>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</si>
  <si>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</si>
  <si>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</si>
  <si>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</si>
  <si>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</si>
  <si>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</si>
  <si>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</si>
  <si>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</si>
  <si>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</si>
  <si>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</si>
  <si>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</si>
  <si>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</si>
  <si>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</si>
  <si>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</si>
  <si>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</si>
  <si>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</si>
  <si>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</si>
  <si>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</si>
  <si>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</si>
  <si>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</si>
  <si>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</si>
  <si>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</si>
  <si>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</si>
  <si>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</si>
  <si>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</si>
  <si>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</si>
  <si>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</si>
  <si>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</si>
  <si>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</si>
  <si>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</si>
  <si>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</si>
  <si>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</si>
  <si>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</si>
  <si>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</si>
  <si>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</si>
  <si>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</si>
  <si>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</si>
  <si>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</si>
  <si>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</si>
  <si>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</si>
  <si>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</si>
  <si>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</si>
  <si>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</si>
  <si>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</si>
  <si>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</si>
  <si>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</si>
  <si>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</si>
  <si>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</si>
  <si>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</si>
  <si>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</si>
  <si>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</si>
  <si>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</si>
  <si>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</si>
  <si>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</si>
  <si>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</si>
  <si>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</si>
  <si>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</si>
  <si>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</si>
  <si>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</si>
  <si>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</si>
  <si>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</si>
  <si>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</si>
  <si>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</si>
  <si>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</si>
  <si>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</si>
  <si>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</si>
  <si>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</si>
  <si>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</si>
  <si>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</si>
  <si>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</si>
  <si>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</si>
  <si>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</si>
  <si>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</si>
  <si>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</si>
  <si>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</si>
  <si>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</si>
  <si>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</si>
  <si>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</si>
  <si>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</si>
  <si>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</si>
  <si>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</si>
  <si>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</si>
  <si>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</si>
  <si>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</si>
  <si>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</si>
  <si>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</si>
  <si>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</si>
  <si>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</si>
  <si>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</si>
  <si>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</si>
  <si>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</si>
  <si>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</si>
  <si>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</si>
  <si>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</si>
  <si>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</si>
  <si>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</si>
  <si>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</si>
  <si>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</si>
  <si>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</si>
  <si>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</si>
  <si>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</si>
  <si>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</si>
  <si>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</si>
  <si>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</si>
  <si>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</si>
  <si>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</si>
  <si>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</si>
  <si>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</si>
  <si>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</si>
  <si>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</si>
  <si>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</si>
  <si>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</si>
  <si>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</si>
  <si>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</si>
  <si>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</si>
  <si>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</si>
  <si>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</si>
  <si>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</si>
  <si>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</si>
  <si>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</si>
  <si>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</si>
  <si>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</si>
  <si>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</si>
  <si>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</si>
  <si>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</si>
  <si>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</si>
  <si>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</si>
  <si>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</si>
  <si>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</si>
  <si>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</si>
  <si>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</si>
  <si>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</si>
  <si>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</si>
  <si>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</si>
  <si>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</si>
  <si>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</si>
  <si>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</si>
  <si>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</si>
  <si>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</si>
  <si>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</si>
  <si>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</si>
  <si>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</si>
  <si>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</si>
  <si>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</si>
  <si>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</si>
  <si>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</si>
  <si>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</si>
  <si>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</si>
  <si>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</si>
  <si>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</si>
  <si>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</si>
  <si>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</si>
  <si>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</si>
  <si>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</si>
  <si>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</si>
  <si>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</si>
  <si>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</si>
  <si>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</si>
  <si>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</si>
  <si>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</si>
  <si>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</si>
  <si>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</si>
  <si>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</si>
  <si>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</si>
  <si>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</si>
  <si>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</si>
  <si>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</si>
  <si>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</si>
  <si>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</si>
  <si>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</si>
  <si>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</si>
  <si>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</si>
  <si>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</si>
  <si>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</si>
  <si>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</si>
  <si>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</si>
  <si>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</si>
  <si>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</si>
  <si>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</si>
  <si>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</si>
  <si>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</si>
  <si>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</si>
  <si>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</si>
  <si>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</si>
  <si>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</si>
  <si>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</si>
  <si>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</si>
  <si>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</si>
  <si>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</si>
  <si>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</si>
  <si>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</si>
  <si>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</si>
  <si>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</si>
  <si>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</si>
  <si>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</si>
  <si>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</si>
  <si>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</si>
  <si>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</si>
  <si>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</si>
  <si>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</si>
  <si>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</si>
  <si>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</si>
  <si>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</si>
  <si>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</si>
  <si>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</si>
  <si>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</si>
  <si>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</si>
  <si>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</si>
  <si>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</si>
  <si>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</si>
  <si>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</si>
  <si>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</si>
  <si>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</si>
  <si>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</si>
  <si>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</si>
  <si>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</si>
  <si>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</si>
  <si>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</si>
  <si>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</si>
  <si>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</si>
  <si>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</si>
  <si>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</si>
  <si>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</si>
  <si>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</si>
  <si>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</si>
  <si>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</si>
  <si>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</si>
  <si>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</si>
  <si>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</si>
  <si>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</si>
  <si>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</si>
  <si>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</si>
  <si>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</si>
  <si>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</si>
  <si>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</si>
  <si>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</si>
  <si>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</si>
  <si>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</si>
  <si>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</si>
  <si>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</si>
  <si>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</si>
  <si>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</si>
  <si>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</si>
  <si>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</si>
  <si>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</si>
  <si>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</si>
  <si>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</si>
  <si>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</si>
  <si>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</si>
  <si>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</si>
  <si>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</si>
  <si>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</si>
  <si>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</si>
  <si>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</si>
  <si>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</si>
  <si>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</si>
  <si>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</si>
  <si>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</si>
  <si>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</si>
  <si>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</si>
  <si>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</si>
  <si>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</si>
  <si>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</si>
  <si>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</si>
  <si>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</si>
  <si>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</si>
  <si>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</si>
  <si>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</si>
  <si>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</si>
  <si>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</si>
  <si>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</si>
  <si>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</si>
  <si>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</si>
  <si>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</si>
  <si>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</si>
  <si>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</si>
  <si>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</si>
  <si>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</si>
  <si>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</si>
  <si>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</si>
  <si>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</si>
  <si>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</si>
  <si>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</si>
  <si>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</si>
  <si>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</si>
  <si>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</si>
  <si>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</si>
  <si>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</si>
  <si>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</si>
  <si>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</si>
  <si>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</si>
  <si>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</si>
  <si>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</si>
  <si>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</si>
  <si>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</si>
  <si>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</si>
  <si>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</si>
  <si>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</si>
  <si>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</si>
  <si>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</si>
  <si>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</si>
  <si>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</si>
  <si>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</si>
  <si>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</si>
  <si>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</si>
  <si>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</si>
  <si>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</si>
  <si>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</si>
  <si>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</si>
  <si>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</si>
  <si>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</si>
  <si>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</si>
  <si>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</si>
  <si>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</si>
  <si>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</si>
  <si>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</si>
  <si>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</si>
  <si>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</si>
  <si>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</si>
  <si>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</si>
  <si>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</si>
  <si>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</si>
  <si>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</si>
  <si>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</si>
  <si>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</si>
  <si>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</si>
  <si>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</si>
  <si>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</si>
  <si>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</si>
  <si>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</si>
  <si>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</si>
  <si>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</si>
  <si>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</si>
  <si>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</si>
  <si>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</si>
  <si>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</si>
  <si>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</si>
  <si>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</si>
  <si>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</si>
  <si>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</si>
  <si>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</si>
  <si>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</si>
  <si>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</si>
  <si>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</si>
  <si>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</si>
  <si>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</si>
  <si>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</si>
  <si>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</si>
  <si>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</si>
  <si>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</si>
  <si>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</si>
  <si>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</si>
  <si>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</si>
  <si>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</si>
  <si>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</si>
  <si>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</si>
  <si>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</si>
  <si>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</si>
  <si>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</si>
  <si>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</si>
  <si>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</si>
  <si>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</si>
  <si>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</si>
  <si>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</si>
  <si>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</si>
  <si>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</si>
  <si>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</si>
  <si>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</si>
  <si>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</si>
  <si>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</si>
  <si>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</si>
  <si>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</si>
  <si>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</si>
  <si>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</si>
  <si>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</si>
  <si>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</si>
  <si>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</si>
  <si>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</si>
  <si>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</si>
  <si>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</si>
  <si>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</si>
  <si>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</si>
  <si>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</si>
  <si>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</si>
  <si>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</si>
  <si>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</si>
  <si>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</si>
  <si>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</si>
  <si>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</si>
  <si>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</si>
  <si>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</si>
  <si>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</si>
  <si>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</si>
  <si>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</si>
  <si>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</si>
  <si>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</si>
  <si>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</si>
  <si>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</si>
  <si>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</si>
  <si>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</si>
  <si>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</si>
  <si>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</si>
  <si>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</si>
  <si>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</si>
  <si>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</si>
  <si>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</si>
  <si>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</si>
  <si>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</si>
  <si>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</si>
  <si>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</si>
  <si>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</si>
  <si>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</si>
  <si>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</si>
  <si>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</si>
  <si>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</si>
  <si>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</si>
  <si>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</si>
  <si>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</si>
  <si>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</si>
  <si>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</si>
  <si>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</si>
  <si>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</si>
  <si>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</si>
  <si>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</si>
  <si>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</si>
  <si>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</si>
  <si>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</si>
  <si>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</si>
  <si>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</si>
  <si>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</si>
  <si>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</si>
  <si>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</si>
  <si>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</si>
  <si>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</si>
  <si>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</si>
  <si>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</si>
  <si>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</si>
  <si>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</si>
  <si>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</si>
  <si>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</si>
  <si>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</si>
  <si>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</si>
  <si>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</si>
  <si>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</si>
  <si>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</si>
  <si>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</si>
  <si>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</si>
  <si>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</si>
  <si>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</si>
  <si>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</si>
  <si>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</si>
  <si>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</si>
  <si>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</si>
  <si>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</si>
  <si>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</si>
  <si>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</si>
  <si>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</si>
  <si>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</si>
  <si>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</si>
  <si>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</si>
  <si>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</si>
  <si>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</si>
  <si>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</si>
  <si>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</si>
  <si>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</si>
  <si>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</si>
  <si>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</si>
  <si>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</si>
  <si>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</si>
  <si>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</si>
  <si>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</si>
  <si>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</si>
  <si>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</si>
  <si>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</si>
  <si>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</si>
  <si>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</si>
  <si>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</si>
  <si>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</si>
  <si>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</si>
  <si>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</si>
  <si>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</si>
  <si>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</si>
  <si>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</si>
  <si>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</si>
  <si>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</si>
  <si>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</si>
  <si>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</si>
  <si>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</si>
  <si>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</si>
  <si>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</si>
  <si>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</si>
  <si>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</si>
  <si>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</si>
  <si>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</si>
  <si>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</si>
  <si>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</si>
  <si>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</si>
  <si>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</si>
  <si>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</si>
  <si>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</si>
  <si>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</si>
  <si>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</si>
  <si>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</si>
  <si>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</si>
  <si>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</si>
  <si>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</si>
  <si>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</si>
  <si>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</si>
  <si>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</si>
  <si>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</si>
  <si>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</si>
  <si>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</si>
  <si>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</si>
  <si>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</si>
  <si>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</si>
  <si>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</si>
  <si>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</si>
  <si>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</si>
  <si>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</si>
  <si>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</si>
  <si>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</si>
  <si>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</si>
  <si>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</si>
  <si>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</si>
  <si>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</si>
  <si>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</si>
  <si>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</si>
  <si>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</si>
  <si>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</si>
  <si>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</si>
  <si>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</si>
  <si>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</si>
  <si>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</si>
  <si>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</si>
  <si>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</si>
  <si>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</si>
  <si>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</si>
  <si>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</si>
  <si>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</si>
  <si>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</si>
  <si>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</si>
  <si>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</si>
  <si>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</si>
  <si>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</si>
  <si>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</si>
  <si>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</si>
  <si>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</si>
  <si>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</si>
  <si>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</si>
  <si>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</si>
  <si>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</si>
  <si>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</si>
  <si>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</si>
  <si>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</si>
  <si>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</si>
  <si>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</si>
  <si>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</si>
  <si>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</si>
  <si>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</si>
  <si>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</si>
  <si>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</si>
  <si>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</si>
  <si>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</si>
  <si>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</si>
  <si>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</si>
  <si>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</si>
  <si>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</si>
  <si>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</si>
  <si>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</si>
  <si>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</si>
  <si>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</si>
  <si>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</si>
  <si>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</si>
  <si>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</si>
  <si>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</si>
  <si>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</si>
  <si>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</si>
  <si>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</si>
  <si>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</si>
  <si>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</si>
  <si>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</si>
  <si>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</si>
  <si>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</si>
  <si>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</si>
  <si>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</si>
  <si>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</si>
  <si>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</si>
  <si>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</si>
  <si>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</si>
  <si>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</si>
  <si>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</si>
  <si>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</si>
  <si>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</si>
  <si>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</si>
  <si>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</si>
  <si>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</si>
  <si>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</si>
  <si>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</si>
  <si>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</si>
  <si>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</si>
  <si>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</si>
  <si>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</si>
  <si>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</si>
  <si>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</si>
  <si>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</si>
  <si>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</si>
  <si>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</si>
  <si>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</si>
  <si>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</si>
  <si>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</si>
  <si>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</si>
  <si>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</si>
  <si>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</si>
  <si>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</si>
  <si>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</si>
  <si>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</si>
  <si>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</si>
  <si>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</si>
  <si>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</si>
  <si>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</si>
  <si>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</si>
  <si>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</si>
  <si>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</si>
  <si>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</si>
  <si>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</si>
  <si>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</si>
  <si>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</si>
  <si>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</si>
  <si>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</si>
  <si>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</si>
  <si>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</si>
  <si>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</si>
  <si>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</si>
  <si>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</si>
  <si>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</si>
  <si>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</si>
  <si>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</si>
  <si>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</si>
  <si>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</si>
  <si>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</si>
  <si>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</si>
  <si>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</si>
  <si>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</si>
  <si>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</si>
  <si>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</si>
  <si>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</si>
  <si>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</si>
  <si>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</si>
  <si>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</si>
  <si>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</si>
  <si>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</si>
  <si>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</si>
  <si>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</si>
  <si>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</si>
  <si>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</si>
  <si>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</si>
  <si>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</si>
  <si>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</si>
  <si>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</si>
  <si>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</si>
  <si>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</si>
  <si>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</si>
  <si>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</si>
  <si>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</si>
  <si>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</si>
  <si>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</si>
  <si>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</si>
  <si>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</si>
  <si>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</si>
  <si>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</si>
  <si>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</si>
  <si>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</si>
  <si>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</si>
  <si>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</si>
  <si>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</si>
  <si>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</si>
  <si>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</si>
  <si>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</si>
  <si>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</si>
  <si>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</si>
  <si>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</si>
  <si>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</si>
  <si>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</si>
  <si>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</si>
  <si>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</si>
  <si>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</si>
  <si>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</si>
  <si>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</si>
  <si>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</si>
  <si>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</si>
  <si>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</si>
  <si>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</si>
  <si>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</si>
  <si>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</si>
  <si>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</si>
  <si>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</si>
  <si>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</si>
  <si>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</si>
  <si>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</si>
  <si>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</si>
  <si>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</si>
  <si>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</si>
  <si>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</si>
  <si>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</si>
  <si>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</si>
  <si>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</si>
  <si>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</si>
  <si>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</si>
  <si>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</si>
  <si>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</si>
  <si>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</si>
  <si>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</si>
  <si>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</si>
  <si>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</si>
  <si>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</si>
  <si>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</si>
  <si>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</si>
  <si>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</si>
  <si>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</si>
  <si>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</si>
  <si>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</si>
  <si>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</si>
  <si>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</si>
  <si>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</si>
  <si>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</si>
  <si>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</si>
  <si>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</si>
  <si>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</si>
  <si>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</si>
  <si>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</si>
  <si>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</si>
  <si>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</si>
  <si>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</si>
  <si>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</si>
  <si>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</si>
  <si>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</si>
  <si>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</si>
  <si>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</si>
  <si>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</si>
  <si>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</si>
  <si>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</si>
  <si>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</si>
  <si>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</si>
  <si>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</si>
  <si>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</si>
  <si>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</si>
  <si>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</si>
  <si>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</si>
  <si>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</si>
  <si>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</si>
  <si>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</si>
  <si>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</si>
  <si>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</si>
  <si>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</si>
  <si>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</si>
  <si>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</si>
  <si>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</si>
  <si>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</si>
  <si>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</si>
  <si>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</si>
  <si>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</si>
  <si>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</si>
  <si>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</si>
  <si>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</si>
  <si>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</si>
  <si>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</si>
  <si>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</si>
  <si>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</si>
  <si>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</si>
  <si>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</si>
  <si>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</si>
  <si>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</si>
  <si>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</si>
  <si>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</si>
  <si>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</si>
  <si>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</si>
  <si>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</si>
  <si>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</si>
  <si>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</si>
  <si>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</si>
  <si>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</si>
  <si>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</si>
  <si>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</si>
  <si>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</si>
  <si>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</si>
  <si>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</si>
  <si>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</si>
  <si>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</si>
  <si>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</si>
  <si>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</si>
  <si>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</si>
  <si>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</si>
  <si>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</si>
  <si>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</si>
  <si>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</si>
  <si>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</si>
  <si>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</si>
  <si>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</si>
  <si>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</si>
  <si>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</si>
  <si>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</si>
  <si>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</si>
  <si>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</si>
  <si>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</si>
  <si>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</si>
  <si>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</si>
  <si>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</si>
  <si>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</si>
  <si>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</si>
  <si>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</si>
  <si>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</si>
  <si>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</si>
  <si>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</si>
  <si>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</si>
  <si>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</si>
  <si>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</si>
  <si>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</si>
  <si>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</si>
  <si>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</si>
  <si>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</si>
  <si>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</si>
  <si>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</si>
  <si>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</si>
  <si>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</si>
  <si>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</si>
  <si>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</si>
  <si>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</si>
  <si>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</si>
  <si>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</si>
  <si>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</si>
  <si>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</si>
  <si>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</si>
  <si>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</si>
  <si>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</si>
  <si>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</si>
  <si>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</si>
  <si>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</si>
  <si>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</si>
  <si>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</si>
  <si>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</si>
  <si>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</si>
  <si>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</si>
  <si>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</si>
  <si>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</si>
  <si>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</si>
  <si>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</si>
  <si>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</si>
  <si>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</si>
  <si>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</si>
  <si>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</si>
  <si>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</si>
  <si>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</si>
  <si>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</si>
  <si>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</si>
  <si>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</si>
  <si>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</si>
  <si>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</si>
  <si>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</si>
  <si>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</si>
  <si>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</si>
  <si>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</si>
  <si>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</si>
  <si>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</si>
  <si>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</si>
  <si>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</si>
  <si>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</si>
  <si>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</si>
  <si>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</si>
  <si>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</si>
  <si>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</si>
  <si>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</si>
  <si>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</si>
  <si>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</si>
  <si>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</si>
  <si>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</si>
  <si>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</si>
  <si>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</si>
  <si>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</si>
  <si>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</si>
  <si>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</si>
  <si>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</si>
  <si>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</si>
  <si>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</si>
  <si>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</si>
  <si>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</si>
  <si>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</si>
  <si>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</si>
  <si>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</si>
  <si>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</si>
  <si>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</si>
  <si>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</si>
  <si>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</si>
  <si>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</si>
  <si>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</si>
  <si>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</si>
  <si>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</si>
  <si>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</si>
  <si>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</si>
  <si>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</si>
  <si>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</si>
  <si>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</si>
  <si>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</si>
  <si>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</si>
  <si>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</si>
  <si>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</si>
  <si>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</si>
  <si>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</si>
  <si>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</si>
  <si>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</si>
  <si>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</si>
  <si>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</si>
  <si>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</si>
  <si>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</si>
  <si>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</si>
  <si>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</si>
  <si>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</si>
  <si>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</si>
  <si>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</si>
  <si>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</si>
  <si>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</si>
  <si>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</si>
  <si>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</si>
  <si>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</si>
  <si>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</si>
  <si>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</si>
  <si>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</si>
  <si>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</si>
  <si>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</si>
  <si>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</si>
  <si>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</si>
  <si>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</si>
  <si>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</si>
  <si>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</si>
  <si>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</si>
  <si>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</si>
  <si>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</si>
  <si>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</si>
  <si>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</si>
  <si>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</si>
  <si>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</si>
  <si>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</si>
  <si>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</si>
  <si>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</si>
  <si>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</si>
  <si>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</si>
  <si>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</si>
  <si>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</si>
  <si>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</si>
  <si>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</si>
  <si>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</si>
  <si>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</si>
  <si>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</si>
  <si>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</si>
  <si>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</si>
  <si>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</si>
  <si>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</si>
  <si>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</si>
  <si>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</si>
  <si>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</si>
  <si>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</si>
  <si>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</si>
  <si>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</si>
  <si>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</si>
  <si>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</si>
  <si>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</si>
  <si>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</si>
  <si>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</si>
  <si>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</si>
  <si>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</si>
  <si>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</si>
  <si>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</si>
  <si>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</si>
  <si>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</si>
  <si>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</si>
  <si>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</si>
  <si>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</si>
  <si>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</si>
  <si>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</si>
  <si>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</si>
  <si>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</si>
  <si>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</si>
  <si>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</si>
  <si>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</si>
  <si>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</si>
  <si>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</si>
  <si>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</si>
  <si>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</si>
  <si>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</si>
  <si>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</si>
  <si>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</si>
  <si>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</si>
  <si>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</si>
  <si>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</si>
  <si>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</si>
  <si>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</si>
  <si>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</si>
  <si>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</si>
  <si>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</si>
  <si>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</si>
  <si>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</si>
  <si>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</si>
  <si>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</si>
  <si>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</si>
  <si>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</si>
  <si>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</si>
  <si>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</si>
  <si>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</si>
  <si>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</si>
  <si>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</si>
  <si>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</si>
  <si>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</si>
  <si>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</si>
  <si>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</si>
  <si>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</si>
  <si>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</si>
  <si>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</si>
  <si>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</si>
  <si>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</si>
  <si>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</si>
  <si>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</si>
  <si>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</si>
  <si>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</si>
  <si>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</si>
  <si>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</si>
  <si>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</si>
  <si>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</si>
  <si>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</si>
  <si>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</si>
  <si>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</si>
  <si>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</si>
  <si>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</si>
  <si>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</si>
  <si>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</si>
  <si>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</si>
  <si>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</si>
  <si>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</si>
  <si>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</si>
  <si>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</si>
  <si>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</si>
  <si>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</si>
  <si>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</si>
  <si>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</si>
  <si>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</si>
  <si>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</si>
  <si>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</si>
  <si>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</si>
  <si>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</si>
  <si>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</si>
  <si>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</si>
  <si>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</si>
  <si>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</si>
  <si>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</si>
  <si>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</si>
  <si>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</si>
  <si>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</si>
  <si>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</si>
  <si>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</si>
  <si>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</si>
  <si>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</si>
  <si>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</si>
  <si>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</si>
  <si>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</si>
  <si>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</si>
  <si>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</si>
  <si>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</si>
  <si>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</si>
  <si>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</si>
  <si>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</si>
  <si>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</si>
  <si>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</si>
  <si>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</si>
  <si>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</si>
  <si>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</si>
  <si>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</si>
  <si>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</si>
  <si>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</si>
  <si>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</si>
  <si>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</si>
  <si>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</si>
  <si>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</si>
  <si>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</si>
  <si>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</si>
  <si>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</si>
  <si>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</si>
  <si>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</si>
  <si>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</si>
  <si>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</si>
  <si>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</si>
  <si>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</si>
  <si>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</si>
  <si>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</si>
  <si>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</si>
  <si>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</si>
  <si>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</si>
  <si>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</si>
  <si>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</si>
  <si>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</si>
  <si>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</si>
  <si>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</si>
  <si>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</si>
  <si>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</si>
  <si>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</si>
  <si>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</si>
  <si>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</si>
  <si>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</si>
  <si>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</si>
  <si>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</si>
  <si>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</si>
  <si>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</si>
  <si>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</si>
  <si>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</si>
  <si>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</si>
  <si>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</si>
  <si>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</si>
  <si>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</si>
  <si>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</si>
  <si>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</si>
  <si>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</si>
  <si>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</si>
  <si>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</si>
  <si>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</si>
  <si>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</si>
  <si>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</si>
  <si>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</si>
  <si>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</si>
  <si>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</si>
  <si>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</si>
  <si>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</si>
  <si>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</si>
  <si>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</si>
  <si>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</si>
  <si>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</si>
  <si>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</si>
  <si>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</si>
  <si>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</si>
  <si>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</si>
  <si>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</si>
  <si>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</si>
  <si>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</si>
  <si>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</si>
  <si>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</si>
  <si>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</si>
  <si>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</si>
  <si>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</si>
  <si>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</si>
  <si>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</si>
  <si>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</si>
  <si>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</si>
  <si>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</si>
  <si>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</si>
  <si>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</si>
  <si>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</si>
  <si>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</si>
  <si>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</si>
  <si>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</si>
  <si>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</si>
  <si>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</si>
  <si>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</si>
  <si>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</si>
  <si>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</si>
  <si>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</si>
  <si>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</si>
  <si>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</si>
  <si>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</si>
  <si>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</si>
  <si>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</si>
  <si>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</si>
  <si>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</si>
  <si>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</si>
  <si>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</si>
  <si>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</si>
  <si>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</si>
  <si>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</si>
  <si>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</si>
  <si>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</si>
  <si>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</si>
  <si>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</si>
  <si>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</si>
  <si>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</si>
  <si>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</si>
  <si>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</si>
  <si>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</si>
  <si>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</si>
  <si>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</si>
  <si>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</si>
  <si>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</si>
  <si>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</si>
  <si>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</si>
  <si>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</si>
  <si>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</si>
  <si>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</si>
  <si>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</si>
  <si>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</si>
  <si>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</si>
  <si>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</si>
  <si>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</si>
  <si>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</si>
  <si>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</si>
  <si>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</si>
  <si>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</si>
  <si>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</si>
  <si>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</si>
  <si>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</si>
  <si>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</si>
  <si>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</si>
  <si>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</si>
  <si>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</si>
  <si>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</si>
  <si>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</si>
  <si>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</si>
  <si>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</si>
  <si>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</si>
  <si>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</si>
  <si>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</si>
  <si>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</si>
  <si>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</si>
  <si>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</si>
  <si>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</si>
  <si>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</si>
  <si>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</si>
  <si>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</si>
  <si>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</si>
  <si>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</si>
  <si>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</si>
  <si>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</si>
  <si>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</si>
  <si>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</si>
  <si>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</si>
  <si>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</si>
  <si>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</si>
  <si>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</si>
  <si>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</si>
  <si>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</si>
  <si>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</si>
  <si>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</si>
  <si>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</si>
  <si>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</si>
  <si>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</si>
  <si>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</si>
  <si>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</si>
  <si>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</si>
  <si>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</si>
  <si>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</si>
  <si>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</si>
  <si>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</si>
  <si>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</si>
  <si>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</si>
  <si>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</si>
  <si>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</si>
  <si>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</si>
  <si>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</si>
  <si>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</si>
  <si>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</si>
  <si>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</si>
  <si>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</si>
  <si>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</si>
  <si>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</si>
  <si>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</si>
  <si>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</si>
  <si>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</si>
  <si>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</si>
  <si>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</si>
  <si>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</si>
  <si>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</si>
  <si>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</si>
  <si>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</si>
  <si>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</si>
  <si>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</si>
  <si>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</si>
  <si>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</si>
  <si>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</si>
  <si>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</si>
  <si>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</si>
  <si>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</si>
  <si>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</si>
  <si>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</si>
  <si>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</si>
  <si>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</si>
  <si>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</si>
  <si>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</si>
  <si>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</si>
  <si>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</si>
  <si>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</si>
  <si>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</si>
  <si>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</si>
  <si>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</si>
  <si>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</si>
  <si>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</si>
  <si>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</si>
  <si>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</si>
  <si>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</si>
  <si>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</si>
  <si>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</si>
  <si>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</si>
  <si>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</si>
  <si>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</si>
  <si>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</si>
  <si>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</si>
  <si>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</si>
  <si>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</si>
  <si>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</si>
  <si>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</si>
  <si>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</si>
  <si>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</si>
  <si>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</si>
  <si>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</si>
  <si>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</si>
  <si>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</si>
  <si>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</si>
  <si>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</si>
  <si>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</si>
  <si>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</si>
  <si>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</si>
  <si>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</si>
  <si>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</si>
  <si>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</si>
  <si>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</si>
  <si>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</si>
  <si>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</si>
  <si>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</si>
  <si>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</si>
  <si>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</si>
  <si>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</si>
  <si>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</si>
  <si>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</si>
  <si>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</si>
  <si>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</si>
  <si>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</si>
  <si>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</si>
  <si>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</si>
  <si>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</si>
  <si>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</si>
  <si>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</si>
  <si>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</si>
  <si>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</si>
  <si>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</si>
  <si>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</si>
  <si>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</si>
  <si>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</si>
  <si>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</si>
  <si>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</si>
  <si>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</si>
  <si>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</si>
  <si>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</si>
  <si>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</si>
  <si>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</si>
  <si>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</si>
  <si>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</si>
  <si>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</si>
  <si>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</si>
  <si>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</si>
  <si>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</si>
  <si>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</si>
  <si>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</si>
  <si>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</si>
  <si>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</si>
  <si>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</si>
  <si>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</si>
  <si>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</si>
  <si>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</si>
  <si>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</si>
  <si>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</si>
  <si>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</si>
  <si>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</si>
  <si>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</si>
  <si>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</si>
  <si>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</si>
  <si>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</si>
  <si>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</si>
  <si>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</si>
  <si>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</si>
  <si>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</si>
  <si>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</si>
  <si>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</si>
  <si>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</si>
  <si>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</si>
  <si>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</si>
  <si>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</si>
  <si>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</si>
  <si>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</si>
  <si>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</si>
  <si>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</si>
  <si>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</si>
  <si>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</si>
  <si>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</si>
  <si>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</si>
  <si>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</si>
  <si>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</si>
  <si>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</si>
  <si>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</si>
  <si>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</si>
  <si>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</si>
  <si>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</si>
  <si>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</si>
  <si>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</si>
  <si>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</si>
  <si>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</si>
  <si>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</si>
  <si>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</si>
  <si>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</si>
  <si>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</si>
  <si>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</si>
  <si>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</si>
  <si>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</si>
  <si>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</si>
  <si>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</si>
  <si>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</si>
  <si>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</si>
  <si>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</si>
  <si>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</si>
  <si>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</si>
  <si>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</si>
  <si>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</si>
  <si>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</si>
  <si>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</si>
  <si>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</si>
  <si>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</si>
  <si>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</si>
  <si>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</si>
  <si>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</si>
  <si>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</si>
  <si>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</si>
  <si>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</si>
  <si>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</si>
  <si>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</si>
  <si>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</si>
  <si>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</si>
  <si>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</si>
  <si>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</si>
  <si>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</si>
  <si>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</si>
  <si>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</si>
  <si>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</si>
  <si>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</si>
  <si>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</si>
  <si>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</si>
  <si>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</si>
  <si>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</si>
  <si>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</si>
  <si>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</si>
  <si>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</si>
  <si>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</si>
  <si>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</si>
  <si>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</si>
  <si>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</si>
  <si>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</si>
  <si>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</si>
  <si>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</si>
  <si>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</si>
  <si>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</si>
  <si>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</si>
  <si>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</si>
  <si>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</si>
  <si>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</si>
  <si>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</si>
  <si>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</si>
  <si>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</si>
  <si>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</si>
  <si>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</si>
  <si>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</si>
  <si>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</si>
  <si>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</si>
  <si>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</si>
  <si>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</si>
  <si>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</si>
  <si>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</si>
  <si>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</si>
  <si>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</si>
  <si>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</si>
  <si>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</si>
  <si>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</si>
  <si>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</si>
  <si>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</si>
  <si>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</si>
  <si>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</si>
  <si>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</si>
  <si>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</si>
  <si>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</si>
  <si>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</si>
  <si>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</si>
  <si>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</si>
  <si>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</si>
  <si>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</si>
  <si>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</si>
  <si>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</si>
  <si>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</si>
  <si>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</si>
  <si>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</si>
  <si>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</si>
  <si>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</si>
  <si>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</si>
  <si>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</si>
  <si>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</si>
  <si>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</si>
  <si>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</si>
  <si>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</si>
  <si>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</si>
  <si>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</si>
  <si>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</si>
  <si>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</si>
  <si>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</si>
  <si>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</si>
  <si>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</si>
  <si>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</si>
  <si>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</si>
  <si>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</si>
  <si>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</si>
  <si>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</si>
  <si>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</si>
  <si>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</si>
  <si>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</si>
  <si>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</si>
  <si>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</si>
  <si>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</si>
  <si>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</si>
  <si>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</si>
  <si>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</si>
  <si>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</si>
  <si>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</si>
  <si>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</si>
  <si>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</si>
  <si>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</si>
  <si>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</si>
  <si>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</si>
  <si>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</si>
  <si>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</si>
  <si>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</si>
  <si>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</si>
  <si>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</si>
  <si>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</si>
  <si>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</si>
  <si>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</si>
  <si>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</si>
  <si>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</si>
  <si>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</si>
  <si>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</si>
  <si>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</si>
  <si>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</si>
  <si>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</si>
  <si>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</si>
  <si>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</si>
  <si>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</si>
  <si>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</si>
  <si>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</si>
  <si>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</si>
  <si>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</si>
  <si>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</si>
  <si>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</si>
  <si>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</si>
  <si>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</si>
  <si>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</si>
  <si>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</si>
  <si>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</si>
  <si>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</si>
  <si>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</si>
  <si>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</si>
  <si>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</si>
  <si>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</si>
  <si>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</si>
  <si>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</si>
  <si>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</si>
  <si>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</si>
  <si>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</si>
  <si>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</si>
  <si>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</si>
  <si>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</si>
  <si>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</si>
  <si>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</si>
  <si>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</si>
  <si>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</si>
  <si>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</si>
  <si>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</si>
  <si>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</si>
  <si>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</si>
  <si>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</si>
  <si>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</si>
  <si>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</si>
  <si>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</si>
  <si>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 xml:space="preserve">Number canceled 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</si>
  <si>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</si>
  <si>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</si>
  <si>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</si>
  <si>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</si>
  <si>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</si>
  <si>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</si>
  <si>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</si>
  <si>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</si>
  <si>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</si>
  <si>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</si>
  <si>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</si>
  <si>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</si>
  <si>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</si>
  <si>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</si>
  <si>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</si>
  <si>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</si>
  <si>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</si>
  <si>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</si>
  <si>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Successful</t>
  </si>
  <si>
    <t>Failed</t>
  </si>
  <si>
    <t>Mean</t>
  </si>
  <si>
    <t>Median</t>
  </si>
  <si>
    <t>Mode</t>
  </si>
  <si>
    <t>Standard Deviation</t>
  </si>
  <si>
    <t>Sample Variance</t>
  </si>
  <si>
    <t>These were done using the data analysis button and then using descriptive analysis.</t>
  </si>
  <si>
    <t>These were done using the formulas.</t>
  </si>
  <si>
    <t>Variance</t>
  </si>
  <si>
    <t>The best option between Mean and Median would definitely be the Mean for both successful and failed Outcomes.</t>
  </si>
  <si>
    <t xml:space="preserve">There is more variability with Successful campaigns.  The Standard Deviation as well as the Variance prove this mathematically.   </t>
  </si>
  <si>
    <t>The Variance as well as the Standard Deviation give mathematical insight of how much the backers count differentiates between the successful outcomes.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</si>
</sst>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2B2B2B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6" fillId="0" borderId="0" xfId="0" applyFont="1"/>
    <xf numFmtId="0" fontId="0" fillId="0" borderId="0" xfId="0" applyFill="1" applyBorder="1" applyAlignment="1"/>
    <xf numFmtId="0" fontId="20" fillId="0" borderId="0" xfId="0" applyFont="1"/>
    <xf numFmtId="1" fontId="16" fillId="0" borderId="0" xfId="0" applyNumberFormat="1" applyFont="1"/>
    <xf numFmtId="1" fontId="0" fillId="0" borderId="0" xfId="0" applyNumberFormat="1"/>
    <xf numFmtId="1" fontId="0" fillId="0" borderId="0" xfId="0" applyNumberFormat="1" applyFill="1" applyBorder="1" applyAlignment="1"/>
    <xf numFmtId="0" fontId="0" fillId="0" borderId="0" xfId="0" applyBorder="1"/>
    <xf numFmtId="1" fontId="0" fillId="0" borderId="0" xfId="0" applyNumberFormat="1" applyBorder="1"/>
    <xf numFmtId="0" fontId="20" fillId="0" borderId="0" xfId="0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C00000"/>
        </patternFill>
      </fill>
    </dxf>
    <dxf>
      <font>
        <strike val="0"/>
      </font>
      <fill>
        <patternFill>
          <bgColor rgb="FF009900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00CC"/>
        </patternFill>
      </fill>
    </dxf>
    <dxf>
      <numFmt numFmtId="19" formatCode="m/d/yyyy"/>
    </dxf>
    <dxf>
      <numFmt numFmtId="19" formatCode="m/d/yyyy"/>
    </dxf>
    <dxf>
      <numFmt numFmtId="2" formatCode="0.00"/>
    </dxf>
    <dxf>
      <numFmt numFmtId="1" formatCode="0"/>
    </dxf>
    <dxf>
      <alignment horizontal="lef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  <color rgb="FF009900"/>
      <color rgb="FF0000CC"/>
      <color rgb="FF0000FF"/>
      <color rgb="FFFFFFCC"/>
      <color rgb="FF00FF00"/>
      <color rgb="FFFF0000"/>
      <color rgb="FF00C800"/>
      <color rgb="FFC8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 Per Parent Category!PivotTable10</c:name>
    <c:fmtId val="0"/>
  </c:pivotSource>
  <c:chart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232298383428423E-2"/>
          <c:y val="4.3751993687356244E-2"/>
          <c:w val="0.83232332867102576"/>
          <c:h val="0.907657662195210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 Per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'Outcome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C0-4E02-B408-92AF59879F08}"/>
            </c:ext>
          </c:extLst>
        </c:ser>
        <c:ser>
          <c:idx val="1"/>
          <c:order val="1"/>
          <c:tx>
            <c:strRef>
              <c:f>'Outcome Per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C0-4E02-B408-92AF59879F08}"/>
            </c:ext>
          </c:extLst>
        </c:ser>
        <c:ser>
          <c:idx val="2"/>
          <c:order val="2"/>
          <c:tx>
            <c:strRef>
              <c:f>'Outcome Per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C0-4E02-B408-92AF59879F08}"/>
            </c:ext>
          </c:extLst>
        </c:ser>
        <c:ser>
          <c:idx val="3"/>
          <c:order val="3"/>
          <c:tx>
            <c:strRef>
              <c:f>'Outcome Per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C0-4E02-B408-92AF59879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4579295"/>
        <c:axId val="1304633967"/>
      </c:barChart>
      <c:catAx>
        <c:axId val="94457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33967"/>
        <c:crosses val="autoZero"/>
        <c:auto val="1"/>
        <c:lblAlgn val="ctr"/>
        <c:lblOffset val="100"/>
        <c:noMultiLvlLbl val="0"/>
      </c:catAx>
      <c:valAx>
        <c:axId val="13046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79295"/>
        <c:crosses val="autoZero"/>
        <c:crossBetween val="between"/>
      </c:valAx>
      <c:spPr>
        <a:gradFill flip="none" rotWithShape="1">
          <a:gsLst>
            <a:gs pos="0">
              <a:sysClr val="window" lastClr="FFFFFF">
                <a:shade val="30000"/>
                <a:satMod val="115000"/>
              </a:sysClr>
            </a:gs>
            <a:gs pos="50000">
              <a:sysClr val="window" lastClr="FFFFFF">
                <a:shade val="67500"/>
                <a:satMod val="115000"/>
              </a:sysClr>
            </a:gs>
            <a:gs pos="100000">
              <a:sysClr val="window" lastClr="FFFFFF">
                <a:shade val="100000"/>
                <a:satMod val="115000"/>
              </a:sysClr>
            </a:gs>
          </a:gsLst>
          <a:lin ang="18900000" scaled="1"/>
          <a:tileRect/>
        </a:gradFill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ysClr val="window" lastClr="FFFFFF">
            <a:shade val="30000"/>
            <a:satMod val="115000"/>
          </a:sysClr>
        </a:gs>
        <a:gs pos="50000">
          <a:sysClr val="window" lastClr="FFFFFF">
            <a:shade val="67500"/>
            <a:satMod val="115000"/>
          </a:sysClr>
        </a:gs>
        <a:gs pos="100000">
          <a:sysClr val="window" lastClr="FFFFFF">
            <a:shade val="100000"/>
            <a:satMod val="115000"/>
          </a:sys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/>
      </a:solidFill>
      <a:round/>
    </a:ln>
    <a:effectLst>
      <a:outerShdw blurRad="50800" dist="228600" dir="2340000" algn="ctr" rotWithShape="0">
        <a:srgbClr val="000000">
          <a:alpha val="43137"/>
        </a:srgbClr>
      </a:outerShdw>
    </a:effectLst>
    <a:scene3d>
      <a:camera prst="orthographicFront"/>
      <a:lightRig rig="threePt" dir="t"/>
    </a:scene3d>
    <a:sp3d>
      <a:bevelT w="50800" h="508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</a:rPr>
              <a:t>Outcomes Based on Goal</a:t>
            </a:r>
          </a:p>
        </c:rich>
      </c:tx>
      <c:layout>
        <c:manualLayout>
          <c:xMode val="edge"/>
          <c:yMode val="edge"/>
          <c:x val="0.40199251730386693"/>
          <c:y val="2.27214022862292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0.8258928571428571</c:v>
                </c:pt>
                <c:pt idx="2">
                  <c:v>0.51140065146579805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0.76923076923076927</c:v>
                </c:pt>
                <c:pt idx="7">
                  <c:v>1</c:v>
                </c:pt>
                <c:pt idx="8">
                  <c:v>0.63636363636363635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C-4040-9624-7D509B153CA6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0.16517857142857142</c:v>
                </c:pt>
                <c:pt idx="2">
                  <c:v>0.40716612377850164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0.23076923076923078</c:v>
                </c:pt>
                <c:pt idx="7">
                  <c:v>0</c:v>
                </c:pt>
                <c:pt idx="8">
                  <c:v>0.27272727272727271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C-4040-9624-7D509B153CA6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8.9285714285714281E-3</c:v>
                </c:pt>
                <c:pt idx="2">
                  <c:v>8.143322475570032E-2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9.0909090909090912E-2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C-4040-9624-7D509B153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466992"/>
        <c:axId val="1341503119"/>
      </c:lineChart>
      <c:catAx>
        <c:axId val="141946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503119"/>
        <c:crosses val="autoZero"/>
        <c:auto val="1"/>
        <c:lblAlgn val="ctr"/>
        <c:lblOffset val="100"/>
        <c:noMultiLvlLbl val="0"/>
      </c:catAx>
      <c:valAx>
        <c:axId val="13415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46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bg1">
            <a:shade val="30000"/>
            <a:satMod val="115000"/>
          </a:schemeClr>
        </a:gs>
        <a:gs pos="50000">
          <a:schemeClr val="bg1">
            <a:shade val="67500"/>
            <a:satMod val="115000"/>
          </a:schemeClr>
        </a:gs>
        <a:gs pos="100000">
          <a:schemeClr val="bg1">
            <a:shade val="100000"/>
            <a:satMod val="115000"/>
          </a:schemeClr>
        </a:gs>
      </a:gsLst>
      <a:lin ang="5400000" scaled="1"/>
      <a:tileRect/>
    </a:gradFill>
    <a:ln w="9525" cap="flat" cmpd="sng" algn="ctr">
      <a:solidFill>
        <a:sysClr val="windowText" lastClr="000000"/>
      </a:solidFill>
      <a:round/>
    </a:ln>
    <a:effectLst>
      <a:outerShdw blurRad="50800" dist="406400" dir="3000000" algn="ctr" rotWithShape="0">
        <a:srgbClr val="000000">
          <a:alpha val="43137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 Per Sub-Category!PivotTable14</c:name>
    <c:fmtId val="0"/>
  </c:pivotSource>
  <c:chart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3232298383428423E-2"/>
          <c:y val="4.3751993687356244E-2"/>
          <c:w val="0.92754107107382167"/>
          <c:h val="0.907657662195210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'Outcome 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827-4D8F-A2A8-B824C7CA1D75}"/>
            </c:ext>
          </c:extLst>
        </c:ser>
        <c:ser>
          <c:idx val="1"/>
          <c:order val="1"/>
          <c:tx>
            <c:strRef>
              <c:f>'Outcome 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27-4D8F-A2A8-B824C7CA1D75}"/>
            </c:ext>
          </c:extLst>
        </c:ser>
        <c:ser>
          <c:idx val="2"/>
          <c:order val="2"/>
          <c:tx>
            <c:strRef>
              <c:f>'Outcome 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827-4D8F-A2A8-B824C7CA1D75}"/>
            </c:ext>
          </c:extLst>
        </c:ser>
        <c:ser>
          <c:idx val="3"/>
          <c:order val="3"/>
          <c:tx>
            <c:strRef>
              <c:f>'Outcome 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827-4D8F-A2A8-B824C7CA1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4579295"/>
        <c:axId val="1304633967"/>
      </c:barChart>
      <c:catAx>
        <c:axId val="94457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33967"/>
        <c:crosses val="autoZero"/>
        <c:auto val="1"/>
        <c:lblAlgn val="ctr"/>
        <c:lblOffset val="100"/>
        <c:noMultiLvlLbl val="0"/>
      </c:catAx>
      <c:valAx>
        <c:axId val="13046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579295"/>
        <c:crosses val="autoZero"/>
        <c:crossBetween val="between"/>
      </c:valAx>
      <c:spPr>
        <a:gradFill flip="none" rotWithShape="1">
          <a:gsLst>
            <a:gs pos="0">
              <a:sysClr val="window" lastClr="FFFFFF">
                <a:shade val="30000"/>
                <a:satMod val="115000"/>
              </a:sysClr>
            </a:gs>
            <a:gs pos="50000">
              <a:sysClr val="window" lastClr="FFFFFF">
                <a:shade val="67500"/>
                <a:satMod val="115000"/>
              </a:sysClr>
            </a:gs>
            <a:gs pos="100000">
              <a:sysClr val="window" lastClr="FFFFFF">
                <a:shade val="100000"/>
                <a:satMod val="115000"/>
              </a:sysClr>
            </a:gs>
          </a:gsLst>
          <a:lin ang="18900000" scaled="1"/>
          <a:tileRect/>
        </a:gradFill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ysClr val="window" lastClr="FFFFFF">
            <a:shade val="30000"/>
            <a:satMod val="115000"/>
          </a:sysClr>
        </a:gs>
        <a:gs pos="50000">
          <a:sysClr val="window" lastClr="FFFFFF">
            <a:shade val="67500"/>
            <a:satMod val="115000"/>
          </a:sysClr>
        </a:gs>
        <a:gs pos="100000">
          <a:sysClr val="window" lastClr="FFFFFF">
            <a:shade val="100000"/>
            <a:satMod val="115000"/>
          </a:sys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/>
      </a:solidFill>
      <a:round/>
    </a:ln>
    <a:effectLst>
      <a:outerShdw blurRad="50800" dist="228600" dir="2340000" algn="ctr" rotWithShape="0">
        <a:srgbClr val="000000">
          <a:alpha val="43137"/>
        </a:srgbClr>
      </a:outerShdw>
    </a:effectLst>
    <a:scene3d>
      <a:camera prst="orthographicFront"/>
      <a:lightRig rig="threePt" dir="t"/>
    </a:scene3d>
    <a:sp3d>
      <a:bevelT w="50800" h="508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 Per Month!PivotTable16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Per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5-419E-B738-2287615C72E2}"/>
            </c:ext>
          </c:extLst>
        </c:ser>
        <c:ser>
          <c:idx val="1"/>
          <c:order val="1"/>
          <c:tx>
            <c:strRef>
              <c:f>'Outcome Per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Month'!$C$6:$C$18</c:f>
              <c:numCache>
                <c:formatCode>General</c:formatCode>
                <c:ptCount val="12"/>
                <c:pt idx="0">
                  <c:v>35</c:v>
                </c:pt>
                <c:pt idx="1">
                  <c:v>29</c:v>
                </c:pt>
                <c:pt idx="2">
                  <c:v>33</c:v>
                </c:pt>
                <c:pt idx="3">
                  <c:v>31</c:v>
                </c:pt>
                <c:pt idx="4">
                  <c:v>33</c:v>
                </c:pt>
                <c:pt idx="5">
                  <c:v>31</c:v>
                </c:pt>
                <c:pt idx="6">
                  <c:v>31</c:v>
                </c:pt>
                <c:pt idx="7">
                  <c:v>32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5-419E-B738-2287615C72E2}"/>
            </c:ext>
          </c:extLst>
        </c:ser>
        <c:ser>
          <c:idx val="2"/>
          <c:order val="2"/>
          <c:tx>
            <c:strRef>
              <c:f>'Outcome Per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Per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Month'!$D$6:$D$18</c:f>
              <c:numCache>
                <c:formatCode>General</c:formatCode>
                <c:ptCount val="12"/>
                <c:pt idx="0">
                  <c:v>46</c:v>
                </c:pt>
                <c:pt idx="1">
                  <c:v>46</c:v>
                </c:pt>
                <c:pt idx="2">
                  <c:v>48</c:v>
                </c:pt>
                <c:pt idx="3">
                  <c:v>45</c:v>
                </c:pt>
                <c:pt idx="4">
                  <c:v>47</c:v>
                </c:pt>
                <c:pt idx="5">
                  <c:v>57</c:v>
                </c:pt>
                <c:pt idx="6">
                  <c:v>57</c:v>
                </c:pt>
                <c:pt idx="7">
                  <c:v>40</c:v>
                </c:pt>
                <c:pt idx="8">
                  <c:v>44</c:v>
                </c:pt>
                <c:pt idx="9">
                  <c:v>46</c:v>
                </c:pt>
                <c:pt idx="10">
                  <c:v>44</c:v>
                </c:pt>
                <c:pt idx="1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25-419E-B738-2287615C7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543663"/>
        <c:axId val="1253294559"/>
      </c:lineChart>
      <c:catAx>
        <c:axId val="935543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294559"/>
        <c:crosses val="autoZero"/>
        <c:auto val="1"/>
        <c:lblAlgn val="ctr"/>
        <c:lblOffset val="100"/>
        <c:noMultiLvlLbl val="0"/>
      </c:catAx>
      <c:valAx>
        <c:axId val="12532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43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bg1">
            <a:shade val="30000"/>
            <a:satMod val="115000"/>
          </a:schemeClr>
        </a:gs>
        <a:gs pos="0">
          <a:schemeClr val="bg1">
            <a:shade val="67500"/>
            <a:satMod val="115000"/>
          </a:schemeClr>
        </a:gs>
        <a:gs pos="100000">
          <a:schemeClr val="bg1">
            <a:shade val="100000"/>
            <a:satMod val="115000"/>
          </a:schemeClr>
        </a:gs>
      </a:gsLst>
      <a:lin ang="189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165100" dir="1560000" algn="ctr" rotWithShape="0">
        <a:srgbClr val="000000">
          <a:alpha val="43137"/>
        </a:srgbClr>
      </a:outerShdw>
    </a:effectLst>
    <a:scene3d>
      <a:camera prst="orthographicFront"/>
      <a:lightRig rig="threePt" dir="t"/>
    </a:scene3d>
    <a:sp3d>
      <a:bevelT w="50800" h="5080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8830</xdr:colOff>
      <xdr:row>2</xdr:row>
      <xdr:rowOff>31258</xdr:rowOff>
    </xdr:from>
    <xdr:to>
      <xdr:col>22</xdr:col>
      <xdr:colOff>419100</xdr:colOff>
      <xdr:row>40</xdr:row>
      <xdr:rowOff>119741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A1181-9ABE-5672-56DF-FF2353322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9523</xdr:rowOff>
    </xdr:from>
    <xdr:to>
      <xdr:col>7</xdr:col>
      <xdr:colOff>1385455</xdr:colOff>
      <xdr:row>36</xdr:row>
      <xdr:rowOff>99578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20D8C-5163-2D16-0A0D-0BC98A8F8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623885</xdr:colOff>
      <xdr:row>3</xdr:row>
      <xdr:rowOff>9524</xdr:rowOff>
    </xdr:from>
    <xdr:to>
      <xdr:col>45</xdr:col>
      <xdr:colOff>581024</xdr:colOff>
      <xdr:row>65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DA91D-77BC-843E-B448-7899C2A2C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21806</xdr:colOff>
      <xdr:row>2</xdr:row>
      <xdr:rowOff>186489</xdr:rowOff>
    </xdr:from>
    <xdr:to>
      <xdr:col>18</xdr:col>
      <xdr:colOff>320841</xdr:colOff>
      <xdr:row>33</xdr:row>
      <xdr:rowOff>25066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243024-A947-7DBF-EF10-8AE1F75FB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e" refreshedDate="45189.514120717591" createdVersion="8" refreshedVersion="8" minRefreshableVersion="3" recordCount="1000" xr:uid="{F1D3E55E-FB05-410A-81B0-40C225D5EA7E}">
  <cacheSource type="worksheet">
    <worksheetSource name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category &amp; sub-category2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category &amp; sub-category3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e" refreshedDate="45189.521827662036" createdVersion="8" refreshedVersion="8" minRefreshableVersion="3" recordCount="1000" xr:uid="{E98A0FD1-C6E9-4A28-8E7A-B3AD942ED0F1}">
  <cacheSource type="worksheet">
    <worksheetSource name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e" refreshedDate="45189.541464467591" createdVersion="8" refreshedVersion="8" minRefreshableVersion="3" recordCount="1000" xr:uid="{27620BF0-256B-450F-A635-014C03C81767}">
  <cacheSource type="worksheet">
    <worksheetSource name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8T21:00:00" maxDate="2020-01-26T21:00:00" count="879">
        <d v="2015-11-27T21:00:00"/>
        <d v="2014-08-18T20:00:00"/>
        <d v="2013-11-16T21:00:00"/>
        <d v="2019-08-10T20:00:00"/>
        <d v="2019-01-19T21:00:00"/>
        <d v="2012-08-27T20:00:00"/>
        <d v="2017-09-12T20:00:00"/>
        <d v="2015-08-12T20:00:00"/>
        <d v="2010-08-08T20:00:00"/>
        <d v="2013-09-18T20:00:00"/>
        <d v="2010-08-13T20:00:00"/>
        <d v="2010-09-20T20:00:00"/>
        <d v="2019-10-21T20:00:00"/>
        <d v="2016-06-10T20:00:00"/>
        <d v="2012-03-05T21:00:00"/>
        <d v="2019-12-09T21:00:00"/>
        <d v="2014-01-21T21:00:00"/>
        <d v="2011-01-11T21:00:00"/>
        <d v="2018-09-07T20:00:00"/>
        <d v="2019-03-03T21:00:00"/>
        <d v="2014-07-27T20:00:00"/>
        <d v="2011-08-14T20:00:00"/>
        <d v="2018-04-02T20:00:00"/>
        <d v="2019-02-13T21:00:00"/>
        <d v="2014-06-20T20:00:00"/>
        <d v="2011-05-17T20:00:00"/>
        <d v="2018-07-30T20:00:00"/>
        <d v="2015-10-02T20:00:00"/>
        <d v="2010-02-08T21:00:00"/>
        <d v="2018-07-19T20:00:00"/>
        <d v="2019-05-23T20:00:00"/>
        <d v="2016-01-04T21:00:00"/>
        <d v="2018-01-09T21:00:00"/>
        <d v="2014-10-04T20:00:00"/>
        <d v="2017-03-22T20:00:00"/>
        <d v="2019-01-18T21:00:00"/>
        <d v="2011-02-25T21:00:00"/>
        <d v="2019-10-05T20:00:00"/>
        <d v="2010-10-17T20:00:00"/>
        <d v="2013-02-24T21:00:00"/>
        <d v="2010-06-04T20:00:00"/>
        <d v="2012-09-03T20:00:00"/>
        <d v="2011-07-03T20:00:00"/>
        <d v="2014-07-23T20:00:00"/>
        <d v="2019-03-16T20:00:00"/>
        <d v="2016-11-01T20:00:00"/>
        <d v="2010-07-07T20:00:00"/>
        <d v="2014-03-28T20:00:00"/>
        <d v="2015-06-24T20:00:00"/>
        <d v="2019-10-19T20:00:00"/>
        <d v="2013-07-31T20:00:00"/>
        <d v="2012-03-26T20:00:00"/>
        <d v="2010-09-14T20:00:00"/>
        <d v="2014-05-19T20:00:00"/>
        <d v="2018-03-10T21:00:00"/>
        <d v="2018-07-29T20:00:00"/>
        <d v="2015-01-09T21:00:00"/>
        <d v="2017-08-31T20:00:00"/>
        <d v="2015-09-20T20:00:00"/>
        <d v="2017-06-11T20:00:00"/>
        <d v="2012-07-16T20:00:00"/>
        <d v="2011-02-20T21:00:00"/>
        <d v="2015-06-04T20:00:00"/>
        <d v="2017-04-27T20:00:00"/>
        <d v="2018-07-01T20:00:00"/>
        <d v="2011-01-26T21:00:00"/>
        <d v="2015-04-07T20:00:00"/>
        <d v="2010-01-24T21:00:00"/>
        <d v="2017-07-26T20:00:00"/>
        <d v="2010-12-18T21:00:00"/>
        <d v="2010-11-01T20:00:00"/>
        <d v="2019-11-29T21:00:00"/>
        <d v="2015-06-30T20:00:00"/>
        <d v="2016-11-26T21:00:00"/>
        <d v="2016-03-26T20:00:00"/>
        <d v="2018-07-14T20:00:00"/>
        <d v="2015-01-22T21:00:00"/>
        <d v="2010-09-26T20:00:00"/>
        <d v="2018-04-15T20:00:00"/>
        <d v="2018-06-15T20:00:00"/>
        <d v="2017-08-28T20:00:00"/>
        <d v="2017-11-22T21:00:00"/>
        <d v="2019-01-16T21:00:00"/>
        <d v="2016-07-27T20:00:00"/>
        <d v="2012-07-27T20:00:00"/>
        <d v="2011-09-10T20:00:00"/>
        <d v="2015-05-03T20:00:00"/>
        <d v="2011-03-07T21:00:00"/>
        <d v="2015-04-15T20:00:00"/>
        <d v="2010-04-14T20:00:00"/>
        <d v="2016-02-24T21:00:00"/>
        <d v="2016-08-05T20:00:00"/>
        <d v="2010-06-22T20:00:00"/>
        <d v="2012-10-19T20:00:00"/>
        <d v="2019-04-06T20:00:00"/>
        <d v="2019-10-13T20:00:00"/>
        <d v="2011-03-09T21:00:00"/>
        <d v="2015-07-26T20:00:00"/>
        <d v="2014-11-24T21:00:00"/>
        <d v="2011-10-18T20:00:00"/>
        <d v="2015-02-20T21:00:00"/>
        <d v="2018-05-13T20:00:00"/>
        <d v="2010-10-23T20:00:00"/>
        <d v="2017-05-22T20:00:00"/>
        <d v="2013-04-01T20:00:00"/>
        <d v="2019-09-07T20:00:00"/>
        <d v="2018-04-22T20:00:00"/>
        <d v="2012-04-05T20:00:00"/>
        <d v="2014-01-11T21:00:00"/>
        <d v="2018-09-10T20:00:00"/>
        <d v="2012-09-21T20:00:00"/>
        <d v="2014-08-23T20:00:00"/>
        <d v="2017-09-11T20:00:00"/>
        <d v="2019-04-08T20:00:00"/>
        <d v="2017-11-16T21:00:00"/>
        <d v="2015-09-17T20:00:00"/>
        <d v="2011-09-21T20:00:00"/>
        <d v="2014-01-25T21:00:00"/>
        <d v="2014-06-15T20:00:00"/>
        <d v="2015-04-16T20:00:00"/>
        <d v="2014-11-26T21:00:00"/>
        <d v="2015-11-23T21:00:00"/>
        <d v="2019-05-12T20:00:00"/>
        <d v="2018-09-18T20:00:00"/>
        <d v="2016-08-13T20:00:00"/>
        <d v="2010-05-11T20:00:00"/>
        <d v="2010-08-26T20:00:00"/>
        <d v="2015-02-02T21:00:00"/>
        <d v="2011-10-25T20:00:00"/>
        <d v="2013-11-28T21:00:00"/>
        <d v="2018-01-11T21:00:00"/>
        <d v="2011-08-11T20:00:00"/>
        <d v="2011-06-18T20:00:00"/>
        <d v="2013-03-06T21:00:00"/>
        <d v="2014-06-06T20:00:00"/>
        <d v="2010-10-05T20:00:00"/>
        <d v="2012-09-27T20:00:00"/>
        <d v="2015-04-20T20:00:00"/>
        <d v="2018-02-24T21:00:00"/>
        <d v="2015-06-11T20:00:00"/>
        <d v="2010-06-27T20:00:00"/>
        <d v="2019-06-16T20:00:00"/>
        <d v="2014-09-06T20:00:00"/>
        <d v="2011-11-07T21:00:00"/>
        <d v="2016-06-12T20:00:00"/>
        <d v="2017-07-24T20:00:00"/>
        <d v="2012-12-31T21:00:00"/>
        <d v="2018-12-15T21:00:00"/>
        <d v="2014-06-08T20:00:00"/>
        <d v="2017-02-16T21:00:00"/>
        <d v="2012-10-18T20:00:00"/>
        <d v="2016-05-11T20:00:00"/>
        <d v="2010-03-24T20:00:00"/>
        <d v="2019-10-04T20:00:00"/>
        <d v="2013-12-29T21:00:00"/>
        <d v="2015-12-07T21:00:00"/>
        <d v="2019-03-26T20:00:00"/>
        <d v="2019-04-26T20:00:00"/>
        <d v="2015-09-22T20:00:00"/>
        <d v="2018-12-07T21:00:00"/>
        <d v="2017-10-19T20:00:00"/>
        <d v="2017-10-07T20:00:00"/>
        <d v="2017-07-31T20:00:00"/>
        <d v="2010-12-21T21:00:00"/>
        <d v="2013-06-09T20:00:00"/>
        <d v="2019-02-21T21:00:00"/>
        <d v="2012-06-16T20:00:00"/>
        <d v="2017-08-02T20:00:00"/>
        <d v="2014-03-19T20:00:00"/>
        <d v="2014-07-18T20:00:00"/>
        <d v="2013-05-17T20:00:00"/>
        <d v="2015-10-04T20:00:00"/>
        <d v="2016-08-30T20:00:00"/>
        <d v="2016-09-02T20:00:00"/>
        <d v="2010-11-14T21:00:00"/>
        <d v="2017-09-20T20:00:00"/>
        <d v="2013-03-16T20:00:00"/>
        <d v="2010-03-21T20:00:00"/>
        <d v="2017-10-03T20:00:00"/>
        <d v="2019-06-14T20:00:00"/>
        <d v="2010-09-08T20:00:00"/>
        <d v="2019-05-02T20:00:00"/>
        <d v="2018-05-12T20:00:00"/>
        <d v="2014-05-22T20:00:00"/>
        <d v="2013-02-22T21:00:00"/>
        <d v="2014-12-01T21:00:00"/>
        <d v="2016-03-03T21:00:00"/>
        <d v="2013-06-03T20:00:00"/>
        <d v="2019-03-11T20:00:00"/>
        <d v="2014-06-26T20:00:00"/>
        <d v="2018-04-07T20:00:00"/>
        <d v="2015-09-13T20:00:00"/>
        <d v="2018-07-28T20:00:00"/>
        <d v="2017-06-22T20:00:00"/>
        <d v="2010-08-05T20:00:00"/>
        <d v="2015-07-06T20:00:00"/>
        <d v="2014-07-24T20:00:00"/>
        <d v="2011-10-01T20:00:00"/>
        <d v="2017-01-16T21:00:00"/>
        <d v="2011-04-02T20:00:00"/>
        <d v="2018-10-16T20:00:00"/>
        <d v="2010-02-26T21:00:00"/>
        <d v="2018-08-27T20:00:00"/>
        <d v="2017-11-08T21:00:00"/>
        <d v="2016-05-05T20:00:00"/>
        <d v="2017-03-02T21:00:00"/>
        <d v="2013-08-26T20:00:00"/>
        <d v="2019-12-14T21:00:00"/>
        <d v="2010-11-05T20:00:00"/>
        <d v="2010-08-18T20:00:00"/>
        <d v="2019-02-12T21:00:00"/>
        <d v="2011-11-21T21:00:00"/>
        <d v="2019-04-27T20:00:00"/>
        <d v="2011-11-10T21:00:00"/>
        <d v="2012-08-15T20:00:00"/>
        <d v="2011-06-30T20:00:00"/>
        <d v="2012-06-20T20:00:00"/>
        <d v="2014-10-01T20:00:00"/>
        <d v="2016-03-15T20:00:00"/>
        <d v="2014-09-23T20:00:00"/>
        <d v="2014-05-02T20:00:00"/>
        <d v="2010-04-07T20:00:00"/>
        <d v="2015-05-14T20:00:00"/>
        <d v="2017-05-31T20:00:00"/>
        <d v="2019-12-05T21:00:00"/>
        <d v="2013-05-20T20:00:00"/>
        <d v="2016-07-24T20:00:00"/>
        <d v="2011-06-11T20:00:00"/>
        <d v="2017-08-21T20:00:00"/>
        <d v="2017-02-12T21:00:00"/>
        <d v="2019-06-24T20:00:00"/>
        <d v="2014-04-24T20:00:00"/>
        <d v="2017-12-13T21:00:00"/>
        <d v="2015-08-28T20:00:00"/>
        <d v="2014-04-12T20:00:00"/>
        <d v="2017-05-09T20:00:00"/>
        <d v="2018-03-03T21:00:00"/>
        <d v="2014-07-13T20:00:00"/>
        <d v="2014-04-06T20:00:00"/>
        <d v="2013-08-04T20:00:00"/>
        <d v="2016-12-21T21:00:00"/>
        <d v="2014-12-30T21:00:00"/>
        <d v="2015-01-01T21:00:00"/>
        <d v="2012-12-08T21:00:00"/>
        <d v="2013-10-24T20:00:00"/>
        <d v="2011-04-07T20:00:00"/>
        <d v="2017-02-20T21:00:00"/>
        <d v="2011-02-15T21:00:00"/>
        <d v="2016-01-23T21:00:00"/>
        <d v="2013-03-04T21:00:00"/>
        <d v="2016-12-07T21:00:00"/>
        <d v="2012-12-07T21:00:00"/>
        <d v="2010-08-24T20:00:00"/>
        <d v="2011-04-04T20:00:00"/>
        <d v="2010-01-08T21:00:00"/>
        <d v="2013-02-11T21:00:00"/>
        <d v="2016-01-02T21:00:00"/>
        <d v="2014-11-06T21:00:00"/>
        <d v="2012-10-23T20:00:00"/>
        <d v="2012-10-03T20:00:00"/>
        <d v="2019-01-30T21:00:00"/>
        <d v="2010-12-01T21:00:00"/>
        <d v="2015-12-06T21:00:00"/>
        <d v="2019-07-09T20:00:00"/>
        <d v="2017-09-16T20:00:00"/>
        <d v="2017-11-05T21:00:00"/>
        <d v="2019-04-05T20:00:00"/>
        <d v="2012-04-18T20:00:00"/>
        <d v="2010-07-18T20:00:00"/>
        <d v="2012-11-25T21:00:00"/>
        <d v="2018-09-02T20:00:00"/>
        <d v="2017-11-20T21:00:00"/>
        <d v="2012-03-10T21:00:00"/>
        <d v="2016-05-29T20:00:00"/>
        <d v="2012-04-30T20:00:00"/>
        <d v="2016-09-09T20:00:00"/>
        <d v="2016-11-22T21:00:00"/>
        <d v="2015-04-27T20:00:00"/>
        <d v="2012-03-13T20:00:00"/>
        <d v="2015-08-02T20:00:00"/>
        <d v="2013-05-09T20:00:00"/>
        <d v="2011-10-14T20:00:00"/>
        <d v="2012-03-15T20:00:00"/>
        <d v="2010-10-04T20:00:00"/>
        <d v="2018-10-25T20:00:00"/>
        <d v="2013-10-14T20:00:00"/>
        <d v="2019-01-27T21:00:00"/>
        <d v="2014-01-13T21:00:00"/>
        <d v="2016-02-25T21:00:00"/>
        <d v="2016-03-02T21:00:00"/>
        <d v="2017-08-29T20:00:00"/>
        <d v="2015-02-25T21:00:00"/>
        <d v="2018-09-01T20:00:00"/>
        <d v="2016-01-06T21:00:00"/>
        <d v="2016-08-06T20:00:00"/>
        <d v="2016-03-18T20:00:00"/>
        <d v="2017-07-13T20:00:00"/>
        <d v="2012-06-05T20:00:00"/>
        <d v="2011-04-17T20:00:00"/>
        <d v="2011-09-20T20:00:00"/>
        <d v="2010-04-08T20:00:00"/>
        <d v="2012-02-26T21:00:00"/>
        <d v="2014-05-23T20:00:00"/>
        <d v="2019-11-18T21:00:00"/>
        <d v="2017-05-13T20:00:00"/>
        <d v="2014-02-13T21:00:00"/>
        <d v="2010-08-11T20:00:00"/>
        <d v="2011-05-09T20:00:00"/>
        <d v="2011-03-31T20:00:00"/>
        <d v="2010-11-24T21:00:00"/>
        <d v="2014-03-26T20:00:00"/>
        <d v="2015-06-20T20:00:00"/>
        <d v="2015-12-25T21:00:00"/>
        <d v="2019-08-27T20:00:00"/>
        <d v="2018-11-29T21:00:00"/>
        <d v="2016-12-11T21:00:00"/>
        <d v="2017-12-07T21:00:00"/>
        <d v="2011-12-18T21:00:00"/>
        <d v="2013-03-27T20:00:00"/>
        <d v="2018-11-19T21:00:00"/>
        <d v="2019-11-14T21:00:00"/>
        <d v="2010-12-14T21:00:00"/>
        <d v="2019-11-10T21:00:00"/>
        <d v="2011-10-04T20:00:00"/>
        <d v="2017-08-01T20:00:00"/>
        <d v="2011-12-11T21:00:00"/>
        <d v="2015-08-27T20:00:00"/>
        <d v="2013-07-19T20:00:00"/>
        <d v="2013-11-18T21:00:00"/>
        <d v="2018-01-21T21:00:00"/>
        <d v="2015-07-08T20:00:00"/>
        <d v="2017-08-23T20:00:00"/>
        <d v="2015-02-10T21:00:00"/>
        <d v="2017-02-15T21:00:00"/>
        <d v="2015-05-19T20:00:00"/>
        <d v="2015-08-23T20:00:00"/>
        <d v="2015-11-06T21:00:00"/>
        <d v="2019-07-04T20:00:00"/>
        <d v="2013-09-02T20:00:00"/>
        <d v="2017-01-21T21:00:00"/>
        <d v="2012-01-13T21:00:00"/>
        <d v="2015-09-02T20:00:00"/>
        <d v="2018-08-09T20:00:00"/>
        <d v="2011-08-26T20:00:00"/>
        <d v="2010-12-31T21:00:00"/>
        <d v="2017-10-06T20:00:00"/>
        <d v="2011-12-26T21:00:00"/>
        <d v="2018-03-04T21:00:00"/>
        <d v="2016-12-28T21:00:00"/>
        <d v="2011-01-02T21:00:00"/>
        <d v="2014-10-17T20:00:00"/>
        <d v="2010-10-12T20:00:00"/>
        <d v="2013-02-02T21:00:00"/>
        <d v="2019-04-14T20:00:00"/>
        <d v="2015-02-07T21:00:00"/>
        <d v="2015-01-07T21:00:00"/>
        <d v="2017-08-16T20:00:00"/>
        <d v="2019-01-10T21:00:00"/>
        <d v="2015-10-15T20:00:00"/>
        <d v="2014-07-05T20:00:00"/>
        <d v="2018-05-20T20:00:00"/>
        <d v="2011-10-26T20:00:00"/>
        <d v="2013-06-22T20:00:00"/>
        <d v="2015-06-07T20:00:00"/>
        <d v="2017-10-15T20:00:00"/>
        <d v="2017-02-09T21:00:00"/>
        <d v="2019-03-28T20:00:00"/>
        <d v="2010-06-25T20:00:00"/>
        <d v="2012-06-11T20:00:00"/>
        <d v="2012-01-03T21:00:00"/>
        <d v="2010-10-27T20:00:00"/>
        <d v="2013-09-12T20:00:00"/>
        <d v="2011-01-05T21:00:00"/>
        <d v="2017-07-16T20:00:00"/>
        <d v="2013-07-28T20:00:00"/>
        <d v="2011-12-07T21:00:00"/>
        <d v="2018-10-04T20:00:00"/>
        <d v="2013-05-22T20:00:00"/>
        <d v="2018-05-07T20:00:00"/>
        <d v="2011-02-01T21:00:00"/>
        <d v="2013-08-15T20:00:00"/>
        <d v="2019-10-26T20:00:00"/>
        <d v="2012-01-05T21:00:00"/>
        <d v="2017-11-13T21:00:00"/>
        <d v="2018-06-03T20:00:00"/>
        <d v="2013-01-29T21:00:00"/>
        <d v="2019-10-12T20:00:00"/>
        <d v="2016-06-19T20:00:00"/>
        <d v="2017-04-17T20:00:00"/>
        <d v="2017-05-28T20:00:00"/>
        <d v="2014-01-02T21:00:00"/>
        <d v="2018-11-26T21:00:00"/>
        <d v="2010-04-19T20:00:00"/>
        <d v="2012-01-12T21:00:00"/>
        <d v="2011-01-16T21:00:00"/>
        <d v="2018-11-02T20:00:00"/>
        <d v="2012-05-05T20:00:00"/>
        <d v="2011-12-21T21:00:00"/>
        <d v="2017-06-24T20:00:00"/>
        <d v="2017-06-28T20:00:00"/>
        <d v="2010-04-16T20:00:00"/>
        <d v="2018-04-17T20:00:00"/>
        <d v="2015-07-27T20:00:00"/>
        <d v="2013-02-26T21:00:00"/>
        <d v="2014-09-12T20:00:00"/>
        <d v="2011-02-10T21:00:00"/>
        <d v="2014-02-09T21:00:00"/>
        <d v="2019-09-28T20:00:00"/>
        <d v="2018-06-21T20:00:00"/>
        <d v="2014-05-01T20:00:00"/>
        <d v="2013-11-24T21:00:00"/>
        <d v="2016-11-30T21:00:00"/>
        <d v="2014-12-14T21:00:00"/>
        <d v="2019-04-19T20:00:00"/>
        <d v="2015-09-12T20:00:00"/>
        <d v="2013-03-03T21:00:00"/>
        <d v="2016-11-05T20:00:00"/>
        <d v="2017-06-29T20:00:00"/>
        <d v="2012-04-25T20:00:00"/>
        <d v="2017-09-01T20:00:00"/>
        <d v="2010-09-29T20:00:00"/>
        <d v="2011-07-23T20:00:00"/>
        <d v="2010-12-02T21:00:00"/>
        <d v="2012-12-17T21:00:00"/>
        <d v="2017-12-18T21:00:00"/>
        <d v="2013-04-13T20:00:00"/>
        <d v="2019-03-05T21:00:00"/>
        <d v="2018-10-20T20:00:00"/>
        <d v="2017-07-18T20:00:00"/>
        <d v="2010-07-05T20:00:00"/>
        <d v="2013-10-20T20:00:00"/>
        <d v="2011-09-22T20:00:00"/>
        <d v="2018-02-09T21:00:00"/>
        <d v="2016-10-13T20:00:00"/>
        <d v="2010-03-27T20:00:00"/>
        <d v="2014-12-27T21:00:00"/>
        <d v="2014-04-27T20:00:00"/>
        <d v="2013-12-30T21:00:00"/>
        <d v="2018-02-10T21:00:00"/>
        <d v="2018-01-26T21:00:00"/>
        <d v="2013-05-14T20:00:00"/>
        <d v="2015-11-22T21:00:00"/>
        <d v="2019-04-13T20:00:00"/>
        <d v="2015-05-17T20:00:00"/>
        <d v="2012-05-01T20:00:00"/>
        <d v="2019-03-10T20:00:00"/>
        <d v="2018-06-25T20:00:00"/>
        <d v="2014-12-15T21:00:00"/>
        <d v="2013-06-24T20:00:00"/>
        <d v="2011-06-25T20:00:00"/>
        <d v="2015-03-08T20:00:00"/>
        <d v="2017-07-28T20:00:00"/>
        <d v="2010-03-10T21:00:00"/>
        <d v="2014-09-30T20:00:00"/>
        <d v="2012-02-23T21:00:00"/>
        <d v="2019-12-11T21:00:00"/>
        <d v="2014-08-03T20:00:00"/>
        <d v="2019-06-09T20:00:00"/>
        <d v="2018-03-08T21:00:00"/>
        <d v="2017-04-19T20:00:00"/>
        <d v="2016-02-02T21:00:00"/>
        <d v="2010-08-15T20:00:00"/>
        <d v="2019-11-16T21:00:00"/>
        <d v="2013-06-30T20:00:00"/>
        <d v="2010-06-06T20:00:00"/>
        <d v="2019-06-28T20:00:00"/>
        <d v="2012-03-21T20:00:00"/>
        <d v="2014-06-09T20:00:00"/>
        <d v="2017-05-20T20:00:00"/>
        <d v="2016-12-19T21:00:00"/>
        <d v="2014-12-31T21:00:00"/>
        <d v="2016-03-14T20:00:00"/>
        <d v="2013-04-30T20:00:00"/>
        <d v="2013-03-11T20:00:00"/>
        <d v="2012-07-26T20:00:00"/>
        <d v="2013-03-07T21:00:00"/>
        <d v="2013-04-08T20:00:00"/>
        <d v="2012-05-04T20:00:00"/>
        <d v="2018-05-30T20:00:00"/>
        <d v="2019-07-24T20:00:00"/>
        <d v="2014-07-04T20:00:00"/>
        <d v="2013-12-05T21:00:00"/>
        <d v="2011-12-22T21:00:00"/>
        <d v="2017-05-04T20:00:00"/>
        <d v="2018-02-22T21:00:00"/>
        <d v="2019-04-18T20:00:00"/>
        <d v="2016-08-22T20:00:00"/>
        <d v="2012-07-02T20:00:00"/>
        <d v="2010-03-03T21:00:00"/>
        <d v="2010-04-25T20:00:00"/>
        <d v="2010-11-22T21:00:00"/>
        <d v="2016-02-04T21:00:00"/>
        <d v="2013-11-22T21:00:00"/>
        <d v="2014-05-09T20:00:00"/>
        <d v="2010-08-30T20:00:00"/>
        <d v="2013-11-10T21:00:00"/>
        <d v="2018-01-24T21:00:00"/>
        <d v="2013-07-23T20:00:00"/>
        <d v="2018-08-16T20:00:00"/>
        <d v="2018-06-07T20:00:00"/>
        <d v="2010-08-23T20:00:00"/>
        <d v="2018-08-29T20:00:00"/>
        <d v="2013-09-21T20:00:00"/>
        <d v="2019-06-30T20:00:00"/>
        <d v="2018-05-04T20:00:00"/>
        <d v="2015-06-09T20:00:00"/>
        <d v="2016-01-21T21:00:00"/>
        <d v="2013-09-10T20:00:00"/>
        <d v="2016-01-07T21:00:00"/>
        <d v="2019-12-24T21:00:00"/>
        <d v="2018-09-16T20:00:00"/>
        <d v="2015-01-24T21:00:00"/>
        <d v="2016-03-31T20:00:00"/>
        <d v="2013-05-27T20:00:00"/>
        <d v="2012-02-28T21:00:00"/>
        <d v="2014-12-19T21:00:00"/>
        <d v="2016-11-25T21:00:00"/>
        <d v="2011-01-01T21:00:00"/>
        <d v="2016-12-18T21:00:00"/>
        <d v="2014-04-01T20:00:00"/>
        <d v="2011-09-05T20:00:00"/>
        <d v="2015-10-01T20:00:00"/>
        <d v="2016-02-23T21:00:00"/>
        <d v="2016-08-01T20:00:00"/>
        <d v="2011-11-17T21:00:00"/>
        <d v="2011-10-16T20:00:00"/>
        <d v="2018-11-12T21:00:00"/>
        <d v="2015-03-14T20:00:00"/>
        <d v="2011-11-14T21:00:00"/>
        <d v="2014-07-09T20:00:00"/>
        <d v="2010-07-14T20:00:00"/>
        <d v="2011-01-10T21:00:00"/>
        <d v="2015-06-18T20:00:00"/>
        <d v="2015-09-27T20:00:00"/>
        <d v="2019-12-06T21:00:00"/>
        <d v="2017-10-31T20:00:00"/>
        <d v="2011-03-10T21:00:00"/>
        <d v="2011-11-30T21:00:00"/>
        <d v="2011-08-06T20:00:00"/>
        <d v="2014-02-25T21:00:00"/>
        <d v="2011-04-28T20:00:00"/>
        <d v="2012-02-19T21:00:00"/>
        <d v="2012-04-24T20:00:00"/>
        <d v="2010-03-17T20:00:00"/>
        <d v="2010-11-16T21:00:00"/>
        <d v="2015-07-04T20:00:00"/>
        <d v="2014-12-20T21:00:00"/>
        <d v="2010-07-13T20:00:00"/>
        <d v="2014-05-29T20:00:00"/>
        <d v="2014-03-25T20:00:00"/>
        <d v="2016-06-26T20:00:00"/>
        <d v="2010-03-15T20:00:00"/>
        <d v="2016-03-04T21:00:00"/>
        <d v="2010-06-14T20:00:00"/>
        <d v="2015-02-11T21:00:00"/>
        <d v="2013-07-29T20:00:00"/>
        <d v="2019-04-17T20:00:00"/>
        <d v="2011-01-21T21:00:00"/>
        <d v="2016-03-06T21:00:00"/>
        <d v="2014-03-22T20:00:00"/>
        <d v="2019-01-15T21:00:00"/>
        <d v="2012-12-15T21:00:00"/>
        <d v="2013-07-24T20:00:00"/>
        <d v="2010-10-22T20:00:00"/>
        <d v="2017-08-25T20:00:00"/>
        <d v="2017-01-10T21:00:00"/>
        <d v="2016-04-28T20:00:00"/>
        <d v="2013-09-19T20:00:00"/>
        <d v="2014-06-03T20:00:00"/>
        <d v="2013-05-01T20:00:00"/>
        <d v="2011-05-05T20:00:00"/>
        <d v="2016-07-07T20:00:00"/>
        <d v="2016-09-12T20:00:00"/>
        <d v="2018-04-14T20:00:00"/>
        <d v="2015-07-15T20:00:00"/>
        <d v="2020-01-26T21:00:00"/>
        <d v="2010-09-27T20:00:00"/>
        <d v="2010-06-15T20:00:00"/>
        <d v="2010-10-03T20:00:00"/>
        <d v="2016-07-05T20:00:00"/>
        <d v="2019-04-30T20:00:00"/>
        <d v="2019-03-25T20:00:00"/>
        <d v="2014-11-01T20:00:00"/>
        <d v="2017-03-24T20:00:00"/>
        <d v="2013-02-08T21:00:00"/>
        <d v="2012-01-17T21:00:00"/>
        <d v="2016-11-13T21:00:00"/>
        <d v="2010-07-26T20:00:00"/>
        <d v="2018-07-27T20:00:00"/>
        <d v="2016-01-17T21:00:00"/>
        <d v="2017-02-19T21:00:00"/>
        <d v="2018-12-16T21:00:00"/>
        <d v="2017-02-28T21:00:00"/>
        <d v="2018-12-17T21:00:00"/>
        <d v="2018-09-25T20:00:00"/>
        <d v="2013-03-12T20:00:00"/>
        <d v="2018-04-08T20:00:00"/>
        <d v="2017-07-05T20:00:00"/>
        <d v="2010-10-19T20:00:00"/>
        <d v="2014-07-07T20:00:00"/>
        <d v="2014-02-21T21:00:00"/>
        <d v="2016-08-04T20:00:00"/>
        <d v="2016-04-07T20:00:00"/>
        <d v="2017-03-01T21:00:00"/>
        <d v="2017-12-27T21:00:00"/>
        <d v="2017-12-26T21:00:00"/>
        <d v="2015-08-29T20:00:00"/>
        <d v="2015-08-20T20:00:00"/>
        <d v="2012-03-27T20:00:00"/>
        <d v="2018-12-08T21:00:00"/>
        <d v="2010-10-06T20:00:00"/>
        <d v="2011-07-08T20:00:00"/>
        <d v="2013-08-29T20:00:00"/>
        <d v="2014-09-09T20:00:00"/>
        <d v="2012-07-31T20:00:00"/>
        <d v="2017-06-25T20:00:00"/>
        <d v="2010-07-30T20:00:00"/>
        <d v="2018-03-20T20:00:00"/>
        <d v="2016-04-14T20:00:00"/>
        <d v="2011-08-18T20:00:00"/>
        <d v="2019-09-10T20:00:00"/>
        <d v="2012-09-25T20:00:00"/>
        <d v="2016-07-09T20:00:00"/>
        <d v="2019-10-17T20:00:00"/>
        <d v="2019-12-13T21:00:00"/>
        <d v="2011-12-20T21:00:00"/>
        <d v="2013-12-10T21:00:00"/>
        <d v="2018-09-15T20:00:00"/>
        <d v="2010-06-28T20:00:00"/>
        <d v="2015-08-22T20:00:00"/>
        <d v="2018-03-26T20:00:00"/>
        <d v="2017-03-11T21:00:00"/>
        <d v="2019-01-09T21:00:00"/>
        <d v="2013-10-28T20:00:00"/>
        <d v="2011-11-26T21:00:00"/>
        <d v="2012-10-02T20:00:00"/>
        <d v="2019-07-08T20:00:00"/>
        <d v="2017-10-16T20:00:00"/>
        <d v="2017-11-26T21:00:00"/>
        <d v="2015-11-13T21:00:00"/>
        <d v="2015-04-19T20:00:00"/>
        <d v="2018-03-30T20:00:00"/>
        <d v="2011-11-23T21:00:00"/>
        <d v="2011-03-26T20:00:00"/>
        <d v="2013-07-21T20:00:00"/>
        <d v="2012-04-20T20:00:00"/>
        <d v="2016-07-03T20:00:00"/>
        <d v="2019-01-05T21:00:00"/>
        <d v="2017-05-21T20:00:00"/>
        <d v="2018-07-13T20:00:00"/>
        <d v="2016-08-21T20:00:00"/>
        <d v="2010-08-06T20:00:00"/>
        <d v="2013-07-09T20:00:00"/>
        <d v="2011-08-21T20:00:00"/>
        <d v="2013-06-16T20:00:00"/>
        <d v="2012-05-28T20:00:00"/>
        <d v="2018-02-20T21:00:00"/>
        <d v="2018-04-03T20:00:00"/>
        <d v="2016-03-01T21:00:00"/>
        <d v="2014-10-21T20:00:00"/>
        <d v="2014-11-14T21:00:00"/>
        <d v="2010-10-24T20:00:00"/>
        <d v="2016-05-24T20:00:00"/>
        <d v="2013-02-03T21:00:00"/>
        <d v="2015-05-22T20:00:00"/>
        <d v="2017-07-22T20:00:00"/>
        <d v="2017-03-21T20:00:00"/>
        <d v="2017-01-27T21:00:00"/>
        <d v="2016-03-29T20:00:00"/>
        <d v="2015-02-19T21:00:00"/>
        <d v="2016-11-10T21:00:00"/>
        <d v="2014-11-15T21:00:00"/>
        <d v="2012-06-28T20:00:00"/>
        <d v="2017-02-02T21:00:00"/>
        <d v="2010-05-22T20:00:00"/>
        <d v="2010-01-18T21:00:00"/>
        <d v="2015-10-20T20:00:00"/>
        <d v="2010-05-29T20:00:00"/>
        <d v="2011-10-08T20:00:00"/>
        <d v="2010-09-01T20:00:00"/>
        <d v="2010-02-28T21:00:00"/>
        <d v="2014-10-07T20:00:00"/>
        <d v="2010-06-30T20:00:00"/>
        <d v="2016-03-16T20:00:00"/>
        <d v="2010-08-04T20:00:00"/>
        <d v="2012-10-27T20:00:00"/>
        <d v="2015-01-19T21:00:00"/>
        <d v="2011-05-11T20:00:00"/>
        <d v="2014-10-23T20:00:00"/>
        <d v="2018-02-04T21:00:00"/>
        <d v="2019-07-31T20:00:00"/>
        <d v="2017-07-21T20:00:00"/>
        <d v="2012-11-27T21:00:00"/>
        <d v="2012-05-07T20:00:00"/>
        <d v="2011-05-12T20:00:00"/>
        <d v="2017-04-14T20:00:00"/>
        <d v="2015-10-05T20:00:00"/>
        <d v="2013-08-14T20:00:00"/>
        <d v="2014-04-13T20:00:00"/>
        <d v="2019-01-25T21:00:00"/>
        <d v="2019-02-08T21:00:00"/>
        <d v="2017-04-12T20:00:00"/>
        <d v="2016-05-22T20:00:00"/>
        <d v="2014-11-05T21:00:00"/>
        <d v="2019-07-03T20:00:00"/>
        <d v="2011-08-12T20:00:00"/>
        <d v="2015-08-13T20:00:00"/>
        <d v="2016-07-21T20:00:00"/>
        <d v="2010-10-30T20:00:00"/>
        <d v="2011-02-28T21:00:00"/>
        <d v="2013-12-16T21:00:00"/>
        <d v="2016-03-05T21:00:00"/>
        <d v="2011-05-20T20:00:00"/>
        <d v="2014-05-26T20:00:00"/>
        <d v="2010-02-13T21:00:00"/>
        <d v="2016-12-10T21:00:00"/>
        <d v="2013-06-25T20:00:00"/>
        <d v="2017-12-21T21:00:00"/>
        <d v="2016-10-31T20:00:00"/>
        <d v="2014-08-07T20:00:00"/>
        <d v="2018-12-29T21:00:00"/>
        <d v="2012-05-30T20:00:00"/>
        <d v="2016-01-29T21:00:00"/>
        <d v="2019-12-30T21:00:00"/>
        <d v="2019-01-26T21:00:00"/>
        <d v="2018-01-01T21:00:00"/>
        <d v="2012-03-04T21:00:00"/>
        <d v="2019-10-14T20:00:00"/>
        <d v="2016-05-16T20:00:00"/>
        <d v="2012-08-13T20:00:00"/>
        <d v="2017-11-27T21:00:00"/>
        <d v="2016-01-08T21:00:00"/>
        <d v="2012-08-26T20:00:00"/>
        <d v="2016-05-26T20:00:00"/>
        <d v="2017-11-28T21:00:00"/>
        <d v="2019-05-03T20:00:00"/>
        <d v="2019-01-20T21:00:00"/>
        <d v="2012-11-23T21:00:00"/>
        <d v="2017-02-27T21:00:00"/>
        <d v="2014-02-27T21:00:00"/>
        <d v="2010-06-18T20:00:00"/>
        <d v="2010-12-12T21:00:00"/>
        <d v="2011-05-02T20:00:00"/>
        <d v="2015-06-08T20:00:00"/>
        <d v="2018-01-02T21:00:00"/>
        <d v="2012-03-25T20:00:00"/>
        <d v="2015-10-21T20:00:00"/>
        <d v="2011-02-13T21:00:00"/>
        <d v="2015-02-27T21:00:00"/>
        <d v="2010-02-04T21:00:00"/>
        <d v="2018-09-26T20:00:00"/>
        <d v="2014-03-16T20:00:00"/>
        <d v="2014-07-15T20:00:00"/>
        <d v="2016-02-18T21:00:00"/>
        <d v="2018-06-14T20:00:00"/>
        <d v="2018-08-25T20:00:00"/>
        <d v="2012-01-21T21:00:00"/>
        <d v="2018-05-14T20:00:00"/>
        <d v="2018-07-20T20:00:00"/>
        <d v="2018-01-06T21:00:00"/>
        <d v="2010-06-11T20:00:00"/>
        <d v="2012-02-08T21:00:00"/>
        <d v="2011-11-18T21:00:00"/>
        <d v="2011-07-15T20:00:00"/>
        <d v="2011-06-19T20:00:00"/>
        <d v="2019-11-17T21:00:00"/>
        <d v="2011-06-17T20:00:00"/>
        <d v="2012-04-23T20:00:00"/>
        <d v="2012-02-04T21:00:00"/>
        <d v="2018-04-20T20:00:00"/>
        <d v="2013-02-28T21:00:00"/>
        <d v="2019-02-18T21:00:00"/>
        <d v="2010-03-20T20:00:00"/>
        <d v="2011-07-31T20:00:00"/>
        <d v="2015-06-16T20:00:00"/>
        <d v="2016-08-18T20:00:00"/>
        <d v="2014-09-14T20:00:00"/>
        <d v="2011-05-07T20:00:00"/>
        <d v="2018-10-08T20:00:00"/>
        <d v="2013-10-11T20:00:00"/>
        <d v="2010-06-20T20:00:00"/>
        <d v="2014-01-07T21:00:00"/>
        <d v="2010-04-22T20:00:00"/>
        <d v="2011-01-12T21:00:00"/>
        <d v="2019-06-07T20:00:00"/>
        <d v="2016-07-25T20:00:00"/>
        <d v="2020-01-14T21:00:00"/>
        <d v="2017-02-21T21:00:00"/>
        <d v="2019-07-20T20:00:00"/>
        <d v="2015-01-20T21:00:00"/>
        <d v="2010-05-24T20:00:00"/>
        <d v="2014-05-03T20:00:00"/>
        <d v="2010-06-05T20:00:00"/>
        <d v="2010-08-25T20:00:00"/>
        <d v="2015-07-16T20:00:00"/>
        <d v="2017-04-10T20:00:00"/>
        <d v="2014-03-11T20:00:00"/>
        <d v="2019-06-23T20:00:00"/>
        <d v="2011-12-02T21:00:00"/>
        <d v="2010-05-20T20:00:00"/>
        <d v="2015-06-14T20:00:00"/>
        <d v="2013-07-10T20:00:00"/>
        <d v="2018-02-02T21:00:00"/>
        <d v="2011-07-13T20:00:00"/>
        <d v="2019-12-15T21:00:00"/>
        <d v="2013-10-06T20:00:00"/>
        <d v="2014-09-18T20:00:00"/>
        <d v="2018-07-16T20:00:00"/>
        <d v="2017-05-12T20:00:00"/>
        <d v="2011-04-26T20:00:00"/>
        <d v="2015-01-21T21:00:00"/>
        <d v="2019-09-08T20:00:00"/>
        <d v="2012-09-04T20:00:00"/>
        <d v="2019-05-11T20:00:00"/>
        <d v="2013-08-03T20:00:00"/>
        <d v="2014-12-17T21:00:00"/>
        <d v="2011-06-27T20:00:00"/>
        <d v="2017-10-13T20:00:00"/>
        <d v="2019-02-06T21:00:00"/>
        <d v="2012-02-11T21:00:00"/>
        <d v="2019-10-30T20:00:00"/>
        <d v="2017-09-21T20:00:00"/>
        <d v="2012-07-11T20:00:00"/>
        <d v="2013-12-28T21:00:00"/>
        <d v="2017-05-02T20:00:00"/>
        <d v="2015-02-24T21:00:00"/>
        <d v="2014-06-27T20:00:00"/>
        <d v="2014-03-10T20:00:00"/>
        <d v="2013-04-07T20:00:00"/>
        <d v="2016-02-21T21:00:00"/>
        <d v="2015-07-23T20:00:00"/>
        <d v="2019-07-21T20:00:00"/>
        <d v="2015-11-25T21:00:00"/>
        <d v="2018-06-11T20:00:00"/>
        <d v="2011-05-06T20:00:00"/>
        <d v="2012-11-30T21:00:00"/>
        <d v="2011-01-08T21:00:00"/>
        <d v="2011-01-24T21:00:00"/>
        <d v="2012-04-04T20:00:00"/>
        <d v="2011-06-15T20:00:00"/>
        <d v="2014-09-25T20:00:00"/>
        <d v="2014-12-11T21:00:00"/>
        <d v="2015-04-17T20:00:00"/>
        <d v="2019-04-15T20:00:00"/>
        <d v="2016-12-25T21:00:00"/>
        <d v="2016-08-08T20:00:00"/>
        <d v="2015-12-19T21:00:00"/>
        <d v="2012-11-24T21:00:00"/>
        <d v="2015-12-21T21:00:00"/>
        <d v="2012-02-15T21:00:00"/>
        <d v="2016-02-07T21:00:00"/>
        <d v="2011-02-16T21:00:00"/>
        <d v="2013-11-13T21:00:00"/>
        <d v="2011-03-04T21:00:00"/>
        <d v="2015-05-10T20:00:00"/>
        <d v="2017-06-14T20:00:00"/>
        <d v="2019-12-21T21:00:00"/>
        <d v="2011-05-08T20:00:00"/>
        <d v="2013-10-07T20:00:00"/>
        <d v="2014-06-01T20:00:00"/>
        <d v="2010-12-09T21:00:00"/>
        <d v="2015-11-28T21:00:00"/>
        <d v="2011-01-27T21:00:00"/>
        <d v="2018-02-06T21:00:00"/>
        <d v="2016-11-11T21:00:00"/>
        <d v="2015-10-29T20:00:00"/>
        <d v="2017-12-24T21:00:00"/>
        <d v="2011-07-18T20:00:00"/>
        <d v="2019-08-03T20:00:00"/>
        <d v="2017-04-26T20:00:00"/>
        <d v="2014-09-24T20:00:00"/>
        <d v="2018-05-06T20:00:00"/>
        <d v="2015-12-23T21:00:00"/>
        <d v="2014-10-16T20:00:00"/>
        <d v="2018-11-03T20:00:00"/>
        <d v="2013-01-01T21:00:00"/>
        <d v="2014-01-19T21:00:00"/>
        <d v="2010-02-10T21:00:00"/>
        <d v="2016-06-28T20:00:00"/>
      </sharedItems>
      <fieldGroup par="22"/>
    </cacheField>
    <cacheField name="Date Ended Conversion" numFmtId="14">
      <sharedItems containsSemiMixedTypes="0" containsNonDate="0" containsDate="1" containsString="0" minDate="2010-01-08T21:00:00" maxDate="2020-02-09T21:00:00"/>
    </cacheField>
    <cacheField name="Months (Date Created Conversion)" numFmtId="0" databaseField="0">
      <fieldGroup base="18">
        <rangePr groupBy="months" startDate="2010-01-08T21:00:00" endDate="2020-01-26T21:00:00"/>
        <groupItems count="14">
          <s v="&lt;1/8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6/2020"/>
        </groupItems>
      </fieldGroup>
    </cacheField>
    <cacheField name="Quarters (Date Created Conversion)" numFmtId="0" databaseField="0">
      <fieldGroup base="18">
        <rangePr groupBy="quarters" startDate="2010-01-08T21:00:00" endDate="2020-01-26T21:00:00"/>
        <groupItems count="6">
          <s v="&lt;1/8/2010"/>
          <s v="Qtr1"/>
          <s v="Qtr2"/>
          <s v="Qtr3"/>
          <s v="Qtr4"/>
          <s v="&gt;1/26/2020"/>
        </groupItems>
      </fieldGroup>
    </cacheField>
    <cacheField name="Years (Date Created Conversion)" numFmtId="0" databaseField="0">
      <fieldGroup base="18">
        <rangePr groupBy="years" startDate="2010-01-08T21:00:00" endDate="2020-01-26T21:00:00"/>
        <groupItems count="13">
          <s v="&lt;1/8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x v="0"/>
    <s v="0"/>
    <x v="0"/>
    <s v="CAD"/>
    <n v="1448690400"/>
    <n v="1450159200"/>
    <b v="0"/>
    <b v="0"/>
    <x v="0"/>
    <x v="0"/>
    <x v="0"/>
  </r>
  <r>
    <n v="1"/>
    <x v="1"/>
    <s v="Managed bottom-line architecture"/>
    <n v="1400"/>
    <n v="14560"/>
    <n v="1040"/>
    <x v="1"/>
    <x v="1"/>
    <n v="92.151898734177209"/>
    <x v="1"/>
    <s v="USD"/>
    <n v="1408424400"/>
    <n v="1408597200"/>
    <b v="0"/>
    <b v="1"/>
    <x v="1"/>
    <x v="1"/>
    <x v="1"/>
  </r>
  <r>
    <n v="2"/>
    <x v="2"/>
    <s v="Function-based leadingedge pricing structure"/>
    <n v="108400"/>
    <n v="142523"/>
    <n v="131.4787822878229"/>
    <x v="1"/>
    <x v="2"/>
    <n v="100.01614035087719"/>
    <x v="2"/>
    <s v="AUD"/>
    <n v="1384668000"/>
    <n v="1384840800"/>
    <b v="0"/>
    <b v="0"/>
    <x v="2"/>
    <x v="2"/>
    <x v="2"/>
  </r>
  <r>
    <n v="3"/>
    <x v="3"/>
    <s v="Vision-oriented fresh-thinking conglomeration"/>
    <n v="4200"/>
    <n v="2477"/>
    <n v="58.976190476190467"/>
    <x v="0"/>
    <x v="3"/>
    <n v="103.20833333333333"/>
    <x v="1"/>
    <s v="USD"/>
    <n v="1565499600"/>
    <n v="1568955600"/>
    <b v="0"/>
    <b v="0"/>
    <x v="1"/>
    <x v="1"/>
    <x v="1"/>
  </r>
  <r>
    <n v="4"/>
    <x v="4"/>
    <s v="Proactive foreground core"/>
    <n v="7600"/>
    <n v="5265"/>
    <n v="69.276315789473685"/>
    <x v="0"/>
    <x v="4"/>
    <n v="99.339622641509436"/>
    <x v="1"/>
    <s v="USD"/>
    <n v="1547964000"/>
    <n v="1548309600"/>
    <b v="0"/>
    <b v="0"/>
    <x v="3"/>
    <x v="3"/>
    <x v="3"/>
  </r>
  <r>
    <n v="5"/>
    <x v="5"/>
    <s v="Open-source optimizing database"/>
    <n v="7600"/>
    <n v="13195"/>
    <n v="173.61842105263159"/>
    <x v="1"/>
    <x v="5"/>
    <n v="75.833333333333329"/>
    <x v="3"/>
    <s v="DKK"/>
    <n v="1346130000"/>
    <n v="1347080400"/>
    <b v="0"/>
    <b v="0"/>
    <x v="3"/>
    <x v="3"/>
    <x v="3"/>
  </r>
  <r>
    <n v="6"/>
    <x v="6"/>
    <s v="Operative upward-trending algorithm"/>
    <n v="5200"/>
    <n v="1090"/>
    <n v="20.961538461538463"/>
    <x v="0"/>
    <x v="6"/>
    <n v="60.555555555555557"/>
    <x v="4"/>
    <s v="GBP"/>
    <n v="1505278800"/>
    <n v="1505365200"/>
    <b v="0"/>
    <b v="0"/>
    <x v="4"/>
    <x v="4"/>
    <x v="4"/>
  </r>
  <r>
    <n v="7"/>
    <x v="7"/>
    <s v="Centralized cohesive challenge"/>
    <n v="4500"/>
    <n v="14741"/>
    <n v="327.57777777777778"/>
    <x v="1"/>
    <x v="7"/>
    <n v="64.93832599118943"/>
    <x v="3"/>
    <s v="DKK"/>
    <n v="1439442000"/>
    <n v="1439614800"/>
    <b v="0"/>
    <b v="0"/>
    <x v="3"/>
    <x v="3"/>
    <x v="3"/>
  </r>
  <r>
    <n v="8"/>
    <x v="8"/>
    <s v="Exclusive attitude-oriented intranet"/>
    <n v="110100"/>
    <n v="21946"/>
    <n v="19.932788374205266"/>
    <x v="2"/>
    <x v="8"/>
    <n v="30.997175141242938"/>
    <x v="3"/>
    <s v="DKK"/>
    <n v="1281330000"/>
    <n v="1281502800"/>
    <b v="0"/>
    <b v="0"/>
    <x v="3"/>
    <x v="3"/>
    <x v="3"/>
  </r>
  <r>
    <n v="9"/>
    <x v="9"/>
    <s v="Open-source fresh-thinking model"/>
    <n v="6200"/>
    <n v="3208"/>
    <n v="51.741935483870968"/>
    <x v="0"/>
    <x v="9"/>
    <n v="72.909090909090907"/>
    <x v="1"/>
    <s v="USD"/>
    <n v="1379566800"/>
    <n v="1383804000"/>
    <b v="0"/>
    <b v="0"/>
    <x v="5"/>
    <x v="1"/>
    <x v="5"/>
  </r>
  <r>
    <n v="10"/>
    <x v="10"/>
    <s v="Monitored empowering installation"/>
    <n v="5200"/>
    <n v="13838"/>
    <n v="266.11538461538464"/>
    <x v="1"/>
    <x v="10"/>
    <n v="62.9"/>
    <x v="1"/>
    <s v="USD"/>
    <n v="1281762000"/>
    <n v="1285909200"/>
    <b v="0"/>
    <b v="0"/>
    <x v="6"/>
    <x v="4"/>
    <x v="6"/>
  </r>
  <r>
    <n v="11"/>
    <x v="11"/>
    <s v="Grass-roots zero administration system engine"/>
    <n v="6300"/>
    <n v="3030"/>
    <n v="48.095238095238095"/>
    <x v="0"/>
    <x v="11"/>
    <n v="112.22222222222223"/>
    <x v="1"/>
    <s v="USD"/>
    <n v="1285045200"/>
    <n v="1285563600"/>
    <b v="0"/>
    <b v="1"/>
    <x v="3"/>
    <x v="3"/>
    <x v="3"/>
  </r>
  <r>
    <n v="12"/>
    <x v="12"/>
    <s v="Assimilated hybrid intranet"/>
    <n v="6300"/>
    <n v="5629"/>
    <n v="89.349206349206341"/>
    <x v="0"/>
    <x v="12"/>
    <n v="102.34545454545454"/>
    <x v="1"/>
    <s v="USD"/>
    <n v="1571720400"/>
    <n v="1572411600"/>
    <b v="0"/>
    <b v="0"/>
    <x v="6"/>
    <x v="4"/>
    <x v="6"/>
  </r>
  <r>
    <n v="13"/>
    <x v="13"/>
    <s v="Multi-tiered directional open architecture"/>
    <n v="4200"/>
    <n v="10295"/>
    <n v="245.11904761904765"/>
    <x v="1"/>
    <x v="13"/>
    <n v="105.05102040816327"/>
    <x v="1"/>
    <s v="USD"/>
    <n v="1465621200"/>
    <n v="1466658000"/>
    <b v="0"/>
    <b v="0"/>
    <x v="7"/>
    <x v="1"/>
    <x v="7"/>
  </r>
  <r>
    <n v="14"/>
    <x v="14"/>
    <s v="Cloned directional synergy"/>
    <n v="28200"/>
    <n v="18829"/>
    <n v="66.769503546099301"/>
    <x v="0"/>
    <x v="14"/>
    <n v="94.144999999999996"/>
    <x v="1"/>
    <s v="USD"/>
    <n v="1331013600"/>
    <n v="1333342800"/>
    <b v="0"/>
    <b v="0"/>
    <x v="7"/>
    <x v="1"/>
    <x v="7"/>
  </r>
  <r>
    <n v="15"/>
    <x v="15"/>
    <s v="Extended eco-centric pricing structure"/>
    <n v="81200"/>
    <n v="38414"/>
    <n v="47.307881773399011"/>
    <x v="0"/>
    <x v="15"/>
    <n v="84.986725663716811"/>
    <x v="1"/>
    <s v="USD"/>
    <n v="1575957600"/>
    <n v="1576303200"/>
    <b v="0"/>
    <b v="0"/>
    <x v="8"/>
    <x v="2"/>
    <x v="8"/>
  </r>
  <r>
    <n v="16"/>
    <x v="16"/>
    <s v="Cross-platform systemic adapter"/>
    <n v="1700"/>
    <n v="11041"/>
    <n v="649.47058823529414"/>
    <x v="1"/>
    <x v="16"/>
    <n v="110.41"/>
    <x v="1"/>
    <s v="USD"/>
    <n v="1390370400"/>
    <n v="1392271200"/>
    <b v="0"/>
    <b v="0"/>
    <x v="9"/>
    <x v="5"/>
    <x v="9"/>
  </r>
  <r>
    <n v="17"/>
    <x v="17"/>
    <s v="Seamless 4thgeneration methodology"/>
    <n v="84600"/>
    <n v="134845"/>
    <n v="159.39125295508273"/>
    <x v="1"/>
    <x v="17"/>
    <n v="107.96236989591674"/>
    <x v="1"/>
    <s v="USD"/>
    <n v="1294812000"/>
    <n v="1294898400"/>
    <b v="0"/>
    <b v="0"/>
    <x v="10"/>
    <x v="4"/>
    <x v="10"/>
  </r>
  <r>
    <n v="18"/>
    <x v="18"/>
    <s v="Exclusive needs-based adapter"/>
    <n v="9100"/>
    <n v="6089"/>
    <n v="66.912087912087912"/>
    <x v="3"/>
    <x v="18"/>
    <n v="45.103703703703701"/>
    <x v="1"/>
    <s v="USD"/>
    <n v="1536382800"/>
    <n v="1537074000"/>
    <b v="0"/>
    <b v="0"/>
    <x v="3"/>
    <x v="3"/>
    <x v="3"/>
  </r>
  <r>
    <n v="19"/>
    <x v="19"/>
    <s v="Down-sized cohesive archive"/>
    <n v="62500"/>
    <n v="30331"/>
    <n v="48.529600000000002"/>
    <x v="0"/>
    <x v="19"/>
    <n v="45.001483679525222"/>
    <x v="1"/>
    <s v="USD"/>
    <n v="1551679200"/>
    <n v="1553490000"/>
    <b v="0"/>
    <b v="1"/>
    <x v="3"/>
    <x v="3"/>
    <x v="3"/>
  </r>
  <r>
    <n v="20"/>
    <x v="20"/>
    <s v="Proactive composite alliance"/>
    <n v="131800"/>
    <n v="147936"/>
    <n v="112.24279210925646"/>
    <x v="1"/>
    <x v="20"/>
    <n v="105.97134670487107"/>
    <x v="1"/>
    <s v="USD"/>
    <n v="1406523600"/>
    <n v="1406523600"/>
    <b v="0"/>
    <b v="0"/>
    <x v="6"/>
    <x v="4"/>
    <x v="6"/>
  </r>
  <r>
    <n v="21"/>
    <x v="21"/>
    <s v="Re-engineered intangible definition"/>
    <n v="94000"/>
    <n v="38533"/>
    <n v="40.992553191489364"/>
    <x v="0"/>
    <x v="21"/>
    <n v="69.055555555555557"/>
    <x v="1"/>
    <s v="USD"/>
    <n v="1313384400"/>
    <n v="1316322000"/>
    <b v="0"/>
    <b v="0"/>
    <x v="3"/>
    <x v="3"/>
    <x v="3"/>
  </r>
  <r>
    <n v="22"/>
    <x v="22"/>
    <s v="Enhanced dynamic definition"/>
    <n v="59100"/>
    <n v="75690"/>
    <n v="128.07106598984771"/>
    <x v="1"/>
    <x v="22"/>
    <n v="85.044943820224717"/>
    <x v="1"/>
    <s v="USD"/>
    <n v="1522731600"/>
    <n v="1524027600"/>
    <b v="0"/>
    <b v="0"/>
    <x v="3"/>
    <x v="3"/>
    <x v="3"/>
  </r>
  <r>
    <n v="23"/>
    <x v="23"/>
    <s v="Devolved next generation adapter"/>
    <n v="4500"/>
    <n v="14942"/>
    <n v="332.04444444444448"/>
    <x v="1"/>
    <x v="23"/>
    <n v="105.22535211267606"/>
    <x v="4"/>
    <s v="GBP"/>
    <n v="1550124000"/>
    <n v="1554699600"/>
    <b v="0"/>
    <b v="0"/>
    <x v="4"/>
    <x v="4"/>
    <x v="4"/>
  </r>
  <r>
    <n v="24"/>
    <x v="24"/>
    <s v="Cross-platform intermediate frame"/>
    <n v="92400"/>
    <n v="104257"/>
    <n v="112.83225108225108"/>
    <x v="1"/>
    <x v="24"/>
    <n v="39.003741114852225"/>
    <x v="1"/>
    <s v="USD"/>
    <n v="1403326800"/>
    <n v="1403499600"/>
    <b v="0"/>
    <b v="0"/>
    <x v="8"/>
    <x v="2"/>
    <x v="8"/>
  </r>
  <r>
    <n v="25"/>
    <x v="25"/>
    <s v="Monitored impactful analyzer"/>
    <n v="5500"/>
    <n v="11904"/>
    <n v="216.43636363636364"/>
    <x v="1"/>
    <x v="25"/>
    <n v="73.030674846625772"/>
    <x v="1"/>
    <s v="USD"/>
    <n v="1305694800"/>
    <n v="1307422800"/>
    <b v="0"/>
    <b v="1"/>
    <x v="11"/>
    <x v="6"/>
    <x v="11"/>
  </r>
  <r>
    <n v="26"/>
    <x v="26"/>
    <s v="Optional responsive customer loyalty"/>
    <n v="107500"/>
    <n v="51814"/>
    <n v="48.199069767441863"/>
    <x v="3"/>
    <x v="26"/>
    <n v="35.009459459459457"/>
    <x v="1"/>
    <s v="USD"/>
    <n v="1533013200"/>
    <n v="1535346000"/>
    <b v="0"/>
    <b v="0"/>
    <x v="3"/>
    <x v="3"/>
    <x v="3"/>
  </r>
  <r>
    <n v="27"/>
    <x v="27"/>
    <s v="Diverse transitional migration"/>
    <n v="2000"/>
    <n v="1599"/>
    <n v="79.95"/>
    <x v="0"/>
    <x v="27"/>
    <n v="106.6"/>
    <x v="1"/>
    <s v="USD"/>
    <n v="1443848400"/>
    <n v="1444539600"/>
    <b v="0"/>
    <b v="0"/>
    <x v="1"/>
    <x v="1"/>
    <x v="1"/>
  </r>
  <r>
    <n v="28"/>
    <x v="28"/>
    <s v="Synchronized global task-force"/>
    <n v="130800"/>
    <n v="137635"/>
    <n v="105.22553516819573"/>
    <x v="1"/>
    <x v="28"/>
    <n v="61.997747747747745"/>
    <x v="1"/>
    <s v="USD"/>
    <n v="1265695200"/>
    <n v="1267682400"/>
    <b v="0"/>
    <b v="1"/>
    <x v="3"/>
    <x v="3"/>
    <x v="3"/>
  </r>
  <r>
    <n v="29"/>
    <x v="29"/>
    <s v="Focused 6thgeneration forecast"/>
    <n v="45900"/>
    <n v="150965"/>
    <n v="328.89978213507629"/>
    <x v="1"/>
    <x v="29"/>
    <n v="94.000622665006233"/>
    <x v="5"/>
    <s v="CHF"/>
    <n v="1532062800"/>
    <n v="1535518800"/>
    <b v="0"/>
    <b v="0"/>
    <x v="12"/>
    <x v="4"/>
    <x v="12"/>
  </r>
  <r>
    <n v="30"/>
    <x v="30"/>
    <s v="Down-sized analyzing challenge"/>
    <n v="9000"/>
    <n v="14455"/>
    <n v="160.61111111111111"/>
    <x v="1"/>
    <x v="30"/>
    <n v="112.05426356589147"/>
    <x v="1"/>
    <s v="USD"/>
    <n v="1558674000"/>
    <n v="1559106000"/>
    <b v="0"/>
    <b v="0"/>
    <x v="10"/>
    <x v="4"/>
    <x v="10"/>
  </r>
  <r>
    <n v="31"/>
    <x v="31"/>
    <s v="Progressive needs-based focus group"/>
    <n v="3500"/>
    <n v="10850"/>
    <n v="310"/>
    <x v="1"/>
    <x v="31"/>
    <n v="48.008849557522126"/>
    <x v="4"/>
    <s v="GBP"/>
    <n v="1451973600"/>
    <n v="1454392800"/>
    <b v="0"/>
    <b v="0"/>
    <x v="11"/>
    <x v="6"/>
    <x v="11"/>
  </r>
  <r>
    <n v="32"/>
    <x v="32"/>
    <s v="Ergonomic 6thgeneration success"/>
    <n v="101000"/>
    <n v="87676"/>
    <n v="86.807920792079202"/>
    <x v="0"/>
    <x v="32"/>
    <n v="38.004334633723452"/>
    <x v="6"/>
    <s v="EUR"/>
    <n v="1515564000"/>
    <n v="1517896800"/>
    <b v="0"/>
    <b v="0"/>
    <x v="4"/>
    <x v="4"/>
    <x v="4"/>
  </r>
  <r>
    <n v="33"/>
    <x v="33"/>
    <s v="Exclusive interactive approach"/>
    <n v="50200"/>
    <n v="189666"/>
    <n v="377.82071713147411"/>
    <x v="1"/>
    <x v="33"/>
    <n v="35.000184535892231"/>
    <x v="1"/>
    <s v="USD"/>
    <n v="1412485200"/>
    <n v="1415685600"/>
    <b v="0"/>
    <b v="0"/>
    <x v="3"/>
    <x v="3"/>
    <x v="3"/>
  </r>
  <r>
    <n v="34"/>
    <x v="34"/>
    <s v="Reverse-engineered asynchronous archive"/>
    <n v="9300"/>
    <n v="14025"/>
    <n v="150.80645161290323"/>
    <x v="1"/>
    <x v="34"/>
    <n v="85"/>
    <x v="1"/>
    <s v="USD"/>
    <n v="1490245200"/>
    <n v="1490677200"/>
    <b v="0"/>
    <b v="0"/>
    <x v="4"/>
    <x v="4"/>
    <x v="4"/>
  </r>
  <r>
    <n v="35"/>
    <x v="35"/>
    <s v="Synergized intangible challenge"/>
    <n v="125500"/>
    <n v="188628"/>
    <n v="150.30119521912351"/>
    <x v="1"/>
    <x v="35"/>
    <n v="95.993893129770996"/>
    <x v="3"/>
    <s v="DKK"/>
    <n v="1547877600"/>
    <n v="1551506400"/>
    <b v="0"/>
    <b v="1"/>
    <x v="6"/>
    <x v="4"/>
    <x v="6"/>
  </r>
  <r>
    <n v="36"/>
    <x v="36"/>
    <s v="Monitored multi-state encryption"/>
    <n v="700"/>
    <n v="1101"/>
    <n v="157.28571428571431"/>
    <x v="1"/>
    <x v="36"/>
    <n v="68.8125"/>
    <x v="1"/>
    <s v="USD"/>
    <n v="1298700000"/>
    <n v="1300856400"/>
    <b v="0"/>
    <b v="0"/>
    <x v="3"/>
    <x v="3"/>
    <x v="3"/>
  </r>
  <r>
    <n v="37"/>
    <x v="37"/>
    <s v="Profound attitude-oriented functionalities"/>
    <n v="8100"/>
    <n v="11339"/>
    <n v="139.98765432098764"/>
    <x v="1"/>
    <x v="37"/>
    <n v="105.97196261682242"/>
    <x v="1"/>
    <s v="USD"/>
    <n v="1570338000"/>
    <n v="1573192800"/>
    <b v="0"/>
    <b v="1"/>
    <x v="13"/>
    <x v="5"/>
    <x v="13"/>
  </r>
  <r>
    <n v="38"/>
    <x v="38"/>
    <s v="Digitized client-driven database"/>
    <n v="3100"/>
    <n v="10085"/>
    <n v="325.32258064516128"/>
    <x v="1"/>
    <x v="38"/>
    <n v="75.261194029850742"/>
    <x v="1"/>
    <s v="USD"/>
    <n v="1287378000"/>
    <n v="1287810000"/>
    <b v="0"/>
    <b v="0"/>
    <x v="14"/>
    <x v="7"/>
    <x v="14"/>
  </r>
  <r>
    <n v="39"/>
    <x v="39"/>
    <s v="Organized bi-directional function"/>
    <n v="9900"/>
    <n v="5027"/>
    <n v="50.777777777777779"/>
    <x v="0"/>
    <x v="39"/>
    <n v="57.125"/>
    <x v="3"/>
    <s v="DKK"/>
    <n v="1361772000"/>
    <n v="1362978000"/>
    <b v="0"/>
    <b v="0"/>
    <x v="3"/>
    <x v="3"/>
    <x v="3"/>
  </r>
  <r>
    <n v="40"/>
    <x v="40"/>
    <s v="Reduced stable middleware"/>
    <n v="8800"/>
    <n v="14878"/>
    <n v="169.06818181818181"/>
    <x v="1"/>
    <x v="40"/>
    <n v="75.141414141414145"/>
    <x v="1"/>
    <s v="USD"/>
    <n v="1275714000"/>
    <n v="1277355600"/>
    <b v="0"/>
    <b v="1"/>
    <x v="8"/>
    <x v="2"/>
    <x v="8"/>
  </r>
  <r>
    <n v="41"/>
    <x v="41"/>
    <s v="Universal 5thgeneration neural-net"/>
    <n v="5600"/>
    <n v="11924"/>
    <n v="212.92857142857144"/>
    <x v="1"/>
    <x v="41"/>
    <n v="107.42342342342343"/>
    <x v="6"/>
    <s v="EUR"/>
    <n v="1346734800"/>
    <n v="1348981200"/>
    <b v="0"/>
    <b v="1"/>
    <x v="1"/>
    <x v="1"/>
    <x v="1"/>
  </r>
  <r>
    <n v="42"/>
    <x v="42"/>
    <s v="Virtual uniform frame"/>
    <n v="1800"/>
    <n v="7991"/>
    <n v="443.94444444444446"/>
    <x v="1"/>
    <x v="42"/>
    <n v="35.995495495495497"/>
    <x v="1"/>
    <s v="USD"/>
    <n v="1309755600"/>
    <n v="1310533200"/>
    <b v="0"/>
    <b v="0"/>
    <x v="0"/>
    <x v="0"/>
    <x v="0"/>
  </r>
  <r>
    <n v="43"/>
    <x v="43"/>
    <s v="Profound explicit paradigm"/>
    <n v="90200"/>
    <n v="167717"/>
    <n v="185.9390243902439"/>
    <x v="1"/>
    <x v="43"/>
    <n v="26.998873148744366"/>
    <x v="1"/>
    <s v="USD"/>
    <n v="1406178000"/>
    <n v="1407560400"/>
    <b v="0"/>
    <b v="0"/>
    <x v="15"/>
    <x v="5"/>
    <x v="15"/>
  </r>
  <r>
    <n v="44"/>
    <x v="44"/>
    <s v="Visionary real-time groupware"/>
    <n v="1600"/>
    <n v="10541"/>
    <n v="658.8125"/>
    <x v="1"/>
    <x v="13"/>
    <n v="107.56122448979592"/>
    <x v="3"/>
    <s v="DKK"/>
    <n v="1552798800"/>
    <n v="1552885200"/>
    <b v="0"/>
    <b v="0"/>
    <x v="13"/>
    <x v="5"/>
    <x v="13"/>
  </r>
  <r>
    <n v="45"/>
    <x v="45"/>
    <s v="Networked tertiary Graphical User Interface"/>
    <n v="9500"/>
    <n v="4530"/>
    <n v="47.684210526315788"/>
    <x v="0"/>
    <x v="44"/>
    <n v="94.375"/>
    <x v="1"/>
    <s v="USD"/>
    <n v="1478062800"/>
    <n v="1479362400"/>
    <b v="0"/>
    <b v="1"/>
    <x v="3"/>
    <x v="3"/>
    <x v="3"/>
  </r>
  <r>
    <n v="46"/>
    <x v="46"/>
    <s v="Virtual grid-enabled task-force"/>
    <n v="3700"/>
    <n v="4247"/>
    <n v="114.78378378378378"/>
    <x v="1"/>
    <x v="45"/>
    <n v="46.163043478260867"/>
    <x v="1"/>
    <s v="USD"/>
    <n v="1278565200"/>
    <n v="1280552400"/>
    <b v="0"/>
    <b v="0"/>
    <x v="1"/>
    <x v="1"/>
    <x v="1"/>
  </r>
  <r>
    <n v="47"/>
    <x v="47"/>
    <s v="Function-based multi-state software"/>
    <n v="1500"/>
    <n v="7129"/>
    <n v="475.26666666666665"/>
    <x v="1"/>
    <x v="46"/>
    <n v="47.845637583892618"/>
    <x v="1"/>
    <s v="USD"/>
    <n v="1396069200"/>
    <n v="1398661200"/>
    <b v="0"/>
    <b v="0"/>
    <x v="3"/>
    <x v="3"/>
    <x v="3"/>
  </r>
  <r>
    <n v="48"/>
    <x v="48"/>
    <s v="Optimized leadingedge concept"/>
    <n v="33300"/>
    <n v="128862"/>
    <n v="386.97297297297297"/>
    <x v="1"/>
    <x v="47"/>
    <n v="53.007815713698065"/>
    <x v="1"/>
    <s v="USD"/>
    <n v="1435208400"/>
    <n v="1436245200"/>
    <b v="0"/>
    <b v="0"/>
    <x v="3"/>
    <x v="3"/>
    <x v="3"/>
  </r>
  <r>
    <n v="49"/>
    <x v="49"/>
    <s v="Sharable holistic interface"/>
    <n v="7200"/>
    <n v="13653"/>
    <n v="189.625"/>
    <x v="1"/>
    <x v="48"/>
    <n v="45.059405940594061"/>
    <x v="1"/>
    <s v="USD"/>
    <n v="1571547600"/>
    <n v="1575439200"/>
    <b v="0"/>
    <b v="0"/>
    <x v="1"/>
    <x v="1"/>
    <x v="1"/>
  </r>
  <r>
    <n v="50"/>
    <x v="50"/>
    <s v="Down-sized system-worthy secured line"/>
    <n v="100"/>
    <n v="2"/>
    <n v="2"/>
    <x v="0"/>
    <x v="49"/>
    <n v="2"/>
    <x v="6"/>
    <s v="EUR"/>
    <n v="1375333200"/>
    <n v="1377752400"/>
    <b v="0"/>
    <b v="0"/>
    <x v="16"/>
    <x v="1"/>
    <x v="16"/>
  </r>
  <r>
    <n v="51"/>
    <x v="51"/>
    <s v="Inverse secondary infrastructure"/>
    <n v="158100"/>
    <n v="145243"/>
    <n v="91.867805186590772"/>
    <x v="0"/>
    <x v="50"/>
    <n v="99.006816632583508"/>
    <x v="4"/>
    <s v="GBP"/>
    <n v="1332824400"/>
    <n v="1334206800"/>
    <b v="0"/>
    <b v="1"/>
    <x v="8"/>
    <x v="2"/>
    <x v="8"/>
  </r>
  <r>
    <n v="52"/>
    <x v="52"/>
    <s v="Organic foreground leverage"/>
    <n v="7200"/>
    <n v="2459"/>
    <n v="34.152777777777779"/>
    <x v="0"/>
    <x v="51"/>
    <n v="32.786666666666669"/>
    <x v="1"/>
    <s v="USD"/>
    <n v="1284526800"/>
    <n v="1284872400"/>
    <b v="0"/>
    <b v="0"/>
    <x v="3"/>
    <x v="3"/>
    <x v="3"/>
  </r>
  <r>
    <n v="53"/>
    <x v="53"/>
    <s v="Reverse-engineered static concept"/>
    <n v="8800"/>
    <n v="12356"/>
    <n v="140.40909090909091"/>
    <x v="1"/>
    <x v="52"/>
    <n v="59.119617224880386"/>
    <x v="1"/>
    <s v="USD"/>
    <n v="1400562000"/>
    <n v="1403931600"/>
    <b v="0"/>
    <b v="0"/>
    <x v="6"/>
    <x v="4"/>
    <x v="6"/>
  </r>
  <r>
    <n v="54"/>
    <x v="54"/>
    <s v="Multi-channeled neutral customer loyalty"/>
    <n v="6000"/>
    <n v="5392"/>
    <n v="89.86666666666666"/>
    <x v="0"/>
    <x v="53"/>
    <n v="44.93333333333333"/>
    <x v="1"/>
    <s v="USD"/>
    <n v="1520748000"/>
    <n v="1521262800"/>
    <b v="0"/>
    <b v="0"/>
    <x v="8"/>
    <x v="2"/>
    <x v="8"/>
  </r>
  <r>
    <n v="55"/>
    <x v="55"/>
    <s v="Reverse-engineered bifurcated strategy"/>
    <n v="6600"/>
    <n v="11746"/>
    <n v="177.96969696969697"/>
    <x v="1"/>
    <x v="54"/>
    <n v="89.664122137404576"/>
    <x v="1"/>
    <s v="USD"/>
    <n v="1532926800"/>
    <n v="1533358800"/>
    <b v="0"/>
    <b v="0"/>
    <x v="17"/>
    <x v="1"/>
    <x v="17"/>
  </r>
  <r>
    <n v="56"/>
    <x v="56"/>
    <s v="Horizontal context-sensitive knowledge user"/>
    <n v="8000"/>
    <n v="11493"/>
    <n v="143.66249999999999"/>
    <x v="1"/>
    <x v="55"/>
    <n v="70.079268292682926"/>
    <x v="1"/>
    <s v="USD"/>
    <n v="1420869600"/>
    <n v="1421474400"/>
    <b v="0"/>
    <b v="0"/>
    <x v="8"/>
    <x v="2"/>
    <x v="8"/>
  </r>
  <r>
    <n v="57"/>
    <x v="57"/>
    <s v="Cross-group multi-state task-force"/>
    <n v="2900"/>
    <n v="6243"/>
    <n v="215.27586206896552"/>
    <x v="1"/>
    <x v="56"/>
    <n v="31.059701492537314"/>
    <x v="1"/>
    <s v="USD"/>
    <n v="1504242000"/>
    <n v="1505278800"/>
    <b v="0"/>
    <b v="0"/>
    <x v="11"/>
    <x v="6"/>
    <x v="11"/>
  </r>
  <r>
    <n v="58"/>
    <x v="58"/>
    <s v="Expanded 3rdgeneration strategy"/>
    <n v="2700"/>
    <n v="6132"/>
    <n v="227.11111111111114"/>
    <x v="1"/>
    <x v="57"/>
    <n v="29.061611374407583"/>
    <x v="1"/>
    <s v="USD"/>
    <n v="1442811600"/>
    <n v="1443934800"/>
    <b v="0"/>
    <b v="0"/>
    <x v="3"/>
    <x v="3"/>
    <x v="3"/>
  </r>
  <r>
    <n v="59"/>
    <x v="59"/>
    <s v="Assimilated real-time support"/>
    <n v="1400"/>
    <n v="3851"/>
    <n v="275.07142857142861"/>
    <x v="1"/>
    <x v="58"/>
    <n v="30.0859375"/>
    <x v="1"/>
    <s v="USD"/>
    <n v="1497243600"/>
    <n v="1498539600"/>
    <b v="0"/>
    <b v="1"/>
    <x v="3"/>
    <x v="3"/>
    <x v="3"/>
  </r>
  <r>
    <n v="60"/>
    <x v="60"/>
    <s v="User-centric regional database"/>
    <n v="94200"/>
    <n v="135997"/>
    <n v="144.37048832271762"/>
    <x v="1"/>
    <x v="59"/>
    <n v="84.998125000000002"/>
    <x v="0"/>
    <s v="CAD"/>
    <n v="1342501200"/>
    <n v="1342760400"/>
    <b v="0"/>
    <b v="0"/>
    <x v="3"/>
    <x v="3"/>
    <x v="3"/>
  </r>
  <r>
    <n v="61"/>
    <x v="61"/>
    <s v="Open-source zero administration complexity"/>
    <n v="199200"/>
    <n v="184750"/>
    <n v="92.74598393574297"/>
    <x v="0"/>
    <x v="60"/>
    <n v="82.001775410563695"/>
    <x v="0"/>
    <s v="CAD"/>
    <n v="1298268000"/>
    <n v="1301720400"/>
    <b v="0"/>
    <b v="0"/>
    <x v="3"/>
    <x v="3"/>
    <x v="3"/>
  </r>
  <r>
    <n v="62"/>
    <x v="62"/>
    <s v="Organized incremental standardization"/>
    <n v="2000"/>
    <n v="14452"/>
    <n v="722.6"/>
    <x v="1"/>
    <x v="61"/>
    <n v="58.040160642570278"/>
    <x v="1"/>
    <s v="USD"/>
    <n v="1433480400"/>
    <n v="1433566800"/>
    <b v="0"/>
    <b v="0"/>
    <x v="2"/>
    <x v="2"/>
    <x v="2"/>
  </r>
  <r>
    <n v="63"/>
    <x v="63"/>
    <s v="Assimilated didactic open system"/>
    <n v="4700"/>
    <n v="557"/>
    <n v="11.851063829787234"/>
    <x v="0"/>
    <x v="62"/>
    <n v="111.4"/>
    <x v="1"/>
    <s v="USD"/>
    <n v="1493355600"/>
    <n v="1493874000"/>
    <b v="0"/>
    <b v="0"/>
    <x v="3"/>
    <x v="3"/>
    <x v="3"/>
  </r>
  <r>
    <n v="64"/>
    <x v="64"/>
    <s v="Vision-oriented logistical intranet"/>
    <n v="2800"/>
    <n v="2734"/>
    <n v="97.642857142857139"/>
    <x v="0"/>
    <x v="63"/>
    <n v="71.94736842105263"/>
    <x v="1"/>
    <s v="USD"/>
    <n v="1530507600"/>
    <n v="1531803600"/>
    <b v="0"/>
    <b v="1"/>
    <x v="2"/>
    <x v="2"/>
    <x v="2"/>
  </r>
  <r>
    <n v="65"/>
    <x v="65"/>
    <s v="Mandatory incremental projection"/>
    <n v="6100"/>
    <n v="14405"/>
    <n v="236.14754098360655"/>
    <x v="1"/>
    <x v="64"/>
    <n v="61.038135593220339"/>
    <x v="1"/>
    <s v="USD"/>
    <n v="1296108000"/>
    <n v="1296712800"/>
    <b v="0"/>
    <b v="0"/>
    <x v="3"/>
    <x v="3"/>
    <x v="3"/>
  </r>
  <r>
    <n v="66"/>
    <x v="66"/>
    <s v="Grass-roots needs-based encryption"/>
    <n v="2900"/>
    <n v="1307"/>
    <n v="45.068965517241381"/>
    <x v="0"/>
    <x v="65"/>
    <n v="108.91666666666667"/>
    <x v="1"/>
    <s v="USD"/>
    <n v="1428469200"/>
    <n v="1428901200"/>
    <b v="0"/>
    <b v="1"/>
    <x v="3"/>
    <x v="3"/>
    <x v="3"/>
  </r>
  <r>
    <n v="67"/>
    <x v="67"/>
    <s v="Team-oriented 6thgeneration middleware"/>
    <n v="72600"/>
    <n v="117892"/>
    <n v="162.38567493112947"/>
    <x v="1"/>
    <x v="66"/>
    <n v="29.001722017220171"/>
    <x v="4"/>
    <s v="GBP"/>
    <n v="1264399200"/>
    <n v="1264831200"/>
    <b v="0"/>
    <b v="1"/>
    <x v="8"/>
    <x v="2"/>
    <x v="8"/>
  </r>
  <r>
    <n v="68"/>
    <x v="68"/>
    <s v="Inverse multi-tasking installation"/>
    <n v="5700"/>
    <n v="14508"/>
    <n v="254.52631578947367"/>
    <x v="1"/>
    <x v="67"/>
    <n v="58.975609756097562"/>
    <x v="6"/>
    <s v="EUR"/>
    <n v="1501131600"/>
    <n v="1505192400"/>
    <b v="0"/>
    <b v="1"/>
    <x v="3"/>
    <x v="3"/>
    <x v="3"/>
  </r>
  <r>
    <n v="69"/>
    <x v="69"/>
    <s v="Switchable disintermediate moderator"/>
    <n v="7900"/>
    <n v="1901"/>
    <n v="24.063291139240505"/>
    <x v="3"/>
    <x v="68"/>
    <n v="111.82352941176471"/>
    <x v="1"/>
    <s v="USD"/>
    <n v="1292738400"/>
    <n v="1295676000"/>
    <b v="0"/>
    <b v="0"/>
    <x v="3"/>
    <x v="3"/>
    <x v="3"/>
  </r>
  <r>
    <n v="70"/>
    <x v="70"/>
    <s v="Re-engineered 24/7 task-force"/>
    <n v="128000"/>
    <n v="158389"/>
    <n v="123.74140625000001"/>
    <x v="1"/>
    <x v="69"/>
    <n v="63.995555555555555"/>
    <x v="6"/>
    <s v="EUR"/>
    <n v="1288674000"/>
    <n v="1292911200"/>
    <b v="0"/>
    <b v="1"/>
    <x v="3"/>
    <x v="3"/>
    <x v="3"/>
  </r>
  <r>
    <n v="71"/>
    <x v="71"/>
    <s v="Organic object-oriented budgetary management"/>
    <n v="6000"/>
    <n v="6484"/>
    <n v="108.06666666666666"/>
    <x v="1"/>
    <x v="70"/>
    <n v="85.315789473684205"/>
    <x v="1"/>
    <s v="USD"/>
    <n v="1575093600"/>
    <n v="1575439200"/>
    <b v="0"/>
    <b v="0"/>
    <x v="3"/>
    <x v="3"/>
    <x v="3"/>
  </r>
  <r>
    <n v="72"/>
    <x v="72"/>
    <s v="Seamless coherent parallelism"/>
    <n v="600"/>
    <n v="4022"/>
    <n v="670.33333333333326"/>
    <x v="1"/>
    <x v="71"/>
    <n v="74.481481481481481"/>
    <x v="1"/>
    <s v="USD"/>
    <n v="1435726800"/>
    <n v="1438837200"/>
    <b v="0"/>
    <b v="0"/>
    <x v="10"/>
    <x v="4"/>
    <x v="10"/>
  </r>
  <r>
    <n v="73"/>
    <x v="73"/>
    <s v="Cross-platform even-keeled initiative"/>
    <n v="1400"/>
    <n v="9253"/>
    <n v="660.92857142857144"/>
    <x v="1"/>
    <x v="39"/>
    <n v="105.14772727272727"/>
    <x v="1"/>
    <s v="USD"/>
    <n v="1480226400"/>
    <n v="1480485600"/>
    <b v="0"/>
    <b v="0"/>
    <x v="17"/>
    <x v="1"/>
    <x v="17"/>
  </r>
  <r>
    <n v="74"/>
    <x v="74"/>
    <s v="Progressive tertiary framework"/>
    <n v="3900"/>
    <n v="4776"/>
    <n v="122.46153846153847"/>
    <x v="1"/>
    <x v="72"/>
    <n v="56.188235294117646"/>
    <x v="4"/>
    <s v="GBP"/>
    <n v="1459054800"/>
    <n v="1459141200"/>
    <b v="0"/>
    <b v="0"/>
    <x v="16"/>
    <x v="1"/>
    <x v="16"/>
  </r>
  <r>
    <n v="75"/>
    <x v="75"/>
    <s v="Multi-layered dynamic protocol"/>
    <n v="9700"/>
    <n v="14606"/>
    <n v="150.57731958762886"/>
    <x v="1"/>
    <x v="73"/>
    <n v="85.917647058823533"/>
    <x v="1"/>
    <s v="USD"/>
    <n v="1531630800"/>
    <n v="1532322000"/>
    <b v="0"/>
    <b v="0"/>
    <x v="14"/>
    <x v="7"/>
    <x v="14"/>
  </r>
  <r>
    <n v="76"/>
    <x v="76"/>
    <s v="Horizontal next generation function"/>
    <n v="122900"/>
    <n v="95993"/>
    <n v="78.106590724165997"/>
    <x v="0"/>
    <x v="74"/>
    <n v="57.00296912114014"/>
    <x v="1"/>
    <s v="USD"/>
    <n v="1421992800"/>
    <n v="1426222800"/>
    <b v="1"/>
    <b v="1"/>
    <x v="3"/>
    <x v="3"/>
    <x v="3"/>
  </r>
  <r>
    <n v="77"/>
    <x v="77"/>
    <s v="Pre-emptive impactful model"/>
    <n v="9500"/>
    <n v="4460"/>
    <n v="46.94736842105263"/>
    <x v="0"/>
    <x v="75"/>
    <n v="79.642857142857139"/>
    <x v="1"/>
    <s v="USD"/>
    <n v="1285563600"/>
    <n v="1286773200"/>
    <b v="0"/>
    <b v="1"/>
    <x v="10"/>
    <x v="4"/>
    <x v="10"/>
  </r>
  <r>
    <n v="78"/>
    <x v="78"/>
    <s v="User-centric bifurcated knowledge user"/>
    <n v="4500"/>
    <n v="13536"/>
    <n v="300.8"/>
    <x v="1"/>
    <x v="76"/>
    <n v="41.018181818181816"/>
    <x v="1"/>
    <s v="USD"/>
    <n v="1523854800"/>
    <n v="1523941200"/>
    <b v="0"/>
    <b v="0"/>
    <x v="18"/>
    <x v="5"/>
    <x v="18"/>
  </r>
  <r>
    <n v="79"/>
    <x v="79"/>
    <s v="Triple-buffered reciprocal project"/>
    <n v="57800"/>
    <n v="40228"/>
    <n v="69.598615916955026"/>
    <x v="0"/>
    <x v="77"/>
    <n v="48.004773269689736"/>
    <x v="1"/>
    <s v="USD"/>
    <n v="1529125200"/>
    <n v="1529557200"/>
    <b v="0"/>
    <b v="0"/>
    <x v="3"/>
    <x v="3"/>
    <x v="3"/>
  </r>
  <r>
    <n v="80"/>
    <x v="80"/>
    <s v="Cross-platform needs-based approach"/>
    <n v="1100"/>
    <n v="7012"/>
    <n v="637.4545454545455"/>
    <x v="1"/>
    <x v="78"/>
    <n v="55.212598425196852"/>
    <x v="1"/>
    <s v="USD"/>
    <n v="1503982800"/>
    <n v="1506574800"/>
    <b v="0"/>
    <b v="0"/>
    <x v="11"/>
    <x v="6"/>
    <x v="11"/>
  </r>
  <r>
    <n v="81"/>
    <x v="81"/>
    <s v="User-friendly static contingency"/>
    <n v="16800"/>
    <n v="37857"/>
    <n v="225.33928571428569"/>
    <x v="1"/>
    <x v="79"/>
    <n v="92.109489051094897"/>
    <x v="1"/>
    <s v="USD"/>
    <n v="1511416800"/>
    <n v="1513576800"/>
    <b v="0"/>
    <b v="0"/>
    <x v="1"/>
    <x v="1"/>
    <x v="1"/>
  </r>
  <r>
    <n v="82"/>
    <x v="82"/>
    <s v="Reactive content-based framework"/>
    <n v="1000"/>
    <n v="14973"/>
    <n v="1497.3000000000002"/>
    <x v="1"/>
    <x v="80"/>
    <n v="83.183333333333337"/>
    <x v="4"/>
    <s v="GBP"/>
    <n v="1547704800"/>
    <n v="1548309600"/>
    <b v="0"/>
    <b v="1"/>
    <x v="11"/>
    <x v="6"/>
    <x v="11"/>
  </r>
  <r>
    <n v="83"/>
    <x v="83"/>
    <s v="Realigned user-facing concept"/>
    <n v="106400"/>
    <n v="39996"/>
    <n v="37.590225563909776"/>
    <x v="0"/>
    <x v="81"/>
    <n v="39.996000000000002"/>
    <x v="1"/>
    <s v="USD"/>
    <n v="1469682000"/>
    <n v="1471582800"/>
    <b v="0"/>
    <b v="0"/>
    <x v="5"/>
    <x v="1"/>
    <x v="5"/>
  </r>
  <r>
    <n v="84"/>
    <x v="84"/>
    <s v="Public-key zero tolerance orchestration"/>
    <n v="31400"/>
    <n v="41564"/>
    <n v="132.36942675159236"/>
    <x v="1"/>
    <x v="82"/>
    <n v="111.1336898395722"/>
    <x v="1"/>
    <s v="USD"/>
    <n v="1343451600"/>
    <n v="1344315600"/>
    <b v="0"/>
    <b v="0"/>
    <x v="8"/>
    <x v="2"/>
    <x v="8"/>
  </r>
  <r>
    <n v="85"/>
    <x v="85"/>
    <s v="Multi-tiered eco-centric architecture"/>
    <n v="4900"/>
    <n v="6430"/>
    <n v="131.22448979591837"/>
    <x v="1"/>
    <x v="83"/>
    <n v="90.563380281690144"/>
    <x v="2"/>
    <s v="AUD"/>
    <n v="1315717200"/>
    <n v="1316408400"/>
    <b v="0"/>
    <b v="0"/>
    <x v="7"/>
    <x v="1"/>
    <x v="7"/>
  </r>
  <r>
    <n v="86"/>
    <x v="86"/>
    <s v="Organic motivating firmware"/>
    <n v="7400"/>
    <n v="12405"/>
    <n v="167.63513513513513"/>
    <x v="1"/>
    <x v="84"/>
    <n v="61.108374384236456"/>
    <x v="1"/>
    <s v="USD"/>
    <n v="1430715600"/>
    <n v="1431838800"/>
    <b v="1"/>
    <b v="0"/>
    <x v="3"/>
    <x v="3"/>
    <x v="3"/>
  </r>
  <r>
    <n v="87"/>
    <x v="87"/>
    <s v="Synergized 4thgeneration conglomeration"/>
    <n v="198500"/>
    <n v="123040"/>
    <n v="61.984886649874063"/>
    <x v="0"/>
    <x v="85"/>
    <n v="83.022941970310384"/>
    <x v="2"/>
    <s v="AUD"/>
    <n v="1299564000"/>
    <n v="1300510800"/>
    <b v="0"/>
    <b v="1"/>
    <x v="1"/>
    <x v="1"/>
    <x v="1"/>
  </r>
  <r>
    <n v="88"/>
    <x v="88"/>
    <s v="Grass-roots fault-tolerant policy"/>
    <n v="4800"/>
    <n v="12516"/>
    <n v="260.75"/>
    <x v="1"/>
    <x v="86"/>
    <n v="110.76106194690266"/>
    <x v="1"/>
    <s v="USD"/>
    <n v="1429160400"/>
    <n v="1431061200"/>
    <b v="0"/>
    <b v="0"/>
    <x v="18"/>
    <x v="5"/>
    <x v="18"/>
  </r>
  <r>
    <n v="89"/>
    <x v="89"/>
    <s v="Monitored scalable knowledgebase"/>
    <n v="3400"/>
    <n v="8588"/>
    <n v="252.58823529411765"/>
    <x v="1"/>
    <x v="87"/>
    <n v="89.458333333333329"/>
    <x v="1"/>
    <s v="USD"/>
    <n v="1271307600"/>
    <n v="1271480400"/>
    <b v="0"/>
    <b v="0"/>
    <x v="3"/>
    <x v="3"/>
    <x v="3"/>
  </r>
  <r>
    <n v="90"/>
    <x v="90"/>
    <s v="Synergistic explicit parallelism"/>
    <n v="7800"/>
    <n v="6132"/>
    <n v="78.615384615384613"/>
    <x v="0"/>
    <x v="88"/>
    <n v="57.849056603773583"/>
    <x v="1"/>
    <s v="USD"/>
    <n v="1456380000"/>
    <n v="1456380000"/>
    <b v="0"/>
    <b v="1"/>
    <x v="3"/>
    <x v="3"/>
    <x v="3"/>
  </r>
  <r>
    <n v="91"/>
    <x v="91"/>
    <s v="Enhanced systemic analyzer"/>
    <n v="154300"/>
    <n v="74688"/>
    <n v="48.404406999351913"/>
    <x v="0"/>
    <x v="89"/>
    <n v="109.99705449189985"/>
    <x v="6"/>
    <s v="EUR"/>
    <n v="1470459600"/>
    <n v="1472878800"/>
    <b v="0"/>
    <b v="0"/>
    <x v="18"/>
    <x v="5"/>
    <x v="18"/>
  </r>
  <r>
    <n v="92"/>
    <x v="92"/>
    <s v="Object-based analyzing knowledge user"/>
    <n v="20000"/>
    <n v="51775"/>
    <n v="258.875"/>
    <x v="1"/>
    <x v="90"/>
    <n v="103.96586345381526"/>
    <x v="5"/>
    <s v="CHF"/>
    <n v="1277269200"/>
    <n v="1277355600"/>
    <b v="0"/>
    <b v="1"/>
    <x v="11"/>
    <x v="6"/>
    <x v="11"/>
  </r>
  <r>
    <n v="93"/>
    <x v="93"/>
    <s v="Pre-emptive radical architecture"/>
    <n v="108800"/>
    <n v="65877"/>
    <n v="60.548713235294116"/>
    <x v="3"/>
    <x v="91"/>
    <n v="107.99508196721311"/>
    <x v="1"/>
    <s v="USD"/>
    <n v="1350709200"/>
    <n v="1351054800"/>
    <b v="0"/>
    <b v="1"/>
    <x v="3"/>
    <x v="3"/>
    <x v="3"/>
  </r>
  <r>
    <n v="94"/>
    <x v="94"/>
    <s v="Grass-roots web-enabled contingency"/>
    <n v="2900"/>
    <n v="8807"/>
    <n v="303.68965517241378"/>
    <x v="1"/>
    <x v="80"/>
    <n v="48.927777777777777"/>
    <x v="4"/>
    <s v="GBP"/>
    <n v="1554613200"/>
    <n v="1555563600"/>
    <b v="0"/>
    <b v="0"/>
    <x v="2"/>
    <x v="2"/>
    <x v="2"/>
  </r>
  <r>
    <n v="95"/>
    <x v="95"/>
    <s v="Stand-alone system-worthy standardization"/>
    <n v="900"/>
    <n v="1017"/>
    <n v="112.99999999999999"/>
    <x v="1"/>
    <x v="11"/>
    <n v="37.666666666666664"/>
    <x v="1"/>
    <s v="USD"/>
    <n v="1571029200"/>
    <n v="1571634000"/>
    <b v="0"/>
    <b v="0"/>
    <x v="4"/>
    <x v="4"/>
    <x v="4"/>
  </r>
  <r>
    <n v="96"/>
    <x v="96"/>
    <s v="Down-sized systematic policy"/>
    <n v="69700"/>
    <n v="151513"/>
    <n v="217.37876614060258"/>
    <x v="1"/>
    <x v="92"/>
    <n v="64.999141999141997"/>
    <x v="1"/>
    <s v="USD"/>
    <n v="1299736800"/>
    <n v="1300856400"/>
    <b v="0"/>
    <b v="0"/>
    <x v="3"/>
    <x v="3"/>
    <x v="3"/>
  </r>
  <r>
    <n v="97"/>
    <x v="97"/>
    <s v="Cloned bi-directional architecture"/>
    <n v="1300"/>
    <n v="12047"/>
    <n v="926.69230769230762"/>
    <x v="1"/>
    <x v="86"/>
    <n v="106.61061946902655"/>
    <x v="1"/>
    <s v="USD"/>
    <n v="1435208400"/>
    <n v="1439874000"/>
    <b v="0"/>
    <b v="0"/>
    <x v="0"/>
    <x v="0"/>
    <x v="0"/>
  </r>
  <r>
    <n v="98"/>
    <x v="98"/>
    <s v="Seamless transitional portal"/>
    <n v="97800"/>
    <n v="32951"/>
    <n v="33.692229038854805"/>
    <x v="0"/>
    <x v="93"/>
    <n v="27.009016393442622"/>
    <x v="2"/>
    <s v="AUD"/>
    <n v="1437973200"/>
    <n v="1438318800"/>
    <b v="0"/>
    <b v="0"/>
    <x v="11"/>
    <x v="6"/>
    <x v="11"/>
  </r>
  <r>
    <n v="99"/>
    <x v="99"/>
    <s v="Fully-configurable motivating approach"/>
    <n v="7600"/>
    <n v="14951"/>
    <n v="196.7236842105263"/>
    <x v="1"/>
    <x v="55"/>
    <n v="91.16463414634147"/>
    <x v="1"/>
    <s v="USD"/>
    <n v="1416895200"/>
    <n v="1419400800"/>
    <b v="0"/>
    <b v="0"/>
    <x v="3"/>
    <x v="3"/>
    <x v="3"/>
  </r>
  <r>
    <n v="100"/>
    <x v="100"/>
    <s v="Upgradable fault-tolerant approach"/>
    <n v="100"/>
    <n v="1"/>
    <n v="1"/>
    <x v="0"/>
    <x v="49"/>
    <n v="1"/>
    <x v="1"/>
    <s v="USD"/>
    <n v="1319000400"/>
    <n v="1320555600"/>
    <b v="0"/>
    <b v="0"/>
    <x v="3"/>
    <x v="3"/>
    <x v="3"/>
  </r>
  <r>
    <n v="101"/>
    <x v="101"/>
    <s v="Reduced heuristic moratorium"/>
    <n v="900"/>
    <n v="9193"/>
    <n v="1021.4444444444445"/>
    <x v="1"/>
    <x v="55"/>
    <n v="56.054878048780488"/>
    <x v="1"/>
    <s v="USD"/>
    <n v="1424498400"/>
    <n v="1425103200"/>
    <b v="0"/>
    <b v="1"/>
    <x v="5"/>
    <x v="1"/>
    <x v="5"/>
  </r>
  <r>
    <n v="102"/>
    <x v="102"/>
    <s v="Front-line web-enabled model"/>
    <n v="3700"/>
    <n v="10422"/>
    <n v="281.67567567567568"/>
    <x v="1"/>
    <x v="94"/>
    <n v="31.017857142857142"/>
    <x v="1"/>
    <s v="USD"/>
    <n v="1526274000"/>
    <n v="1526878800"/>
    <b v="0"/>
    <b v="1"/>
    <x v="8"/>
    <x v="2"/>
    <x v="8"/>
  </r>
  <r>
    <n v="103"/>
    <x v="103"/>
    <s v="Polarized incremental emulation"/>
    <n v="10000"/>
    <n v="2461"/>
    <n v="24.610000000000003"/>
    <x v="0"/>
    <x v="95"/>
    <n v="66.513513513513516"/>
    <x v="6"/>
    <s v="EUR"/>
    <n v="1287896400"/>
    <n v="1288674000"/>
    <b v="0"/>
    <b v="0"/>
    <x v="5"/>
    <x v="1"/>
    <x v="5"/>
  </r>
  <r>
    <n v="104"/>
    <x v="104"/>
    <s v="Self-enabling grid-enabled initiative"/>
    <n v="119200"/>
    <n v="170623"/>
    <n v="143.14010067114094"/>
    <x v="1"/>
    <x v="96"/>
    <n v="89.005216484089729"/>
    <x v="1"/>
    <s v="USD"/>
    <n v="1495515600"/>
    <n v="1495602000"/>
    <b v="0"/>
    <b v="0"/>
    <x v="7"/>
    <x v="1"/>
    <x v="7"/>
  </r>
  <r>
    <n v="105"/>
    <x v="105"/>
    <s v="Total fresh-thinking system engine"/>
    <n v="6800"/>
    <n v="9829"/>
    <n v="144.54411764705884"/>
    <x v="1"/>
    <x v="97"/>
    <n v="103.46315789473684"/>
    <x v="1"/>
    <s v="USD"/>
    <n v="1364878800"/>
    <n v="1366434000"/>
    <b v="0"/>
    <b v="0"/>
    <x v="2"/>
    <x v="2"/>
    <x v="2"/>
  </r>
  <r>
    <n v="106"/>
    <x v="106"/>
    <s v="Ameliorated clear-thinking circuit"/>
    <n v="3900"/>
    <n v="14006"/>
    <n v="359.12820512820514"/>
    <x v="1"/>
    <x v="98"/>
    <n v="95.278911564625844"/>
    <x v="1"/>
    <s v="USD"/>
    <n v="1567918800"/>
    <n v="1568350800"/>
    <b v="0"/>
    <b v="0"/>
    <x v="3"/>
    <x v="3"/>
    <x v="3"/>
  </r>
  <r>
    <n v="107"/>
    <x v="107"/>
    <s v="Multi-layered encompassing installation"/>
    <n v="3500"/>
    <n v="6527"/>
    <n v="186.48571428571427"/>
    <x v="1"/>
    <x v="99"/>
    <n v="75.895348837209298"/>
    <x v="1"/>
    <s v="USD"/>
    <n v="1524459600"/>
    <n v="1525928400"/>
    <b v="0"/>
    <b v="1"/>
    <x v="3"/>
    <x v="3"/>
    <x v="3"/>
  </r>
  <r>
    <n v="108"/>
    <x v="108"/>
    <s v="Universal encompassing implementation"/>
    <n v="1500"/>
    <n v="8929"/>
    <n v="595.26666666666665"/>
    <x v="1"/>
    <x v="100"/>
    <n v="107.57831325301204"/>
    <x v="1"/>
    <s v="USD"/>
    <n v="1333688400"/>
    <n v="1336885200"/>
    <b v="0"/>
    <b v="0"/>
    <x v="4"/>
    <x v="4"/>
    <x v="4"/>
  </r>
  <r>
    <n v="109"/>
    <x v="109"/>
    <s v="Object-based client-server application"/>
    <n v="5200"/>
    <n v="3079"/>
    <n v="59.21153846153846"/>
    <x v="0"/>
    <x v="101"/>
    <n v="51.31666666666667"/>
    <x v="1"/>
    <s v="USD"/>
    <n v="1389506400"/>
    <n v="1389679200"/>
    <b v="0"/>
    <b v="0"/>
    <x v="19"/>
    <x v="4"/>
    <x v="19"/>
  </r>
  <r>
    <n v="110"/>
    <x v="110"/>
    <s v="Cross-platform solution-oriented process improvement"/>
    <n v="142400"/>
    <n v="21307"/>
    <n v="14.962780898876405"/>
    <x v="0"/>
    <x v="102"/>
    <n v="71.983108108108112"/>
    <x v="1"/>
    <s v="USD"/>
    <n v="1536642000"/>
    <n v="1538283600"/>
    <b v="0"/>
    <b v="0"/>
    <x v="0"/>
    <x v="0"/>
    <x v="0"/>
  </r>
  <r>
    <n v="111"/>
    <x v="111"/>
    <s v="Re-engineered user-facing approach"/>
    <n v="61400"/>
    <n v="73653"/>
    <n v="119.95602605863192"/>
    <x v="1"/>
    <x v="103"/>
    <n v="108.95414201183432"/>
    <x v="1"/>
    <s v="USD"/>
    <n v="1348290000"/>
    <n v="1348808400"/>
    <b v="0"/>
    <b v="0"/>
    <x v="15"/>
    <x v="5"/>
    <x v="15"/>
  </r>
  <r>
    <n v="112"/>
    <x v="112"/>
    <s v="Re-engineered client-driven hub"/>
    <n v="4700"/>
    <n v="12635"/>
    <n v="268.82978723404256"/>
    <x v="1"/>
    <x v="104"/>
    <n v="35"/>
    <x v="2"/>
    <s v="AUD"/>
    <n v="1408856400"/>
    <n v="1410152400"/>
    <b v="0"/>
    <b v="0"/>
    <x v="2"/>
    <x v="2"/>
    <x v="2"/>
  </r>
  <r>
    <n v="113"/>
    <x v="113"/>
    <s v="User-friendly tertiary array"/>
    <n v="3300"/>
    <n v="12437"/>
    <n v="376.87878787878788"/>
    <x v="1"/>
    <x v="54"/>
    <n v="94.938931297709928"/>
    <x v="1"/>
    <s v="USD"/>
    <n v="1505192400"/>
    <n v="1505797200"/>
    <b v="0"/>
    <b v="0"/>
    <x v="0"/>
    <x v="0"/>
    <x v="0"/>
  </r>
  <r>
    <n v="114"/>
    <x v="114"/>
    <s v="Robust heuristic encoding"/>
    <n v="1900"/>
    <n v="13816"/>
    <n v="727.15789473684208"/>
    <x v="1"/>
    <x v="105"/>
    <n v="109.65079365079364"/>
    <x v="1"/>
    <s v="USD"/>
    <n v="1554786000"/>
    <n v="1554872400"/>
    <b v="0"/>
    <b v="1"/>
    <x v="8"/>
    <x v="2"/>
    <x v="8"/>
  </r>
  <r>
    <n v="115"/>
    <x v="115"/>
    <s v="Team-oriented clear-thinking capacity"/>
    <n v="166700"/>
    <n v="145382"/>
    <n v="87.211757648470297"/>
    <x v="0"/>
    <x v="106"/>
    <n v="44.001815980629537"/>
    <x v="6"/>
    <s v="EUR"/>
    <n v="1510898400"/>
    <n v="1513922400"/>
    <b v="0"/>
    <b v="0"/>
    <x v="13"/>
    <x v="5"/>
    <x v="13"/>
  </r>
  <r>
    <n v="116"/>
    <x v="116"/>
    <s v="De-engineered motivating standardization"/>
    <n v="7200"/>
    <n v="6336"/>
    <n v="88"/>
    <x v="0"/>
    <x v="107"/>
    <n v="86.794520547945211"/>
    <x v="1"/>
    <s v="USD"/>
    <n v="1442552400"/>
    <n v="1442638800"/>
    <b v="0"/>
    <b v="0"/>
    <x v="3"/>
    <x v="3"/>
    <x v="3"/>
  </r>
  <r>
    <n v="117"/>
    <x v="117"/>
    <s v="Business-focused 24hour groupware"/>
    <n v="4900"/>
    <n v="8523"/>
    <n v="173.9387755102041"/>
    <x v="1"/>
    <x v="108"/>
    <n v="30.992727272727272"/>
    <x v="1"/>
    <s v="USD"/>
    <n v="1316667600"/>
    <n v="1317186000"/>
    <b v="0"/>
    <b v="0"/>
    <x v="19"/>
    <x v="4"/>
    <x v="19"/>
  </r>
  <r>
    <n v="118"/>
    <x v="118"/>
    <s v="Organic next generation protocol"/>
    <n v="5400"/>
    <n v="6351"/>
    <n v="117.61111111111111"/>
    <x v="1"/>
    <x v="109"/>
    <n v="94.791044776119406"/>
    <x v="1"/>
    <s v="USD"/>
    <n v="1390716000"/>
    <n v="1391234400"/>
    <b v="0"/>
    <b v="0"/>
    <x v="14"/>
    <x v="7"/>
    <x v="14"/>
  </r>
  <r>
    <n v="119"/>
    <x v="119"/>
    <s v="Reverse-engineered full-range Internet solution"/>
    <n v="5000"/>
    <n v="10748"/>
    <n v="214.96"/>
    <x v="1"/>
    <x v="110"/>
    <n v="69.79220779220779"/>
    <x v="1"/>
    <s v="USD"/>
    <n v="1402894800"/>
    <n v="1404363600"/>
    <b v="0"/>
    <b v="1"/>
    <x v="4"/>
    <x v="4"/>
    <x v="4"/>
  </r>
  <r>
    <n v="120"/>
    <x v="120"/>
    <s v="Synchronized regional synergy"/>
    <n v="75100"/>
    <n v="112272"/>
    <n v="149.49667110519306"/>
    <x v="1"/>
    <x v="111"/>
    <n v="63.003367003367003"/>
    <x v="1"/>
    <s v="USD"/>
    <n v="1429246800"/>
    <n v="1429592400"/>
    <b v="0"/>
    <b v="1"/>
    <x v="20"/>
    <x v="6"/>
    <x v="20"/>
  </r>
  <r>
    <n v="121"/>
    <x v="121"/>
    <s v="Multi-lateral homogeneous success"/>
    <n v="45300"/>
    <n v="99361"/>
    <n v="219.33995584988963"/>
    <x v="1"/>
    <x v="112"/>
    <n v="110.0343300110742"/>
    <x v="1"/>
    <s v="USD"/>
    <n v="1412485200"/>
    <n v="1413608400"/>
    <b v="0"/>
    <b v="0"/>
    <x v="11"/>
    <x v="6"/>
    <x v="11"/>
  </r>
  <r>
    <n v="122"/>
    <x v="122"/>
    <s v="Seamless zero-defect solution"/>
    <n v="136800"/>
    <n v="88055"/>
    <n v="64.367690058479525"/>
    <x v="0"/>
    <x v="113"/>
    <n v="25.997933274284026"/>
    <x v="1"/>
    <s v="USD"/>
    <n v="1417068000"/>
    <n v="1419400800"/>
    <b v="0"/>
    <b v="0"/>
    <x v="13"/>
    <x v="5"/>
    <x v="13"/>
  </r>
  <r>
    <n v="123"/>
    <x v="123"/>
    <s v="Enhanced scalable concept"/>
    <n v="177700"/>
    <n v="33092"/>
    <n v="18.622397298818232"/>
    <x v="0"/>
    <x v="114"/>
    <n v="49.987915407854985"/>
    <x v="0"/>
    <s v="CAD"/>
    <n v="1448344800"/>
    <n v="1448604000"/>
    <b v="1"/>
    <b v="0"/>
    <x v="3"/>
    <x v="3"/>
    <x v="3"/>
  </r>
  <r>
    <n v="124"/>
    <x v="124"/>
    <s v="Polarized uniform software"/>
    <n v="2600"/>
    <n v="9562"/>
    <n v="367.76923076923077"/>
    <x v="1"/>
    <x v="115"/>
    <n v="101.72340425531915"/>
    <x v="6"/>
    <s v="EUR"/>
    <n v="1557723600"/>
    <n v="1562302800"/>
    <b v="0"/>
    <b v="0"/>
    <x v="14"/>
    <x v="7"/>
    <x v="14"/>
  </r>
  <r>
    <n v="125"/>
    <x v="125"/>
    <s v="Stand-alone web-enabled moderator"/>
    <n v="5300"/>
    <n v="8475"/>
    <n v="159.90566037735849"/>
    <x v="1"/>
    <x v="80"/>
    <n v="47.083333333333336"/>
    <x v="1"/>
    <s v="USD"/>
    <n v="1537333200"/>
    <n v="1537678800"/>
    <b v="0"/>
    <b v="0"/>
    <x v="3"/>
    <x v="3"/>
    <x v="3"/>
  </r>
  <r>
    <n v="126"/>
    <x v="126"/>
    <s v="Proactive methodical benchmark"/>
    <n v="180200"/>
    <n v="69617"/>
    <n v="38.633185349611544"/>
    <x v="0"/>
    <x v="116"/>
    <n v="89.944444444444443"/>
    <x v="1"/>
    <s v="USD"/>
    <n v="1471150800"/>
    <n v="1473570000"/>
    <b v="0"/>
    <b v="1"/>
    <x v="3"/>
    <x v="3"/>
    <x v="3"/>
  </r>
  <r>
    <n v="127"/>
    <x v="127"/>
    <s v="Team-oriented 6thgeneration matrix"/>
    <n v="103200"/>
    <n v="53067"/>
    <n v="51.42151162790698"/>
    <x v="0"/>
    <x v="117"/>
    <n v="78.96875"/>
    <x v="0"/>
    <s v="CAD"/>
    <n v="1273640400"/>
    <n v="1273899600"/>
    <b v="0"/>
    <b v="0"/>
    <x v="3"/>
    <x v="3"/>
    <x v="3"/>
  </r>
  <r>
    <n v="128"/>
    <x v="128"/>
    <s v="Phased human-resource core"/>
    <n v="70600"/>
    <n v="42596"/>
    <n v="60.334277620396605"/>
    <x v="3"/>
    <x v="118"/>
    <n v="80.067669172932327"/>
    <x v="1"/>
    <s v="USD"/>
    <n v="1282885200"/>
    <n v="1284008400"/>
    <b v="0"/>
    <b v="0"/>
    <x v="1"/>
    <x v="1"/>
    <x v="1"/>
  </r>
  <r>
    <n v="129"/>
    <x v="129"/>
    <s v="Mandatory tertiary implementation"/>
    <n v="148500"/>
    <n v="4756"/>
    <n v="3.202693602693603"/>
    <x v="3"/>
    <x v="12"/>
    <n v="86.472727272727269"/>
    <x v="2"/>
    <s v="AUD"/>
    <n v="1422943200"/>
    <n v="1425103200"/>
    <b v="0"/>
    <b v="0"/>
    <x v="0"/>
    <x v="0"/>
    <x v="0"/>
  </r>
  <r>
    <n v="130"/>
    <x v="130"/>
    <s v="Secured directional encryption"/>
    <n v="9600"/>
    <n v="14925"/>
    <n v="155.46875"/>
    <x v="1"/>
    <x v="119"/>
    <n v="28.001876172607879"/>
    <x v="3"/>
    <s v="DKK"/>
    <n v="1319605200"/>
    <n v="1320991200"/>
    <b v="0"/>
    <b v="0"/>
    <x v="6"/>
    <x v="4"/>
    <x v="6"/>
  </r>
  <r>
    <n v="131"/>
    <x v="131"/>
    <s v="Distributed 5thgeneration implementation"/>
    <n v="164700"/>
    <n v="166116"/>
    <n v="100.85974499089254"/>
    <x v="1"/>
    <x v="120"/>
    <n v="67.996725337699544"/>
    <x v="4"/>
    <s v="GBP"/>
    <n v="1385704800"/>
    <n v="1386828000"/>
    <b v="0"/>
    <b v="0"/>
    <x v="2"/>
    <x v="2"/>
    <x v="2"/>
  </r>
  <r>
    <n v="132"/>
    <x v="132"/>
    <s v="Virtual static core"/>
    <n v="3300"/>
    <n v="3834"/>
    <n v="116.18181818181819"/>
    <x v="1"/>
    <x v="121"/>
    <n v="43.078651685393261"/>
    <x v="1"/>
    <s v="USD"/>
    <n v="1515736800"/>
    <n v="1517119200"/>
    <b v="0"/>
    <b v="1"/>
    <x v="3"/>
    <x v="3"/>
    <x v="3"/>
  </r>
  <r>
    <n v="133"/>
    <x v="133"/>
    <s v="Secured content-based product"/>
    <n v="4500"/>
    <n v="13985"/>
    <n v="310.77777777777777"/>
    <x v="1"/>
    <x v="122"/>
    <n v="87.95597484276729"/>
    <x v="1"/>
    <s v="USD"/>
    <n v="1313125200"/>
    <n v="1315026000"/>
    <b v="0"/>
    <b v="0"/>
    <x v="21"/>
    <x v="1"/>
    <x v="21"/>
  </r>
  <r>
    <n v="134"/>
    <x v="134"/>
    <s v="Secured executive concept"/>
    <n v="99500"/>
    <n v="89288"/>
    <n v="89.73668341708543"/>
    <x v="0"/>
    <x v="123"/>
    <n v="94.987234042553197"/>
    <x v="5"/>
    <s v="CHF"/>
    <n v="1308459600"/>
    <n v="1312693200"/>
    <b v="0"/>
    <b v="1"/>
    <x v="4"/>
    <x v="4"/>
    <x v="4"/>
  </r>
  <r>
    <n v="135"/>
    <x v="135"/>
    <s v="Balanced zero-defect software"/>
    <n v="7700"/>
    <n v="5488"/>
    <n v="71.27272727272728"/>
    <x v="0"/>
    <x v="124"/>
    <n v="46.905982905982903"/>
    <x v="1"/>
    <s v="USD"/>
    <n v="1362636000"/>
    <n v="1363064400"/>
    <b v="0"/>
    <b v="1"/>
    <x v="3"/>
    <x v="3"/>
    <x v="3"/>
  </r>
  <r>
    <n v="136"/>
    <x v="136"/>
    <s v="Distributed context-sensitive flexibility"/>
    <n v="82800"/>
    <n v="2721"/>
    <n v="3.2862318840579712"/>
    <x v="3"/>
    <x v="125"/>
    <n v="46.913793103448278"/>
    <x v="1"/>
    <s v="USD"/>
    <n v="1402117200"/>
    <n v="1403154000"/>
    <b v="0"/>
    <b v="1"/>
    <x v="6"/>
    <x v="4"/>
    <x v="6"/>
  </r>
  <r>
    <n v="137"/>
    <x v="137"/>
    <s v="Down-sized disintermediate support"/>
    <n v="1800"/>
    <n v="4712"/>
    <n v="261.77777777777777"/>
    <x v="1"/>
    <x v="126"/>
    <n v="94.24"/>
    <x v="1"/>
    <s v="USD"/>
    <n v="1286341200"/>
    <n v="1286859600"/>
    <b v="0"/>
    <b v="0"/>
    <x v="9"/>
    <x v="5"/>
    <x v="9"/>
  </r>
  <r>
    <n v="138"/>
    <x v="138"/>
    <s v="Stand-alone mission-critical moratorium"/>
    <n v="9600"/>
    <n v="9216"/>
    <n v="96"/>
    <x v="0"/>
    <x v="127"/>
    <n v="80.139130434782615"/>
    <x v="1"/>
    <s v="USD"/>
    <n v="1348808400"/>
    <n v="1349326800"/>
    <b v="0"/>
    <b v="0"/>
    <x v="20"/>
    <x v="6"/>
    <x v="20"/>
  </r>
  <r>
    <n v="139"/>
    <x v="139"/>
    <s v="Down-sized empowering protocol"/>
    <n v="92100"/>
    <n v="19246"/>
    <n v="20.896851248642779"/>
    <x v="0"/>
    <x v="128"/>
    <n v="59.036809815950917"/>
    <x v="1"/>
    <s v="USD"/>
    <n v="1429592400"/>
    <n v="1430974800"/>
    <b v="0"/>
    <b v="1"/>
    <x v="8"/>
    <x v="2"/>
    <x v="8"/>
  </r>
  <r>
    <n v="140"/>
    <x v="140"/>
    <s v="Fully-configurable coherent Internet solution"/>
    <n v="5500"/>
    <n v="12274"/>
    <n v="223.16363636363636"/>
    <x v="1"/>
    <x v="129"/>
    <n v="65.989247311827953"/>
    <x v="1"/>
    <s v="USD"/>
    <n v="1519538400"/>
    <n v="1519970400"/>
    <b v="0"/>
    <b v="0"/>
    <x v="4"/>
    <x v="4"/>
    <x v="4"/>
  </r>
  <r>
    <n v="141"/>
    <x v="141"/>
    <s v="Distributed motivating algorithm"/>
    <n v="64300"/>
    <n v="65323"/>
    <n v="101.59097978227061"/>
    <x v="1"/>
    <x v="130"/>
    <n v="60.992530345471522"/>
    <x v="1"/>
    <s v="USD"/>
    <n v="1434085200"/>
    <n v="1434603600"/>
    <b v="0"/>
    <b v="0"/>
    <x v="2"/>
    <x v="2"/>
    <x v="2"/>
  </r>
  <r>
    <n v="142"/>
    <x v="142"/>
    <s v="Expanded solution-oriented benchmark"/>
    <n v="5000"/>
    <n v="11502"/>
    <n v="230.03999999999996"/>
    <x v="1"/>
    <x v="124"/>
    <n v="98.307692307692307"/>
    <x v="1"/>
    <s v="USD"/>
    <n v="1333688400"/>
    <n v="1337230800"/>
    <b v="0"/>
    <b v="0"/>
    <x v="2"/>
    <x v="2"/>
    <x v="2"/>
  </r>
  <r>
    <n v="143"/>
    <x v="143"/>
    <s v="Implemented discrete secured line"/>
    <n v="5400"/>
    <n v="7322"/>
    <n v="135.59259259259261"/>
    <x v="1"/>
    <x v="131"/>
    <n v="104.6"/>
    <x v="1"/>
    <s v="USD"/>
    <n v="1277701200"/>
    <n v="1279429200"/>
    <b v="0"/>
    <b v="0"/>
    <x v="7"/>
    <x v="1"/>
    <x v="7"/>
  </r>
  <r>
    <n v="144"/>
    <x v="144"/>
    <s v="Multi-lateral actuating installation"/>
    <n v="9000"/>
    <n v="11619"/>
    <n v="129.1"/>
    <x v="1"/>
    <x v="18"/>
    <n v="86.066666666666663"/>
    <x v="1"/>
    <s v="USD"/>
    <n v="1560747600"/>
    <n v="1561438800"/>
    <b v="0"/>
    <b v="0"/>
    <x v="3"/>
    <x v="3"/>
    <x v="3"/>
  </r>
  <r>
    <n v="145"/>
    <x v="145"/>
    <s v="Secured reciprocal array"/>
    <n v="25000"/>
    <n v="59128"/>
    <n v="236.512"/>
    <x v="1"/>
    <x v="132"/>
    <n v="76.989583333333329"/>
    <x v="5"/>
    <s v="CHF"/>
    <n v="1410066000"/>
    <n v="1410498000"/>
    <b v="0"/>
    <b v="0"/>
    <x v="8"/>
    <x v="2"/>
    <x v="8"/>
  </r>
  <r>
    <n v="146"/>
    <x v="146"/>
    <s v="Optional bandwidth-monitored middleware"/>
    <n v="8800"/>
    <n v="1518"/>
    <n v="17.25"/>
    <x v="3"/>
    <x v="133"/>
    <n v="29.764705882352942"/>
    <x v="1"/>
    <s v="USD"/>
    <n v="1320732000"/>
    <n v="1322460000"/>
    <b v="0"/>
    <b v="0"/>
    <x v="3"/>
    <x v="3"/>
    <x v="3"/>
  </r>
  <r>
    <n v="147"/>
    <x v="147"/>
    <s v="Upgradable upward-trending workforce"/>
    <n v="8300"/>
    <n v="9337"/>
    <n v="112.49397590361446"/>
    <x v="1"/>
    <x v="134"/>
    <n v="46.91959798994975"/>
    <x v="1"/>
    <s v="USD"/>
    <n v="1465794000"/>
    <n v="1466312400"/>
    <b v="0"/>
    <b v="1"/>
    <x v="3"/>
    <x v="3"/>
    <x v="3"/>
  </r>
  <r>
    <n v="148"/>
    <x v="148"/>
    <s v="Upgradable hybrid capability"/>
    <n v="9300"/>
    <n v="11255"/>
    <n v="121.02150537634408"/>
    <x v="1"/>
    <x v="37"/>
    <n v="105.18691588785046"/>
    <x v="1"/>
    <s v="USD"/>
    <n v="1500958800"/>
    <n v="1501736400"/>
    <b v="0"/>
    <b v="0"/>
    <x v="8"/>
    <x v="2"/>
    <x v="8"/>
  </r>
  <r>
    <n v="149"/>
    <x v="149"/>
    <s v="Managed fresh-thinking flexibility"/>
    <n v="6200"/>
    <n v="13632"/>
    <n v="219.87096774193549"/>
    <x v="1"/>
    <x v="135"/>
    <n v="69.907692307692301"/>
    <x v="1"/>
    <s v="USD"/>
    <n v="1357020000"/>
    <n v="1361512800"/>
    <b v="0"/>
    <b v="0"/>
    <x v="7"/>
    <x v="1"/>
    <x v="7"/>
  </r>
  <r>
    <n v="150"/>
    <x v="150"/>
    <s v="Networked stable workforce"/>
    <n v="100"/>
    <n v="1"/>
    <n v="1"/>
    <x v="0"/>
    <x v="49"/>
    <n v="1"/>
    <x v="1"/>
    <s v="USD"/>
    <n v="1544940000"/>
    <n v="1545026400"/>
    <b v="0"/>
    <b v="0"/>
    <x v="1"/>
    <x v="1"/>
    <x v="1"/>
  </r>
  <r>
    <n v="151"/>
    <x v="151"/>
    <s v="Customizable intermediate extranet"/>
    <n v="137200"/>
    <n v="88037"/>
    <n v="64.166909620991248"/>
    <x v="0"/>
    <x v="50"/>
    <n v="60.011588275391958"/>
    <x v="1"/>
    <s v="USD"/>
    <n v="1402290000"/>
    <n v="1406696400"/>
    <b v="0"/>
    <b v="0"/>
    <x v="5"/>
    <x v="1"/>
    <x v="5"/>
  </r>
  <r>
    <n v="152"/>
    <x v="152"/>
    <s v="User-centric fault-tolerant task-force"/>
    <n v="41500"/>
    <n v="175573"/>
    <n v="423.06746987951806"/>
    <x v="1"/>
    <x v="136"/>
    <n v="52.006220379146917"/>
    <x v="1"/>
    <s v="USD"/>
    <n v="1487311200"/>
    <n v="1487916000"/>
    <b v="0"/>
    <b v="0"/>
    <x v="7"/>
    <x v="1"/>
    <x v="7"/>
  </r>
  <r>
    <n v="153"/>
    <x v="153"/>
    <s v="Multi-tiered radical definition"/>
    <n v="189400"/>
    <n v="176112"/>
    <n v="92.984160506863773"/>
    <x v="0"/>
    <x v="137"/>
    <n v="31.000176025347649"/>
    <x v="1"/>
    <s v="USD"/>
    <n v="1350622800"/>
    <n v="1351141200"/>
    <b v="0"/>
    <b v="0"/>
    <x v="3"/>
    <x v="3"/>
    <x v="3"/>
  </r>
  <r>
    <n v="154"/>
    <x v="154"/>
    <s v="Devolved foreground benchmark"/>
    <n v="171300"/>
    <n v="100650"/>
    <n v="58.756567425569173"/>
    <x v="0"/>
    <x v="138"/>
    <n v="95.042492917847028"/>
    <x v="1"/>
    <s v="USD"/>
    <n v="1463029200"/>
    <n v="1465016400"/>
    <b v="0"/>
    <b v="1"/>
    <x v="7"/>
    <x v="1"/>
    <x v="7"/>
  </r>
  <r>
    <n v="155"/>
    <x v="155"/>
    <s v="Distributed eco-centric methodology"/>
    <n v="139500"/>
    <n v="90706"/>
    <n v="65.022222222222226"/>
    <x v="0"/>
    <x v="139"/>
    <n v="75.968174204355108"/>
    <x v="1"/>
    <s v="USD"/>
    <n v="1269493200"/>
    <n v="1270789200"/>
    <b v="0"/>
    <b v="0"/>
    <x v="3"/>
    <x v="3"/>
    <x v="3"/>
  </r>
  <r>
    <n v="156"/>
    <x v="156"/>
    <s v="Streamlined encompassing encryption"/>
    <n v="36400"/>
    <n v="26914"/>
    <n v="73.939560439560438"/>
    <x v="3"/>
    <x v="140"/>
    <n v="71.013192612137203"/>
    <x v="2"/>
    <s v="AUD"/>
    <n v="1570251600"/>
    <n v="1572325200"/>
    <b v="0"/>
    <b v="0"/>
    <x v="1"/>
    <x v="1"/>
    <x v="1"/>
  </r>
  <r>
    <n v="157"/>
    <x v="157"/>
    <s v="User-friendly reciprocal initiative"/>
    <n v="4200"/>
    <n v="2212"/>
    <n v="52.666666666666664"/>
    <x v="0"/>
    <x v="141"/>
    <n v="73.733333333333334"/>
    <x v="2"/>
    <s v="AUD"/>
    <n v="1388383200"/>
    <n v="1389420000"/>
    <b v="0"/>
    <b v="0"/>
    <x v="14"/>
    <x v="7"/>
    <x v="14"/>
  </r>
  <r>
    <n v="158"/>
    <x v="158"/>
    <s v="Ergonomic fresh-thinking installation"/>
    <n v="2100"/>
    <n v="4640"/>
    <n v="220.95238095238096"/>
    <x v="1"/>
    <x v="142"/>
    <n v="113.17073170731707"/>
    <x v="1"/>
    <s v="USD"/>
    <n v="1449554400"/>
    <n v="1449640800"/>
    <b v="0"/>
    <b v="0"/>
    <x v="1"/>
    <x v="1"/>
    <x v="1"/>
  </r>
  <r>
    <n v="159"/>
    <x v="159"/>
    <s v="Robust explicit hardware"/>
    <n v="191200"/>
    <n v="191222"/>
    <n v="100.01150627615063"/>
    <x v="1"/>
    <x v="143"/>
    <n v="105.00933552992861"/>
    <x v="1"/>
    <s v="USD"/>
    <n v="1553662800"/>
    <n v="1555218000"/>
    <b v="0"/>
    <b v="1"/>
    <x v="3"/>
    <x v="3"/>
    <x v="3"/>
  </r>
  <r>
    <n v="160"/>
    <x v="160"/>
    <s v="Stand-alone actuating support"/>
    <n v="8000"/>
    <n v="12985"/>
    <n v="162.3125"/>
    <x v="1"/>
    <x v="55"/>
    <n v="79.176829268292678"/>
    <x v="1"/>
    <s v="USD"/>
    <n v="1556341200"/>
    <n v="1557723600"/>
    <b v="0"/>
    <b v="0"/>
    <x v="8"/>
    <x v="2"/>
    <x v="8"/>
  </r>
  <r>
    <n v="161"/>
    <x v="161"/>
    <s v="Cross-platform methodical process improvement"/>
    <n v="5500"/>
    <n v="4300"/>
    <n v="78.181818181818187"/>
    <x v="0"/>
    <x v="51"/>
    <n v="57.333333333333336"/>
    <x v="1"/>
    <s v="USD"/>
    <n v="1442984400"/>
    <n v="1443502800"/>
    <b v="0"/>
    <b v="1"/>
    <x v="2"/>
    <x v="2"/>
    <x v="2"/>
  </r>
  <r>
    <n v="162"/>
    <x v="162"/>
    <s v="Extended bottom-line open architecture"/>
    <n v="6100"/>
    <n v="9134"/>
    <n v="149.73770491803279"/>
    <x v="1"/>
    <x v="144"/>
    <n v="58.178343949044589"/>
    <x v="5"/>
    <s v="CHF"/>
    <n v="1544248800"/>
    <n v="1546840800"/>
    <b v="0"/>
    <b v="0"/>
    <x v="1"/>
    <x v="1"/>
    <x v="1"/>
  </r>
  <r>
    <n v="163"/>
    <x v="163"/>
    <s v="Extended reciprocal circuit"/>
    <n v="3500"/>
    <n v="8864"/>
    <n v="253.25714285714284"/>
    <x v="1"/>
    <x v="67"/>
    <n v="36.032520325203251"/>
    <x v="1"/>
    <s v="USD"/>
    <n v="1508475600"/>
    <n v="1512712800"/>
    <b v="0"/>
    <b v="1"/>
    <x v="14"/>
    <x v="7"/>
    <x v="14"/>
  </r>
  <r>
    <n v="164"/>
    <x v="164"/>
    <s v="Polarized human-resource protocol"/>
    <n v="150500"/>
    <n v="150755"/>
    <n v="100.16943521594683"/>
    <x v="1"/>
    <x v="20"/>
    <n v="107.99068767908309"/>
    <x v="1"/>
    <s v="USD"/>
    <n v="1507438800"/>
    <n v="1507525200"/>
    <b v="0"/>
    <b v="0"/>
    <x v="3"/>
    <x v="3"/>
    <x v="3"/>
  </r>
  <r>
    <n v="165"/>
    <x v="165"/>
    <s v="Synergized radical product"/>
    <n v="90400"/>
    <n v="110279"/>
    <n v="121.99004424778761"/>
    <x v="1"/>
    <x v="145"/>
    <n v="44.005985634477256"/>
    <x v="1"/>
    <s v="USD"/>
    <n v="1501563600"/>
    <n v="1504328400"/>
    <b v="0"/>
    <b v="0"/>
    <x v="2"/>
    <x v="2"/>
    <x v="2"/>
  </r>
  <r>
    <n v="166"/>
    <x v="166"/>
    <s v="Robust heuristic artificial intelligence"/>
    <n v="9800"/>
    <n v="13439"/>
    <n v="137.13265306122449"/>
    <x v="1"/>
    <x v="146"/>
    <n v="55.077868852459019"/>
    <x v="1"/>
    <s v="USD"/>
    <n v="1292997600"/>
    <n v="1293343200"/>
    <b v="0"/>
    <b v="0"/>
    <x v="14"/>
    <x v="7"/>
    <x v="14"/>
  </r>
  <r>
    <n v="167"/>
    <x v="167"/>
    <s v="Robust content-based emulation"/>
    <n v="2600"/>
    <n v="10804"/>
    <n v="415.53846153846149"/>
    <x v="1"/>
    <x v="147"/>
    <n v="74"/>
    <x v="2"/>
    <s v="AUD"/>
    <n v="1370840400"/>
    <n v="1371704400"/>
    <b v="0"/>
    <b v="0"/>
    <x v="3"/>
    <x v="3"/>
    <x v="3"/>
  </r>
  <r>
    <n v="168"/>
    <x v="168"/>
    <s v="Ergonomic uniform open system"/>
    <n v="128100"/>
    <n v="40107"/>
    <n v="31.30913348946136"/>
    <x v="0"/>
    <x v="148"/>
    <n v="41.996858638743454"/>
    <x v="3"/>
    <s v="DKK"/>
    <n v="1550815200"/>
    <n v="1552798800"/>
    <b v="0"/>
    <b v="1"/>
    <x v="7"/>
    <x v="1"/>
    <x v="7"/>
  </r>
  <r>
    <n v="169"/>
    <x v="169"/>
    <s v="Profit-focused modular product"/>
    <n v="23300"/>
    <n v="98811"/>
    <n v="424.08154506437768"/>
    <x v="1"/>
    <x v="149"/>
    <n v="77.988161010260455"/>
    <x v="1"/>
    <s v="USD"/>
    <n v="1339909200"/>
    <n v="1342328400"/>
    <b v="0"/>
    <b v="1"/>
    <x v="12"/>
    <x v="4"/>
    <x v="12"/>
  </r>
  <r>
    <n v="170"/>
    <x v="170"/>
    <s v="Mandatory mobile product"/>
    <n v="188100"/>
    <n v="5528"/>
    <n v="2.93886230728336"/>
    <x v="0"/>
    <x v="109"/>
    <n v="82.507462686567166"/>
    <x v="1"/>
    <s v="USD"/>
    <n v="1501736400"/>
    <n v="1502341200"/>
    <b v="0"/>
    <b v="0"/>
    <x v="7"/>
    <x v="1"/>
    <x v="7"/>
  </r>
  <r>
    <n v="171"/>
    <x v="171"/>
    <s v="Public-key 3rdgeneration budgetary management"/>
    <n v="4900"/>
    <n v="521"/>
    <n v="10.63265306122449"/>
    <x v="0"/>
    <x v="62"/>
    <n v="104.2"/>
    <x v="1"/>
    <s v="USD"/>
    <n v="1395291600"/>
    <n v="1397192400"/>
    <b v="0"/>
    <b v="0"/>
    <x v="18"/>
    <x v="5"/>
    <x v="18"/>
  </r>
  <r>
    <n v="172"/>
    <x v="172"/>
    <s v="Centralized national firmware"/>
    <n v="800"/>
    <n v="663"/>
    <n v="82.875"/>
    <x v="0"/>
    <x v="150"/>
    <n v="25.5"/>
    <x v="1"/>
    <s v="USD"/>
    <n v="1405746000"/>
    <n v="1407042000"/>
    <b v="0"/>
    <b v="1"/>
    <x v="4"/>
    <x v="4"/>
    <x v="4"/>
  </r>
  <r>
    <n v="173"/>
    <x v="173"/>
    <s v="Cross-group 4thgeneration middleware"/>
    <n v="96700"/>
    <n v="157635"/>
    <n v="163.01447776628748"/>
    <x v="1"/>
    <x v="151"/>
    <n v="100.98334401024984"/>
    <x v="1"/>
    <s v="USD"/>
    <n v="1368853200"/>
    <n v="1369371600"/>
    <b v="0"/>
    <b v="0"/>
    <x v="3"/>
    <x v="3"/>
    <x v="3"/>
  </r>
  <r>
    <n v="174"/>
    <x v="174"/>
    <s v="Pre-emptive scalable access"/>
    <n v="600"/>
    <n v="5368"/>
    <n v="894.66666666666674"/>
    <x v="1"/>
    <x v="44"/>
    <n v="111.83333333333333"/>
    <x v="1"/>
    <s v="USD"/>
    <n v="1444021200"/>
    <n v="1444107600"/>
    <b v="0"/>
    <b v="1"/>
    <x v="8"/>
    <x v="2"/>
    <x v="8"/>
  </r>
  <r>
    <n v="175"/>
    <x v="175"/>
    <s v="Sharable intangible migration"/>
    <n v="181200"/>
    <n v="47459"/>
    <n v="26.191501103752756"/>
    <x v="0"/>
    <x v="152"/>
    <n v="41.999115044247787"/>
    <x v="1"/>
    <s v="USD"/>
    <n v="1472619600"/>
    <n v="1474261200"/>
    <b v="0"/>
    <b v="0"/>
    <x v="3"/>
    <x v="3"/>
    <x v="3"/>
  </r>
  <r>
    <n v="176"/>
    <x v="176"/>
    <s v="Proactive scalable Graphical User Interface"/>
    <n v="115000"/>
    <n v="86060"/>
    <n v="74.834782608695647"/>
    <x v="0"/>
    <x v="153"/>
    <n v="110.05115089514067"/>
    <x v="1"/>
    <s v="USD"/>
    <n v="1472878800"/>
    <n v="1473656400"/>
    <b v="0"/>
    <b v="0"/>
    <x v="3"/>
    <x v="3"/>
    <x v="3"/>
  </r>
  <r>
    <n v="177"/>
    <x v="177"/>
    <s v="Digitized solution-oriented product"/>
    <n v="38800"/>
    <n v="161593"/>
    <n v="416.47680412371136"/>
    <x v="1"/>
    <x v="154"/>
    <n v="58.997079225994888"/>
    <x v="1"/>
    <s v="USD"/>
    <n v="1289800800"/>
    <n v="1291960800"/>
    <b v="0"/>
    <b v="0"/>
    <x v="3"/>
    <x v="3"/>
    <x v="3"/>
  </r>
  <r>
    <n v="178"/>
    <x v="178"/>
    <s v="Triple-buffered cohesive structure"/>
    <n v="7200"/>
    <n v="6927"/>
    <n v="96.208333333333329"/>
    <x v="0"/>
    <x v="155"/>
    <n v="32.985714285714288"/>
    <x v="1"/>
    <s v="USD"/>
    <n v="1505970000"/>
    <n v="1506747600"/>
    <b v="0"/>
    <b v="0"/>
    <x v="0"/>
    <x v="0"/>
    <x v="0"/>
  </r>
  <r>
    <n v="179"/>
    <x v="179"/>
    <s v="Realigned human-resource orchestration"/>
    <n v="44500"/>
    <n v="159185"/>
    <n v="357.71910112359546"/>
    <x v="1"/>
    <x v="156"/>
    <n v="45.005654509471306"/>
    <x v="0"/>
    <s v="CAD"/>
    <n v="1363496400"/>
    <n v="1363582800"/>
    <b v="0"/>
    <b v="1"/>
    <x v="3"/>
    <x v="3"/>
    <x v="3"/>
  </r>
  <r>
    <n v="180"/>
    <x v="180"/>
    <s v="Optional clear-thinking software"/>
    <n v="56000"/>
    <n v="172736"/>
    <n v="308.45714285714286"/>
    <x v="1"/>
    <x v="157"/>
    <n v="81.98196487897485"/>
    <x v="2"/>
    <s v="AUD"/>
    <n v="1269234000"/>
    <n v="1269666000"/>
    <b v="0"/>
    <b v="0"/>
    <x v="8"/>
    <x v="2"/>
    <x v="8"/>
  </r>
  <r>
    <n v="181"/>
    <x v="181"/>
    <s v="Centralized global approach"/>
    <n v="8600"/>
    <n v="5315"/>
    <n v="61.802325581395344"/>
    <x v="0"/>
    <x v="158"/>
    <n v="39.080882352941174"/>
    <x v="1"/>
    <s v="USD"/>
    <n v="1507093200"/>
    <n v="1508648400"/>
    <b v="0"/>
    <b v="0"/>
    <x v="2"/>
    <x v="2"/>
    <x v="2"/>
  </r>
  <r>
    <n v="182"/>
    <x v="182"/>
    <s v="Reverse-engineered bandwidth-monitored contingency"/>
    <n v="27100"/>
    <n v="195750"/>
    <n v="722.32472324723244"/>
    <x v="1"/>
    <x v="159"/>
    <n v="58.996383363471971"/>
    <x v="3"/>
    <s v="DKK"/>
    <n v="1560574800"/>
    <n v="1561957200"/>
    <b v="0"/>
    <b v="0"/>
    <x v="3"/>
    <x v="3"/>
    <x v="3"/>
  </r>
  <r>
    <n v="183"/>
    <x v="183"/>
    <s v="Pre-emptive bandwidth-monitored instruction set"/>
    <n v="5100"/>
    <n v="3525"/>
    <n v="69.117647058823522"/>
    <x v="0"/>
    <x v="99"/>
    <n v="40.988372093023258"/>
    <x v="0"/>
    <s v="CAD"/>
    <n v="1284008400"/>
    <n v="1285131600"/>
    <b v="0"/>
    <b v="0"/>
    <x v="1"/>
    <x v="1"/>
    <x v="1"/>
  </r>
  <r>
    <n v="184"/>
    <x v="184"/>
    <s v="Adaptive asynchronous emulation"/>
    <n v="3600"/>
    <n v="10550"/>
    <n v="293.05555555555554"/>
    <x v="1"/>
    <x v="160"/>
    <n v="31.029411764705884"/>
    <x v="1"/>
    <s v="USD"/>
    <n v="1556859600"/>
    <n v="1556946000"/>
    <b v="0"/>
    <b v="0"/>
    <x v="3"/>
    <x v="3"/>
    <x v="3"/>
  </r>
  <r>
    <n v="185"/>
    <x v="185"/>
    <s v="Innovative actuating conglomeration"/>
    <n v="1000"/>
    <n v="718"/>
    <n v="71.8"/>
    <x v="0"/>
    <x v="161"/>
    <n v="37.789473684210527"/>
    <x v="1"/>
    <s v="USD"/>
    <n v="1526187600"/>
    <n v="1527138000"/>
    <b v="0"/>
    <b v="0"/>
    <x v="19"/>
    <x v="4"/>
    <x v="19"/>
  </r>
  <r>
    <n v="186"/>
    <x v="186"/>
    <s v="Grass-roots foreground policy"/>
    <n v="88800"/>
    <n v="28358"/>
    <n v="31.934684684684683"/>
    <x v="0"/>
    <x v="162"/>
    <n v="32.006772009029348"/>
    <x v="1"/>
    <s v="USD"/>
    <n v="1400821200"/>
    <n v="1402117200"/>
    <b v="0"/>
    <b v="0"/>
    <x v="3"/>
    <x v="3"/>
    <x v="3"/>
  </r>
  <r>
    <n v="187"/>
    <x v="187"/>
    <s v="Horizontal transitional paradigm"/>
    <n v="60200"/>
    <n v="138384"/>
    <n v="229.87375415282392"/>
    <x v="1"/>
    <x v="163"/>
    <n v="95.966712898751737"/>
    <x v="0"/>
    <s v="CAD"/>
    <n v="1361599200"/>
    <n v="1364014800"/>
    <b v="0"/>
    <b v="1"/>
    <x v="12"/>
    <x v="4"/>
    <x v="12"/>
  </r>
  <r>
    <n v="188"/>
    <x v="188"/>
    <s v="Networked didactic info-mediaries"/>
    <n v="8200"/>
    <n v="2625"/>
    <n v="32.012195121951223"/>
    <x v="0"/>
    <x v="164"/>
    <n v="75"/>
    <x v="6"/>
    <s v="EUR"/>
    <n v="1417500000"/>
    <n v="1417586400"/>
    <b v="0"/>
    <b v="0"/>
    <x v="3"/>
    <x v="3"/>
    <x v="3"/>
  </r>
  <r>
    <n v="189"/>
    <x v="189"/>
    <s v="Switchable contextually-based access"/>
    <n v="191300"/>
    <n v="45004"/>
    <n v="23.525352848928385"/>
    <x v="3"/>
    <x v="165"/>
    <n v="102.0498866213152"/>
    <x v="1"/>
    <s v="USD"/>
    <n v="1457071200"/>
    <n v="1457071200"/>
    <b v="0"/>
    <b v="0"/>
    <x v="3"/>
    <x v="3"/>
    <x v="3"/>
  </r>
  <r>
    <n v="190"/>
    <x v="190"/>
    <s v="Up-sized dynamic throughput"/>
    <n v="3700"/>
    <n v="2538"/>
    <n v="68.594594594594597"/>
    <x v="0"/>
    <x v="3"/>
    <n v="105.75"/>
    <x v="1"/>
    <s v="USD"/>
    <n v="1370322000"/>
    <n v="1370408400"/>
    <b v="0"/>
    <b v="1"/>
    <x v="3"/>
    <x v="3"/>
    <x v="3"/>
  </r>
  <r>
    <n v="191"/>
    <x v="191"/>
    <s v="Mandatory reciprocal superstructure"/>
    <n v="8400"/>
    <n v="3188"/>
    <n v="37.952380952380956"/>
    <x v="0"/>
    <x v="99"/>
    <n v="37.069767441860463"/>
    <x v="6"/>
    <s v="EUR"/>
    <n v="1552366800"/>
    <n v="1552626000"/>
    <b v="0"/>
    <b v="0"/>
    <x v="3"/>
    <x v="3"/>
    <x v="3"/>
  </r>
  <r>
    <n v="192"/>
    <x v="192"/>
    <s v="Upgradable 4thgeneration productivity"/>
    <n v="42600"/>
    <n v="8517"/>
    <n v="19.992957746478872"/>
    <x v="0"/>
    <x v="166"/>
    <n v="35.049382716049379"/>
    <x v="1"/>
    <s v="USD"/>
    <n v="1403845200"/>
    <n v="1404190800"/>
    <b v="0"/>
    <b v="0"/>
    <x v="1"/>
    <x v="1"/>
    <x v="1"/>
  </r>
  <r>
    <n v="193"/>
    <x v="193"/>
    <s v="Progressive discrete hub"/>
    <n v="6600"/>
    <n v="3012"/>
    <n v="45.636363636363633"/>
    <x v="0"/>
    <x v="167"/>
    <n v="46.338461538461537"/>
    <x v="1"/>
    <s v="USD"/>
    <n v="1523163600"/>
    <n v="1523509200"/>
    <b v="1"/>
    <b v="0"/>
    <x v="7"/>
    <x v="1"/>
    <x v="7"/>
  </r>
  <r>
    <n v="194"/>
    <x v="194"/>
    <s v="Assimilated multi-tasking archive"/>
    <n v="7100"/>
    <n v="8716"/>
    <n v="122.7605633802817"/>
    <x v="1"/>
    <x v="105"/>
    <n v="69.174603174603178"/>
    <x v="1"/>
    <s v="USD"/>
    <n v="1442206800"/>
    <n v="1443589200"/>
    <b v="0"/>
    <b v="0"/>
    <x v="16"/>
    <x v="1"/>
    <x v="16"/>
  </r>
  <r>
    <n v="195"/>
    <x v="195"/>
    <s v="Upgradable high-level solution"/>
    <n v="15800"/>
    <n v="57157"/>
    <n v="361.75316455696202"/>
    <x v="1"/>
    <x v="168"/>
    <n v="109.07824427480917"/>
    <x v="1"/>
    <s v="USD"/>
    <n v="1532840400"/>
    <n v="1533445200"/>
    <b v="0"/>
    <b v="0"/>
    <x v="5"/>
    <x v="1"/>
    <x v="5"/>
  </r>
  <r>
    <n v="196"/>
    <x v="196"/>
    <s v="Organic bandwidth-monitored frame"/>
    <n v="8200"/>
    <n v="5178"/>
    <n v="63.146341463414636"/>
    <x v="0"/>
    <x v="16"/>
    <n v="51.78"/>
    <x v="3"/>
    <s v="DKK"/>
    <n v="1472878800"/>
    <n v="1474520400"/>
    <b v="0"/>
    <b v="0"/>
    <x v="8"/>
    <x v="2"/>
    <x v="8"/>
  </r>
  <r>
    <n v="197"/>
    <x v="197"/>
    <s v="Business-focused logistical framework"/>
    <n v="54700"/>
    <n v="163118"/>
    <n v="298.20475319926874"/>
    <x v="1"/>
    <x v="169"/>
    <n v="82.010055304172951"/>
    <x v="1"/>
    <s v="USD"/>
    <n v="1498194000"/>
    <n v="1499403600"/>
    <b v="0"/>
    <b v="0"/>
    <x v="6"/>
    <x v="4"/>
    <x v="6"/>
  </r>
  <r>
    <n v="198"/>
    <x v="198"/>
    <s v="Universal multi-state capability"/>
    <n v="63200"/>
    <n v="6041"/>
    <n v="9.5585443037974684"/>
    <x v="0"/>
    <x v="170"/>
    <n v="35.958333333333336"/>
    <x v="1"/>
    <s v="USD"/>
    <n v="1281070800"/>
    <n v="1283576400"/>
    <b v="0"/>
    <b v="0"/>
    <x v="5"/>
    <x v="1"/>
    <x v="5"/>
  </r>
  <r>
    <n v="199"/>
    <x v="199"/>
    <s v="Digitized reciprocal infrastructure"/>
    <n v="1800"/>
    <n v="968"/>
    <n v="53.777777777777779"/>
    <x v="0"/>
    <x v="171"/>
    <n v="74.461538461538467"/>
    <x v="1"/>
    <s v="USD"/>
    <n v="1436245200"/>
    <n v="1436590800"/>
    <b v="0"/>
    <b v="0"/>
    <x v="1"/>
    <x v="1"/>
    <x v="1"/>
  </r>
  <r>
    <n v="200"/>
    <x v="200"/>
    <s v="Reduced dedicated capability"/>
    <n v="100"/>
    <n v="2"/>
    <n v="2"/>
    <x v="0"/>
    <x v="49"/>
    <n v="2"/>
    <x v="0"/>
    <s v="CAD"/>
    <n v="1269493200"/>
    <n v="1270443600"/>
    <b v="0"/>
    <b v="0"/>
    <x v="3"/>
    <x v="3"/>
    <x v="3"/>
  </r>
  <r>
    <n v="201"/>
    <x v="201"/>
    <s v="Cross-platform bi-directional workforce"/>
    <n v="2100"/>
    <n v="14305"/>
    <n v="681.19047619047615"/>
    <x v="1"/>
    <x v="144"/>
    <n v="91.114649681528661"/>
    <x v="1"/>
    <s v="USD"/>
    <n v="1406264400"/>
    <n v="1407819600"/>
    <b v="0"/>
    <b v="0"/>
    <x v="2"/>
    <x v="2"/>
    <x v="2"/>
  </r>
  <r>
    <n v="202"/>
    <x v="202"/>
    <s v="Upgradable scalable methodology"/>
    <n v="8300"/>
    <n v="6543"/>
    <n v="78.831325301204828"/>
    <x v="3"/>
    <x v="172"/>
    <n v="79.792682926829272"/>
    <x v="1"/>
    <s v="USD"/>
    <n v="1317531600"/>
    <n v="1317877200"/>
    <b v="0"/>
    <b v="0"/>
    <x v="0"/>
    <x v="0"/>
    <x v="0"/>
  </r>
  <r>
    <n v="203"/>
    <x v="203"/>
    <s v="Customer-focused client-server service-desk"/>
    <n v="143900"/>
    <n v="193413"/>
    <n v="134.40792216817235"/>
    <x v="1"/>
    <x v="173"/>
    <n v="42.999777678968428"/>
    <x v="2"/>
    <s v="AUD"/>
    <n v="1484632800"/>
    <n v="1484805600"/>
    <b v="0"/>
    <b v="0"/>
    <x v="3"/>
    <x v="3"/>
    <x v="3"/>
  </r>
  <r>
    <n v="204"/>
    <x v="204"/>
    <s v="Mandatory multimedia leverage"/>
    <n v="75000"/>
    <n v="2529"/>
    <n v="3.3719999999999999"/>
    <x v="0"/>
    <x v="174"/>
    <n v="63.225000000000001"/>
    <x v="1"/>
    <s v="USD"/>
    <n v="1301806800"/>
    <n v="1302670800"/>
    <b v="0"/>
    <b v="0"/>
    <x v="17"/>
    <x v="1"/>
    <x v="17"/>
  </r>
  <r>
    <n v="205"/>
    <x v="205"/>
    <s v="Focused analyzing circuit"/>
    <n v="1300"/>
    <n v="5614"/>
    <n v="431.84615384615387"/>
    <x v="1"/>
    <x v="175"/>
    <n v="70.174999999999997"/>
    <x v="1"/>
    <s v="USD"/>
    <n v="1539752400"/>
    <n v="1540789200"/>
    <b v="1"/>
    <b v="0"/>
    <x v="3"/>
    <x v="3"/>
    <x v="3"/>
  </r>
  <r>
    <n v="206"/>
    <x v="206"/>
    <s v="Fundamental grid-enabled strategy"/>
    <n v="9000"/>
    <n v="3496"/>
    <n v="38.844444444444441"/>
    <x v="3"/>
    <x v="176"/>
    <n v="61.333333333333336"/>
    <x v="1"/>
    <s v="USD"/>
    <n v="1267250400"/>
    <n v="1268028000"/>
    <b v="0"/>
    <b v="0"/>
    <x v="13"/>
    <x v="5"/>
    <x v="13"/>
  </r>
  <r>
    <n v="207"/>
    <x v="207"/>
    <s v="Digitized 5thgeneration knowledgebase"/>
    <n v="1000"/>
    <n v="4257"/>
    <n v="425.7"/>
    <x v="1"/>
    <x v="177"/>
    <n v="99"/>
    <x v="1"/>
    <s v="USD"/>
    <n v="1535432400"/>
    <n v="1537160400"/>
    <b v="0"/>
    <b v="1"/>
    <x v="1"/>
    <x v="1"/>
    <x v="1"/>
  </r>
  <r>
    <n v="208"/>
    <x v="208"/>
    <s v="Mandatory multi-tasking encryption"/>
    <n v="196900"/>
    <n v="199110"/>
    <n v="101.12239715591672"/>
    <x v="1"/>
    <x v="178"/>
    <n v="96.984900146127615"/>
    <x v="1"/>
    <s v="USD"/>
    <n v="1510207200"/>
    <n v="1512280800"/>
    <b v="0"/>
    <b v="0"/>
    <x v="4"/>
    <x v="4"/>
    <x v="4"/>
  </r>
  <r>
    <n v="209"/>
    <x v="209"/>
    <s v="Distributed system-worthy application"/>
    <n v="194500"/>
    <n v="41212"/>
    <n v="21.188688946015425"/>
    <x v="2"/>
    <x v="179"/>
    <n v="51.004950495049506"/>
    <x v="2"/>
    <s v="AUD"/>
    <n v="1462510800"/>
    <n v="1463115600"/>
    <b v="0"/>
    <b v="0"/>
    <x v="4"/>
    <x v="4"/>
    <x v="4"/>
  </r>
  <r>
    <n v="210"/>
    <x v="210"/>
    <s v="Synergistic tertiary time-frame"/>
    <n v="9400"/>
    <n v="6338"/>
    <n v="67.425531914893625"/>
    <x v="0"/>
    <x v="31"/>
    <n v="28.044247787610619"/>
    <x v="3"/>
    <s v="DKK"/>
    <n v="1488520800"/>
    <n v="1490850000"/>
    <b v="0"/>
    <b v="0"/>
    <x v="22"/>
    <x v="4"/>
    <x v="22"/>
  </r>
  <r>
    <n v="211"/>
    <x v="211"/>
    <s v="Customer-focused impactful benchmark"/>
    <n v="104400"/>
    <n v="99100"/>
    <n v="94.923371647509583"/>
    <x v="0"/>
    <x v="180"/>
    <n v="60.984615384615381"/>
    <x v="1"/>
    <s v="USD"/>
    <n v="1377579600"/>
    <n v="1379653200"/>
    <b v="0"/>
    <b v="0"/>
    <x v="3"/>
    <x v="3"/>
    <x v="3"/>
  </r>
  <r>
    <n v="212"/>
    <x v="212"/>
    <s v="Profound next generation infrastructure"/>
    <n v="8100"/>
    <n v="12300"/>
    <n v="151.85185185185185"/>
    <x v="1"/>
    <x v="170"/>
    <n v="73.214285714285708"/>
    <x v="1"/>
    <s v="USD"/>
    <n v="1576389600"/>
    <n v="1580364000"/>
    <b v="0"/>
    <b v="0"/>
    <x v="3"/>
    <x v="3"/>
    <x v="3"/>
  </r>
  <r>
    <n v="213"/>
    <x v="213"/>
    <s v="Face-to-face encompassing info-mediaries"/>
    <n v="87900"/>
    <n v="171549"/>
    <n v="195.16382252559728"/>
    <x v="1"/>
    <x v="181"/>
    <n v="39.997435299603637"/>
    <x v="1"/>
    <s v="USD"/>
    <n v="1289019600"/>
    <n v="1289714400"/>
    <b v="0"/>
    <b v="1"/>
    <x v="7"/>
    <x v="1"/>
    <x v="7"/>
  </r>
  <r>
    <n v="214"/>
    <x v="214"/>
    <s v="Open-source fresh-thinking policy"/>
    <n v="1400"/>
    <n v="14324"/>
    <n v="1023.1428571428571"/>
    <x v="1"/>
    <x v="34"/>
    <n v="86.812121212121212"/>
    <x v="1"/>
    <s v="USD"/>
    <n v="1282194000"/>
    <n v="1282712400"/>
    <b v="0"/>
    <b v="0"/>
    <x v="1"/>
    <x v="1"/>
    <x v="1"/>
  </r>
  <r>
    <n v="215"/>
    <x v="215"/>
    <s v="Extended 24/7 implementation"/>
    <n v="156800"/>
    <n v="6024"/>
    <n v="3.841836734693878"/>
    <x v="0"/>
    <x v="182"/>
    <n v="42.125874125874127"/>
    <x v="1"/>
    <s v="USD"/>
    <n v="1550037600"/>
    <n v="1550210400"/>
    <b v="0"/>
    <b v="0"/>
    <x v="3"/>
    <x v="3"/>
    <x v="3"/>
  </r>
  <r>
    <n v="216"/>
    <x v="216"/>
    <s v="Organic dynamic algorithm"/>
    <n v="121700"/>
    <n v="188721"/>
    <n v="155.07066557107643"/>
    <x v="1"/>
    <x v="183"/>
    <n v="103.97851239669421"/>
    <x v="1"/>
    <s v="USD"/>
    <n v="1321941600"/>
    <n v="1322114400"/>
    <b v="0"/>
    <b v="0"/>
    <x v="3"/>
    <x v="3"/>
    <x v="3"/>
  </r>
  <r>
    <n v="217"/>
    <x v="217"/>
    <s v="Organic multi-tasking focus group"/>
    <n v="129400"/>
    <n v="57911"/>
    <n v="44.753477588871718"/>
    <x v="0"/>
    <x v="184"/>
    <n v="62.003211991434689"/>
    <x v="1"/>
    <s v="USD"/>
    <n v="1556427600"/>
    <n v="1557205200"/>
    <b v="0"/>
    <b v="0"/>
    <x v="22"/>
    <x v="4"/>
    <x v="22"/>
  </r>
  <r>
    <n v="218"/>
    <x v="218"/>
    <s v="Adaptive logistical initiative"/>
    <n v="5700"/>
    <n v="12309"/>
    <n v="215.94736842105263"/>
    <x v="1"/>
    <x v="185"/>
    <n v="31.005037783375315"/>
    <x v="4"/>
    <s v="GBP"/>
    <n v="1320991200"/>
    <n v="1323928800"/>
    <b v="0"/>
    <b v="1"/>
    <x v="12"/>
    <x v="4"/>
    <x v="12"/>
  </r>
  <r>
    <n v="219"/>
    <x v="219"/>
    <s v="Stand-alone mobile customer loyalty"/>
    <n v="41700"/>
    <n v="138497"/>
    <n v="332.12709832134288"/>
    <x v="1"/>
    <x v="186"/>
    <n v="89.991552956465242"/>
    <x v="1"/>
    <s v="USD"/>
    <n v="1345093200"/>
    <n v="1346130000"/>
    <b v="0"/>
    <b v="0"/>
    <x v="10"/>
    <x v="4"/>
    <x v="10"/>
  </r>
  <r>
    <n v="220"/>
    <x v="220"/>
    <s v="Focused composite approach"/>
    <n v="7900"/>
    <n v="667"/>
    <n v="8.4430379746835449"/>
    <x v="0"/>
    <x v="68"/>
    <n v="39.235294117647058"/>
    <x v="1"/>
    <s v="USD"/>
    <n v="1309496400"/>
    <n v="1311051600"/>
    <b v="1"/>
    <b v="0"/>
    <x v="3"/>
    <x v="3"/>
    <x v="3"/>
  </r>
  <r>
    <n v="221"/>
    <x v="221"/>
    <s v="Face-to-face clear-thinking Local Area Network"/>
    <n v="121500"/>
    <n v="119830"/>
    <n v="98.625514403292186"/>
    <x v="0"/>
    <x v="187"/>
    <n v="54.993116108306566"/>
    <x v="1"/>
    <s v="USD"/>
    <n v="1340254800"/>
    <n v="1340427600"/>
    <b v="1"/>
    <b v="0"/>
    <x v="0"/>
    <x v="0"/>
    <x v="0"/>
  </r>
  <r>
    <n v="222"/>
    <x v="222"/>
    <s v="Cross-group cohesive circuit"/>
    <n v="4800"/>
    <n v="6623"/>
    <n v="137.97916666666669"/>
    <x v="1"/>
    <x v="188"/>
    <n v="47.992753623188406"/>
    <x v="1"/>
    <s v="USD"/>
    <n v="1412226000"/>
    <n v="1412312400"/>
    <b v="0"/>
    <b v="0"/>
    <x v="14"/>
    <x v="7"/>
    <x v="14"/>
  </r>
  <r>
    <n v="223"/>
    <x v="223"/>
    <s v="Synergistic explicit capability"/>
    <n v="87300"/>
    <n v="81897"/>
    <n v="93.81099656357388"/>
    <x v="0"/>
    <x v="189"/>
    <n v="87.966702470461868"/>
    <x v="1"/>
    <s v="USD"/>
    <n v="1458104400"/>
    <n v="1459314000"/>
    <b v="0"/>
    <b v="0"/>
    <x v="3"/>
    <x v="3"/>
    <x v="3"/>
  </r>
  <r>
    <n v="224"/>
    <x v="224"/>
    <s v="Diverse analyzing definition"/>
    <n v="46300"/>
    <n v="186885"/>
    <n v="403.63930885529157"/>
    <x v="1"/>
    <x v="190"/>
    <n v="51.999165275459099"/>
    <x v="1"/>
    <s v="USD"/>
    <n v="1411534800"/>
    <n v="1415426400"/>
    <b v="0"/>
    <b v="0"/>
    <x v="22"/>
    <x v="4"/>
    <x v="22"/>
  </r>
  <r>
    <n v="225"/>
    <x v="225"/>
    <s v="Enterprise-wide reciprocal success"/>
    <n v="67800"/>
    <n v="176398"/>
    <n v="260.1740412979351"/>
    <x v="1"/>
    <x v="191"/>
    <n v="29.999659863945578"/>
    <x v="1"/>
    <s v="USD"/>
    <n v="1399093200"/>
    <n v="1399093200"/>
    <b v="1"/>
    <b v="0"/>
    <x v="1"/>
    <x v="1"/>
    <x v="1"/>
  </r>
  <r>
    <n v="226"/>
    <x v="102"/>
    <s v="Progressive neutral middleware"/>
    <n v="3000"/>
    <n v="10999"/>
    <n v="366.63333333333333"/>
    <x v="1"/>
    <x v="192"/>
    <n v="98.205357142857139"/>
    <x v="1"/>
    <s v="USD"/>
    <n v="1270702800"/>
    <n v="1273899600"/>
    <b v="0"/>
    <b v="0"/>
    <x v="14"/>
    <x v="7"/>
    <x v="14"/>
  </r>
  <r>
    <n v="227"/>
    <x v="226"/>
    <s v="Intuitive exuding process improvement"/>
    <n v="60900"/>
    <n v="102751"/>
    <n v="168.72085385878489"/>
    <x v="1"/>
    <x v="193"/>
    <n v="108.96182396606575"/>
    <x v="1"/>
    <s v="USD"/>
    <n v="1431666000"/>
    <n v="1432184400"/>
    <b v="0"/>
    <b v="0"/>
    <x v="20"/>
    <x v="6"/>
    <x v="20"/>
  </r>
  <r>
    <n v="228"/>
    <x v="227"/>
    <s v="Exclusive real-time protocol"/>
    <n v="137900"/>
    <n v="165352"/>
    <n v="119.90717911530093"/>
    <x v="1"/>
    <x v="194"/>
    <n v="66.998379254457049"/>
    <x v="1"/>
    <s v="USD"/>
    <n v="1472619600"/>
    <n v="1474779600"/>
    <b v="0"/>
    <b v="0"/>
    <x v="10"/>
    <x v="4"/>
    <x v="10"/>
  </r>
  <r>
    <n v="229"/>
    <x v="228"/>
    <s v="Extended encompassing application"/>
    <n v="85600"/>
    <n v="165798"/>
    <n v="193.68925233644859"/>
    <x v="1"/>
    <x v="195"/>
    <n v="64.99333594668758"/>
    <x v="1"/>
    <s v="USD"/>
    <n v="1496293200"/>
    <n v="1500440400"/>
    <b v="0"/>
    <b v="1"/>
    <x v="20"/>
    <x v="6"/>
    <x v="20"/>
  </r>
  <r>
    <n v="230"/>
    <x v="229"/>
    <s v="Progressive value-added ability"/>
    <n v="2400"/>
    <n v="10084"/>
    <n v="420.16666666666669"/>
    <x v="1"/>
    <x v="196"/>
    <n v="99.841584158415841"/>
    <x v="1"/>
    <s v="USD"/>
    <n v="1575612000"/>
    <n v="1575612000"/>
    <b v="0"/>
    <b v="0"/>
    <x v="11"/>
    <x v="6"/>
    <x v="11"/>
  </r>
  <r>
    <n v="231"/>
    <x v="230"/>
    <s v="Cross-platform uniform hardware"/>
    <n v="7200"/>
    <n v="5523"/>
    <n v="76.708333333333329"/>
    <x v="3"/>
    <x v="109"/>
    <n v="82.432835820895519"/>
    <x v="1"/>
    <s v="USD"/>
    <n v="1369112400"/>
    <n v="1374123600"/>
    <b v="0"/>
    <b v="0"/>
    <x v="3"/>
    <x v="3"/>
    <x v="3"/>
  </r>
  <r>
    <n v="232"/>
    <x v="231"/>
    <s v="Progressive secondary portal"/>
    <n v="3400"/>
    <n v="5823"/>
    <n v="171.26470588235293"/>
    <x v="1"/>
    <x v="45"/>
    <n v="63.293478260869563"/>
    <x v="1"/>
    <s v="USD"/>
    <n v="1469422800"/>
    <n v="1469509200"/>
    <b v="0"/>
    <b v="0"/>
    <x v="3"/>
    <x v="3"/>
    <x v="3"/>
  </r>
  <r>
    <n v="233"/>
    <x v="232"/>
    <s v="Multi-lateral national adapter"/>
    <n v="3800"/>
    <n v="6000"/>
    <n v="157.89473684210526"/>
    <x v="1"/>
    <x v="197"/>
    <n v="96.774193548387103"/>
    <x v="1"/>
    <s v="USD"/>
    <n v="1307854800"/>
    <n v="1309237200"/>
    <b v="0"/>
    <b v="0"/>
    <x v="10"/>
    <x v="4"/>
    <x v="10"/>
  </r>
  <r>
    <n v="234"/>
    <x v="233"/>
    <s v="Enterprise-wide motivating matrices"/>
    <n v="7500"/>
    <n v="8181"/>
    <n v="109.08"/>
    <x v="1"/>
    <x v="46"/>
    <n v="54.906040268456373"/>
    <x v="6"/>
    <s v="EUR"/>
    <n v="1503378000"/>
    <n v="1503982800"/>
    <b v="0"/>
    <b v="1"/>
    <x v="11"/>
    <x v="6"/>
    <x v="11"/>
  </r>
  <r>
    <n v="235"/>
    <x v="234"/>
    <s v="Polarized upward-trending Local Area Network"/>
    <n v="8600"/>
    <n v="3589"/>
    <n v="41.732558139534881"/>
    <x v="0"/>
    <x v="45"/>
    <n v="39.010869565217391"/>
    <x v="1"/>
    <s v="USD"/>
    <n v="1486965600"/>
    <n v="1487397600"/>
    <b v="0"/>
    <b v="0"/>
    <x v="10"/>
    <x v="4"/>
    <x v="10"/>
  </r>
  <r>
    <n v="236"/>
    <x v="235"/>
    <s v="Object-based directional function"/>
    <n v="39500"/>
    <n v="4323"/>
    <n v="10.944303797468354"/>
    <x v="0"/>
    <x v="176"/>
    <n v="75.84210526315789"/>
    <x v="2"/>
    <s v="AUD"/>
    <n v="1561438800"/>
    <n v="1562043600"/>
    <b v="0"/>
    <b v="1"/>
    <x v="1"/>
    <x v="1"/>
    <x v="1"/>
  </r>
  <r>
    <n v="237"/>
    <x v="236"/>
    <s v="Re-contextualized tangible open architecture"/>
    <n v="9300"/>
    <n v="14822"/>
    <n v="159.3763440860215"/>
    <x v="1"/>
    <x v="198"/>
    <n v="45.051671732522799"/>
    <x v="1"/>
    <s v="USD"/>
    <n v="1398402000"/>
    <n v="1398574800"/>
    <b v="0"/>
    <b v="0"/>
    <x v="10"/>
    <x v="4"/>
    <x v="10"/>
  </r>
  <r>
    <n v="238"/>
    <x v="237"/>
    <s v="Distributed systemic adapter"/>
    <n v="2400"/>
    <n v="10138"/>
    <n v="422.41666666666669"/>
    <x v="1"/>
    <x v="199"/>
    <n v="104.51546391752578"/>
    <x v="3"/>
    <s v="DKK"/>
    <n v="1513231200"/>
    <n v="1515391200"/>
    <b v="0"/>
    <b v="1"/>
    <x v="3"/>
    <x v="3"/>
    <x v="3"/>
  </r>
  <r>
    <n v="239"/>
    <x v="238"/>
    <s v="Networked web-enabled instruction set"/>
    <n v="3200"/>
    <n v="3127"/>
    <n v="97.71875"/>
    <x v="0"/>
    <x v="142"/>
    <n v="76.268292682926827"/>
    <x v="1"/>
    <s v="USD"/>
    <n v="1440824400"/>
    <n v="1441170000"/>
    <b v="0"/>
    <b v="0"/>
    <x v="8"/>
    <x v="2"/>
    <x v="8"/>
  </r>
  <r>
    <n v="240"/>
    <x v="239"/>
    <s v="Vision-oriented dynamic service-desk"/>
    <n v="29400"/>
    <n v="123124"/>
    <n v="418.78911564625849"/>
    <x v="1"/>
    <x v="200"/>
    <n v="69.015695067264573"/>
    <x v="1"/>
    <s v="USD"/>
    <n v="1281070800"/>
    <n v="1281157200"/>
    <b v="0"/>
    <b v="0"/>
    <x v="3"/>
    <x v="3"/>
    <x v="3"/>
  </r>
  <r>
    <n v="241"/>
    <x v="240"/>
    <s v="Vision-oriented actuating open system"/>
    <n v="168500"/>
    <n v="171729"/>
    <n v="101.91632047477745"/>
    <x v="1"/>
    <x v="74"/>
    <n v="101.97684085510689"/>
    <x v="2"/>
    <s v="AUD"/>
    <n v="1397365200"/>
    <n v="1398229200"/>
    <b v="0"/>
    <b v="1"/>
    <x v="9"/>
    <x v="5"/>
    <x v="9"/>
  </r>
  <r>
    <n v="242"/>
    <x v="241"/>
    <s v="Sharable scalable core"/>
    <n v="8400"/>
    <n v="10729"/>
    <n v="127.72619047619047"/>
    <x v="1"/>
    <x v="201"/>
    <n v="42.915999999999997"/>
    <x v="1"/>
    <s v="USD"/>
    <n v="1494392400"/>
    <n v="1495256400"/>
    <b v="0"/>
    <b v="1"/>
    <x v="1"/>
    <x v="1"/>
    <x v="1"/>
  </r>
  <r>
    <n v="243"/>
    <x v="242"/>
    <s v="Customer-focused attitude-oriented function"/>
    <n v="2300"/>
    <n v="10240"/>
    <n v="445.21739130434781"/>
    <x v="1"/>
    <x v="202"/>
    <n v="43.025210084033617"/>
    <x v="1"/>
    <s v="USD"/>
    <n v="1520143200"/>
    <n v="1520402400"/>
    <b v="0"/>
    <b v="0"/>
    <x v="3"/>
    <x v="3"/>
    <x v="3"/>
  </r>
  <r>
    <n v="244"/>
    <x v="243"/>
    <s v="Reverse-engineered system-worthy extranet"/>
    <n v="700"/>
    <n v="3988"/>
    <n v="569.71428571428578"/>
    <x v="1"/>
    <x v="4"/>
    <n v="75.245283018867923"/>
    <x v="1"/>
    <s v="USD"/>
    <n v="1405314000"/>
    <n v="1409806800"/>
    <b v="0"/>
    <b v="0"/>
    <x v="3"/>
    <x v="3"/>
    <x v="3"/>
  </r>
  <r>
    <n v="245"/>
    <x v="244"/>
    <s v="Re-engineered systematic monitoring"/>
    <n v="2900"/>
    <n v="14771"/>
    <n v="509.34482758620686"/>
    <x v="1"/>
    <x v="203"/>
    <n v="69.023364485981304"/>
    <x v="1"/>
    <s v="USD"/>
    <n v="1396846800"/>
    <n v="1396933200"/>
    <b v="0"/>
    <b v="0"/>
    <x v="3"/>
    <x v="3"/>
    <x v="3"/>
  </r>
  <r>
    <n v="246"/>
    <x v="245"/>
    <s v="Seamless value-added standardization"/>
    <n v="4500"/>
    <n v="14649"/>
    <n v="325.5333333333333"/>
    <x v="1"/>
    <x v="42"/>
    <n v="65.986486486486484"/>
    <x v="1"/>
    <s v="USD"/>
    <n v="1375678800"/>
    <n v="1376024400"/>
    <b v="0"/>
    <b v="0"/>
    <x v="2"/>
    <x v="2"/>
    <x v="2"/>
  </r>
  <r>
    <n v="247"/>
    <x v="246"/>
    <s v="Triple-buffered fresh-thinking frame"/>
    <n v="19800"/>
    <n v="184658"/>
    <n v="932.61616161616166"/>
    <x v="1"/>
    <x v="204"/>
    <n v="98.013800424628457"/>
    <x v="1"/>
    <s v="USD"/>
    <n v="1482386400"/>
    <n v="1483682400"/>
    <b v="0"/>
    <b v="1"/>
    <x v="13"/>
    <x v="5"/>
    <x v="13"/>
  </r>
  <r>
    <n v="248"/>
    <x v="247"/>
    <s v="Streamlined holistic knowledgebase"/>
    <n v="6200"/>
    <n v="13103"/>
    <n v="211.33870967741933"/>
    <x v="1"/>
    <x v="205"/>
    <n v="60.105504587155963"/>
    <x v="2"/>
    <s v="AUD"/>
    <n v="1420005600"/>
    <n v="1420437600"/>
    <b v="0"/>
    <b v="0"/>
    <x v="20"/>
    <x v="6"/>
    <x v="20"/>
  </r>
  <r>
    <n v="249"/>
    <x v="248"/>
    <s v="Up-sized intermediate website"/>
    <n v="61500"/>
    <n v="168095"/>
    <n v="273.32520325203251"/>
    <x v="1"/>
    <x v="206"/>
    <n v="26.000773395204948"/>
    <x v="1"/>
    <s v="USD"/>
    <n v="1420178400"/>
    <n v="1420783200"/>
    <b v="0"/>
    <b v="0"/>
    <x v="18"/>
    <x v="5"/>
    <x v="18"/>
  </r>
  <r>
    <n v="250"/>
    <x v="249"/>
    <s v="Future-proofed directional synergy"/>
    <n v="100"/>
    <n v="3"/>
    <n v="3"/>
    <x v="0"/>
    <x v="49"/>
    <n v="3"/>
    <x v="1"/>
    <s v="USD"/>
    <n v="1264399200"/>
    <n v="1267423200"/>
    <b v="0"/>
    <b v="0"/>
    <x v="1"/>
    <x v="1"/>
    <x v="1"/>
  </r>
  <r>
    <n v="251"/>
    <x v="250"/>
    <s v="Enhanced user-facing function"/>
    <n v="7100"/>
    <n v="3840"/>
    <n v="54.084507042253513"/>
    <x v="0"/>
    <x v="196"/>
    <n v="38.019801980198018"/>
    <x v="1"/>
    <s v="USD"/>
    <n v="1355032800"/>
    <n v="1355205600"/>
    <b v="0"/>
    <b v="0"/>
    <x v="3"/>
    <x v="3"/>
    <x v="3"/>
  </r>
  <r>
    <n v="252"/>
    <x v="251"/>
    <s v="Operative bandwidth-monitored interface"/>
    <n v="1000"/>
    <n v="6263"/>
    <n v="626.29999999999995"/>
    <x v="1"/>
    <x v="207"/>
    <n v="106.15254237288136"/>
    <x v="1"/>
    <s v="USD"/>
    <n v="1382677200"/>
    <n v="1383109200"/>
    <b v="0"/>
    <b v="0"/>
    <x v="3"/>
    <x v="3"/>
    <x v="3"/>
  </r>
  <r>
    <n v="253"/>
    <x v="252"/>
    <s v="Upgradable multi-state instruction set"/>
    <n v="121500"/>
    <n v="108161"/>
    <n v="89.021399176954731"/>
    <x v="0"/>
    <x v="208"/>
    <n v="81.019475655430711"/>
    <x v="0"/>
    <s v="CAD"/>
    <n v="1302238800"/>
    <n v="1303275600"/>
    <b v="0"/>
    <b v="0"/>
    <x v="6"/>
    <x v="4"/>
    <x v="6"/>
  </r>
  <r>
    <n v="254"/>
    <x v="253"/>
    <s v="De-engineered static Local Area Network"/>
    <n v="4600"/>
    <n v="8505"/>
    <n v="184.89130434782609"/>
    <x v="1"/>
    <x v="39"/>
    <n v="96.647727272727266"/>
    <x v="1"/>
    <s v="USD"/>
    <n v="1487656800"/>
    <n v="1487829600"/>
    <b v="0"/>
    <b v="0"/>
    <x v="9"/>
    <x v="5"/>
    <x v="9"/>
  </r>
  <r>
    <n v="255"/>
    <x v="254"/>
    <s v="Upgradable grid-enabled superstructure"/>
    <n v="80500"/>
    <n v="96735"/>
    <n v="120.16770186335404"/>
    <x v="1"/>
    <x v="209"/>
    <n v="57.003535651149086"/>
    <x v="1"/>
    <s v="USD"/>
    <n v="1297836000"/>
    <n v="1298268000"/>
    <b v="0"/>
    <b v="1"/>
    <x v="1"/>
    <x v="1"/>
    <x v="1"/>
  </r>
  <r>
    <n v="256"/>
    <x v="255"/>
    <s v="Optimized actuating toolset"/>
    <n v="4100"/>
    <n v="959"/>
    <n v="23.390243902439025"/>
    <x v="0"/>
    <x v="27"/>
    <n v="63.93333333333333"/>
    <x v="4"/>
    <s v="GBP"/>
    <n v="1453615200"/>
    <n v="1456812000"/>
    <b v="0"/>
    <b v="0"/>
    <x v="1"/>
    <x v="1"/>
    <x v="1"/>
  </r>
  <r>
    <n v="257"/>
    <x v="256"/>
    <s v="Decentralized exuding strategy"/>
    <n v="5700"/>
    <n v="8322"/>
    <n v="146"/>
    <x v="1"/>
    <x v="45"/>
    <n v="90.456521739130437"/>
    <x v="1"/>
    <s v="USD"/>
    <n v="1362463200"/>
    <n v="1363669200"/>
    <b v="0"/>
    <b v="0"/>
    <x v="3"/>
    <x v="3"/>
    <x v="3"/>
  </r>
  <r>
    <n v="258"/>
    <x v="257"/>
    <s v="Assimilated coherent hardware"/>
    <n v="5000"/>
    <n v="13424"/>
    <n v="268.48"/>
    <x v="1"/>
    <x v="129"/>
    <n v="72.172043010752688"/>
    <x v="1"/>
    <s v="USD"/>
    <n v="1481176800"/>
    <n v="1482904800"/>
    <b v="0"/>
    <b v="1"/>
    <x v="3"/>
    <x v="3"/>
    <x v="3"/>
  </r>
  <r>
    <n v="259"/>
    <x v="258"/>
    <s v="Multi-channeled responsive implementation"/>
    <n v="1800"/>
    <n v="10755"/>
    <n v="597.5"/>
    <x v="1"/>
    <x v="188"/>
    <n v="77.934782608695656"/>
    <x v="1"/>
    <s v="USD"/>
    <n v="1354946400"/>
    <n v="1356588000"/>
    <b v="1"/>
    <b v="0"/>
    <x v="14"/>
    <x v="7"/>
    <x v="14"/>
  </r>
  <r>
    <n v="260"/>
    <x v="259"/>
    <s v="Centralized modular initiative"/>
    <n v="6300"/>
    <n v="9935"/>
    <n v="157.69841269841268"/>
    <x v="1"/>
    <x v="210"/>
    <n v="38.065134099616856"/>
    <x v="1"/>
    <s v="USD"/>
    <n v="1348808400"/>
    <n v="1349845200"/>
    <b v="0"/>
    <b v="0"/>
    <x v="1"/>
    <x v="1"/>
    <x v="1"/>
  </r>
  <r>
    <n v="261"/>
    <x v="260"/>
    <s v="Reverse-engineered cohesive migration"/>
    <n v="84300"/>
    <n v="26303"/>
    <n v="31.201660735468568"/>
    <x v="0"/>
    <x v="211"/>
    <n v="57.936123348017624"/>
    <x v="1"/>
    <s v="USD"/>
    <n v="1282712400"/>
    <n v="1283058000"/>
    <b v="0"/>
    <b v="1"/>
    <x v="1"/>
    <x v="1"/>
    <x v="1"/>
  </r>
  <r>
    <n v="262"/>
    <x v="261"/>
    <s v="Compatible multimedia hub"/>
    <n v="1700"/>
    <n v="5328"/>
    <n v="313.41176470588238"/>
    <x v="1"/>
    <x v="37"/>
    <n v="49.794392523364486"/>
    <x v="1"/>
    <s v="USD"/>
    <n v="1301979600"/>
    <n v="1304226000"/>
    <b v="0"/>
    <b v="1"/>
    <x v="7"/>
    <x v="1"/>
    <x v="7"/>
  </r>
  <r>
    <n v="263"/>
    <x v="262"/>
    <s v="Organic eco-centric success"/>
    <n v="2900"/>
    <n v="10756"/>
    <n v="370.89655172413791"/>
    <x v="1"/>
    <x v="134"/>
    <n v="54.050251256281406"/>
    <x v="1"/>
    <s v="USD"/>
    <n v="1263016800"/>
    <n v="1263016800"/>
    <b v="0"/>
    <b v="0"/>
    <x v="14"/>
    <x v="7"/>
    <x v="14"/>
  </r>
  <r>
    <n v="264"/>
    <x v="263"/>
    <s v="Virtual reciprocal policy"/>
    <n v="45600"/>
    <n v="165375"/>
    <n v="362.66447368421052"/>
    <x v="1"/>
    <x v="212"/>
    <n v="30.002721335268504"/>
    <x v="1"/>
    <s v="USD"/>
    <n v="1360648800"/>
    <n v="1362031200"/>
    <b v="0"/>
    <b v="0"/>
    <x v="3"/>
    <x v="3"/>
    <x v="3"/>
  </r>
  <r>
    <n v="265"/>
    <x v="264"/>
    <s v="Persevering interactive emulation"/>
    <n v="4900"/>
    <n v="6031"/>
    <n v="123.08163265306122"/>
    <x v="1"/>
    <x v="99"/>
    <n v="70.127906976744185"/>
    <x v="1"/>
    <s v="USD"/>
    <n v="1451800800"/>
    <n v="1455602400"/>
    <b v="0"/>
    <b v="0"/>
    <x v="3"/>
    <x v="3"/>
    <x v="3"/>
  </r>
  <r>
    <n v="266"/>
    <x v="265"/>
    <s v="Proactive responsive emulation"/>
    <n v="111900"/>
    <n v="85902"/>
    <n v="76.766756032171585"/>
    <x v="0"/>
    <x v="213"/>
    <n v="26.996228786926462"/>
    <x v="6"/>
    <s v="EUR"/>
    <n v="1415340000"/>
    <n v="1418191200"/>
    <b v="0"/>
    <b v="1"/>
    <x v="17"/>
    <x v="1"/>
    <x v="17"/>
  </r>
  <r>
    <n v="267"/>
    <x v="266"/>
    <s v="Extended eco-centric function"/>
    <n v="61600"/>
    <n v="143910"/>
    <n v="233.62012987012989"/>
    <x v="1"/>
    <x v="214"/>
    <n v="51.990606936416185"/>
    <x v="2"/>
    <s v="AUD"/>
    <n v="1351054800"/>
    <n v="1352440800"/>
    <b v="0"/>
    <b v="0"/>
    <x v="3"/>
    <x v="3"/>
    <x v="3"/>
  </r>
  <r>
    <n v="268"/>
    <x v="267"/>
    <s v="Networked optimal productivity"/>
    <n v="1500"/>
    <n v="2708"/>
    <n v="180.53333333333333"/>
    <x v="1"/>
    <x v="44"/>
    <n v="56.416666666666664"/>
    <x v="1"/>
    <s v="USD"/>
    <n v="1349326800"/>
    <n v="1353304800"/>
    <b v="0"/>
    <b v="0"/>
    <x v="4"/>
    <x v="4"/>
    <x v="4"/>
  </r>
  <r>
    <n v="269"/>
    <x v="268"/>
    <s v="Persistent attitude-oriented approach"/>
    <n v="3500"/>
    <n v="8842"/>
    <n v="252.62857142857143"/>
    <x v="1"/>
    <x v="215"/>
    <n v="101.63218390804597"/>
    <x v="1"/>
    <s v="USD"/>
    <n v="1548914400"/>
    <n v="1550728800"/>
    <b v="0"/>
    <b v="0"/>
    <x v="19"/>
    <x v="4"/>
    <x v="19"/>
  </r>
  <r>
    <n v="270"/>
    <x v="269"/>
    <s v="Triple-buffered 4thgeneration toolset"/>
    <n v="173900"/>
    <n v="47260"/>
    <n v="27.176538240368025"/>
    <x v="3"/>
    <x v="216"/>
    <n v="25.005291005291006"/>
    <x v="1"/>
    <s v="USD"/>
    <n v="1291269600"/>
    <n v="1291442400"/>
    <b v="0"/>
    <b v="0"/>
    <x v="11"/>
    <x v="6"/>
    <x v="11"/>
  </r>
  <r>
    <n v="271"/>
    <x v="270"/>
    <s v="Progressive zero administration leverage"/>
    <n v="153700"/>
    <n v="1953"/>
    <n v="1.2706571242680547"/>
    <x v="2"/>
    <x v="217"/>
    <n v="32.016393442622949"/>
    <x v="1"/>
    <s v="USD"/>
    <n v="1449468000"/>
    <n v="1452146400"/>
    <b v="0"/>
    <b v="0"/>
    <x v="14"/>
    <x v="7"/>
    <x v="14"/>
  </r>
  <r>
    <n v="272"/>
    <x v="271"/>
    <s v="Networked radical neural-net"/>
    <n v="51100"/>
    <n v="155349"/>
    <n v="304.0097847358121"/>
    <x v="1"/>
    <x v="218"/>
    <n v="82.021647307286173"/>
    <x v="1"/>
    <s v="USD"/>
    <n v="1562734800"/>
    <n v="1564894800"/>
    <b v="0"/>
    <b v="1"/>
    <x v="3"/>
    <x v="3"/>
    <x v="3"/>
  </r>
  <r>
    <n v="273"/>
    <x v="272"/>
    <s v="Re-engineered heuristic forecast"/>
    <n v="7800"/>
    <n v="10704"/>
    <n v="137.23076923076923"/>
    <x v="1"/>
    <x v="219"/>
    <n v="37.957446808510639"/>
    <x v="0"/>
    <s v="CAD"/>
    <n v="1505624400"/>
    <n v="1505883600"/>
    <b v="0"/>
    <b v="0"/>
    <x v="3"/>
    <x v="3"/>
    <x v="3"/>
  </r>
  <r>
    <n v="274"/>
    <x v="273"/>
    <s v="Fully-configurable background algorithm"/>
    <n v="2400"/>
    <n v="773"/>
    <n v="32.208333333333336"/>
    <x v="0"/>
    <x v="27"/>
    <n v="51.533333333333331"/>
    <x v="1"/>
    <s v="USD"/>
    <n v="1509948000"/>
    <n v="1510380000"/>
    <b v="0"/>
    <b v="0"/>
    <x v="3"/>
    <x v="3"/>
    <x v="3"/>
  </r>
  <r>
    <n v="275"/>
    <x v="274"/>
    <s v="Stand-alone discrete Graphical User Interface"/>
    <n v="3900"/>
    <n v="9419"/>
    <n v="241.51282051282053"/>
    <x v="1"/>
    <x v="220"/>
    <n v="81.198275862068968"/>
    <x v="1"/>
    <s v="USD"/>
    <n v="1554526800"/>
    <n v="1555218000"/>
    <b v="0"/>
    <b v="0"/>
    <x v="18"/>
    <x v="5"/>
    <x v="18"/>
  </r>
  <r>
    <n v="276"/>
    <x v="275"/>
    <s v="Front-line foreground project"/>
    <n v="5500"/>
    <n v="5324"/>
    <n v="96.8"/>
    <x v="0"/>
    <x v="221"/>
    <n v="40.030075187969928"/>
    <x v="1"/>
    <s v="USD"/>
    <n v="1334811600"/>
    <n v="1335243600"/>
    <b v="0"/>
    <b v="1"/>
    <x v="11"/>
    <x v="6"/>
    <x v="11"/>
  </r>
  <r>
    <n v="277"/>
    <x v="276"/>
    <s v="Persevering system-worthy info-mediaries"/>
    <n v="700"/>
    <n v="7465"/>
    <n v="1066.4285714285716"/>
    <x v="1"/>
    <x v="100"/>
    <n v="89.939759036144579"/>
    <x v="1"/>
    <s v="USD"/>
    <n v="1279515600"/>
    <n v="1279688400"/>
    <b v="0"/>
    <b v="0"/>
    <x v="3"/>
    <x v="3"/>
    <x v="3"/>
  </r>
  <r>
    <n v="278"/>
    <x v="277"/>
    <s v="Distributed multi-tasking strategy"/>
    <n v="2700"/>
    <n v="8799"/>
    <n v="325.88888888888891"/>
    <x v="1"/>
    <x v="222"/>
    <n v="96.692307692307693"/>
    <x v="1"/>
    <s v="USD"/>
    <n v="1353909600"/>
    <n v="1356069600"/>
    <b v="0"/>
    <b v="0"/>
    <x v="2"/>
    <x v="2"/>
    <x v="2"/>
  </r>
  <r>
    <n v="279"/>
    <x v="278"/>
    <s v="Vision-oriented methodical application"/>
    <n v="8000"/>
    <n v="13656"/>
    <n v="170.70000000000002"/>
    <x v="1"/>
    <x v="223"/>
    <n v="25.010989010989011"/>
    <x v="1"/>
    <s v="USD"/>
    <n v="1535950800"/>
    <n v="1536210000"/>
    <b v="0"/>
    <b v="0"/>
    <x v="3"/>
    <x v="3"/>
    <x v="3"/>
  </r>
  <r>
    <n v="280"/>
    <x v="279"/>
    <s v="Function-based high-level infrastructure"/>
    <n v="2500"/>
    <n v="14536"/>
    <n v="581.44000000000005"/>
    <x v="1"/>
    <x v="224"/>
    <n v="36.987277353689571"/>
    <x v="1"/>
    <s v="USD"/>
    <n v="1511244000"/>
    <n v="1511762400"/>
    <b v="0"/>
    <b v="0"/>
    <x v="10"/>
    <x v="4"/>
    <x v="10"/>
  </r>
  <r>
    <n v="281"/>
    <x v="280"/>
    <s v="Profound object-oriented paradigm"/>
    <n v="164500"/>
    <n v="150552"/>
    <n v="91.520972644376897"/>
    <x v="0"/>
    <x v="225"/>
    <n v="73.012609117361791"/>
    <x v="1"/>
    <s v="USD"/>
    <n v="1331445600"/>
    <n v="1333256400"/>
    <b v="0"/>
    <b v="1"/>
    <x v="3"/>
    <x v="3"/>
    <x v="3"/>
  </r>
  <r>
    <n v="282"/>
    <x v="281"/>
    <s v="Virtual contextually-based circuit"/>
    <n v="8400"/>
    <n v="9076"/>
    <n v="108.04761904761904"/>
    <x v="1"/>
    <x v="221"/>
    <n v="68.240601503759393"/>
    <x v="1"/>
    <s v="USD"/>
    <n v="1480226400"/>
    <n v="1480744800"/>
    <b v="0"/>
    <b v="1"/>
    <x v="19"/>
    <x v="4"/>
    <x v="19"/>
  </r>
  <r>
    <n v="283"/>
    <x v="282"/>
    <s v="Business-focused dynamic instruction set"/>
    <n v="8100"/>
    <n v="1517"/>
    <n v="18.728395061728396"/>
    <x v="0"/>
    <x v="226"/>
    <n v="52.310344827586206"/>
    <x v="3"/>
    <s v="DKK"/>
    <n v="1464584400"/>
    <n v="1465016400"/>
    <b v="0"/>
    <b v="0"/>
    <x v="1"/>
    <x v="1"/>
    <x v="1"/>
  </r>
  <r>
    <n v="284"/>
    <x v="283"/>
    <s v="Ameliorated fresh-thinking protocol"/>
    <n v="9800"/>
    <n v="8153"/>
    <n v="83.193877551020407"/>
    <x v="0"/>
    <x v="227"/>
    <n v="61.765151515151516"/>
    <x v="1"/>
    <s v="USD"/>
    <n v="1335848400"/>
    <n v="1336280400"/>
    <b v="0"/>
    <b v="0"/>
    <x v="2"/>
    <x v="2"/>
    <x v="2"/>
  </r>
  <r>
    <n v="285"/>
    <x v="284"/>
    <s v="Front-line optimizing emulation"/>
    <n v="900"/>
    <n v="6357"/>
    <n v="706.33333333333337"/>
    <x v="1"/>
    <x v="228"/>
    <n v="25.027559055118111"/>
    <x v="1"/>
    <s v="USD"/>
    <n v="1473483600"/>
    <n v="1476766800"/>
    <b v="0"/>
    <b v="0"/>
    <x v="3"/>
    <x v="3"/>
    <x v="3"/>
  </r>
  <r>
    <n v="286"/>
    <x v="285"/>
    <s v="Devolved uniform complexity"/>
    <n v="112100"/>
    <n v="19557"/>
    <n v="17.446030330062445"/>
    <x v="3"/>
    <x v="229"/>
    <n v="106.28804347826087"/>
    <x v="1"/>
    <s v="USD"/>
    <n v="1479880800"/>
    <n v="1480485600"/>
    <b v="0"/>
    <b v="0"/>
    <x v="3"/>
    <x v="3"/>
    <x v="3"/>
  </r>
  <r>
    <n v="287"/>
    <x v="286"/>
    <s v="Public-key intangible superstructure"/>
    <n v="6300"/>
    <n v="13213"/>
    <n v="209.73015873015873"/>
    <x v="1"/>
    <x v="230"/>
    <n v="75.07386363636364"/>
    <x v="1"/>
    <s v="USD"/>
    <n v="1430197200"/>
    <n v="1430197200"/>
    <b v="0"/>
    <b v="0"/>
    <x v="5"/>
    <x v="1"/>
    <x v="5"/>
  </r>
  <r>
    <n v="288"/>
    <x v="287"/>
    <s v="Secured global success"/>
    <n v="5600"/>
    <n v="5476"/>
    <n v="97.785714285714292"/>
    <x v="0"/>
    <x v="231"/>
    <n v="39.970802919708028"/>
    <x v="3"/>
    <s v="DKK"/>
    <n v="1331701200"/>
    <n v="1331787600"/>
    <b v="0"/>
    <b v="1"/>
    <x v="16"/>
    <x v="1"/>
    <x v="16"/>
  </r>
  <r>
    <n v="289"/>
    <x v="288"/>
    <s v="Grass-roots mission-critical capability"/>
    <n v="800"/>
    <n v="13474"/>
    <n v="1684.25"/>
    <x v="1"/>
    <x v="232"/>
    <n v="39.982195845697326"/>
    <x v="0"/>
    <s v="CAD"/>
    <n v="1438578000"/>
    <n v="1438837200"/>
    <b v="0"/>
    <b v="0"/>
    <x v="3"/>
    <x v="3"/>
    <x v="3"/>
  </r>
  <r>
    <n v="290"/>
    <x v="289"/>
    <s v="Advanced global data-warehouse"/>
    <n v="168600"/>
    <n v="91722"/>
    <n v="54.402135231316727"/>
    <x v="0"/>
    <x v="233"/>
    <n v="101.01541850220265"/>
    <x v="1"/>
    <s v="USD"/>
    <n v="1368162000"/>
    <n v="1370926800"/>
    <b v="0"/>
    <b v="1"/>
    <x v="4"/>
    <x v="4"/>
    <x v="4"/>
  </r>
  <r>
    <n v="291"/>
    <x v="290"/>
    <s v="Self-enabling uniform complexity"/>
    <n v="1800"/>
    <n v="8219"/>
    <n v="456.61111111111109"/>
    <x v="1"/>
    <x v="37"/>
    <n v="76.813084112149539"/>
    <x v="1"/>
    <s v="USD"/>
    <n v="1318654800"/>
    <n v="1319000400"/>
    <b v="1"/>
    <b v="0"/>
    <x v="2"/>
    <x v="2"/>
    <x v="2"/>
  </r>
  <r>
    <n v="292"/>
    <x v="291"/>
    <s v="Versatile cohesive encoding"/>
    <n v="7300"/>
    <n v="717"/>
    <n v="9.8219178082191778"/>
    <x v="0"/>
    <x v="234"/>
    <n v="71.7"/>
    <x v="1"/>
    <s v="USD"/>
    <n v="1331874000"/>
    <n v="1333429200"/>
    <b v="0"/>
    <b v="0"/>
    <x v="0"/>
    <x v="0"/>
    <x v="0"/>
  </r>
  <r>
    <n v="293"/>
    <x v="292"/>
    <s v="Organized executive solution"/>
    <n v="6500"/>
    <n v="1065"/>
    <n v="16.384615384615383"/>
    <x v="3"/>
    <x v="235"/>
    <n v="33.28125"/>
    <x v="6"/>
    <s v="EUR"/>
    <n v="1286254800"/>
    <n v="1287032400"/>
    <b v="0"/>
    <b v="0"/>
    <x v="3"/>
    <x v="3"/>
    <x v="3"/>
  </r>
  <r>
    <n v="294"/>
    <x v="293"/>
    <s v="Automated local emulation"/>
    <n v="600"/>
    <n v="8038"/>
    <n v="1339.6666666666667"/>
    <x v="1"/>
    <x v="236"/>
    <n v="43.923497267759565"/>
    <x v="1"/>
    <s v="USD"/>
    <n v="1540530000"/>
    <n v="1541570400"/>
    <b v="0"/>
    <b v="0"/>
    <x v="3"/>
    <x v="3"/>
    <x v="3"/>
  </r>
  <r>
    <n v="295"/>
    <x v="294"/>
    <s v="Enterprise-wide intermediate middleware"/>
    <n v="192900"/>
    <n v="68769"/>
    <n v="35.650077760497666"/>
    <x v="0"/>
    <x v="237"/>
    <n v="36.004712041884815"/>
    <x v="5"/>
    <s v="CHF"/>
    <n v="1381813200"/>
    <n v="1383976800"/>
    <b v="0"/>
    <b v="0"/>
    <x v="3"/>
    <x v="3"/>
    <x v="3"/>
  </r>
  <r>
    <n v="296"/>
    <x v="295"/>
    <s v="Grass-roots real-time Local Area Network"/>
    <n v="6100"/>
    <n v="3352"/>
    <n v="54.950819672131146"/>
    <x v="0"/>
    <x v="63"/>
    <n v="88.21052631578948"/>
    <x v="2"/>
    <s v="AUD"/>
    <n v="1548655200"/>
    <n v="1550556000"/>
    <b v="0"/>
    <b v="0"/>
    <x v="3"/>
    <x v="3"/>
    <x v="3"/>
  </r>
  <r>
    <n v="297"/>
    <x v="296"/>
    <s v="Organized client-driven capacity"/>
    <n v="7200"/>
    <n v="6785"/>
    <n v="94.236111111111114"/>
    <x v="0"/>
    <x v="238"/>
    <n v="65.240384615384613"/>
    <x v="2"/>
    <s v="AUD"/>
    <n v="1389679200"/>
    <n v="1390456800"/>
    <b v="0"/>
    <b v="1"/>
    <x v="3"/>
    <x v="3"/>
    <x v="3"/>
  </r>
  <r>
    <n v="298"/>
    <x v="297"/>
    <s v="Adaptive intangible database"/>
    <n v="3500"/>
    <n v="5037"/>
    <n v="143.91428571428571"/>
    <x v="1"/>
    <x v="239"/>
    <n v="69.958333333333329"/>
    <x v="1"/>
    <s v="USD"/>
    <n v="1456466400"/>
    <n v="1458018000"/>
    <b v="0"/>
    <b v="1"/>
    <x v="1"/>
    <x v="1"/>
    <x v="1"/>
  </r>
  <r>
    <n v="299"/>
    <x v="298"/>
    <s v="Grass-roots contextually-based algorithm"/>
    <n v="3800"/>
    <n v="1954"/>
    <n v="51.421052631578945"/>
    <x v="0"/>
    <x v="240"/>
    <n v="39.877551020408163"/>
    <x v="1"/>
    <s v="USD"/>
    <n v="1456984800"/>
    <n v="1461819600"/>
    <b v="0"/>
    <b v="0"/>
    <x v="0"/>
    <x v="0"/>
    <x v="0"/>
  </r>
  <r>
    <n v="300"/>
    <x v="299"/>
    <s v="Focused executive core"/>
    <n v="100"/>
    <n v="5"/>
    <n v="5"/>
    <x v="0"/>
    <x v="49"/>
    <n v="5"/>
    <x v="3"/>
    <s v="DKK"/>
    <n v="1504069200"/>
    <n v="1504155600"/>
    <b v="0"/>
    <b v="1"/>
    <x v="9"/>
    <x v="5"/>
    <x v="9"/>
  </r>
  <r>
    <n v="301"/>
    <x v="300"/>
    <s v="Multi-channeled disintermediate policy"/>
    <n v="900"/>
    <n v="12102"/>
    <n v="1344.6666666666667"/>
    <x v="1"/>
    <x v="241"/>
    <n v="41.023728813559323"/>
    <x v="1"/>
    <s v="USD"/>
    <n v="1424930400"/>
    <n v="1426395600"/>
    <b v="0"/>
    <b v="0"/>
    <x v="4"/>
    <x v="4"/>
    <x v="4"/>
  </r>
  <r>
    <n v="302"/>
    <x v="301"/>
    <s v="Customizable bi-directional hardware"/>
    <n v="76100"/>
    <n v="24234"/>
    <n v="31.844940867279899"/>
    <x v="0"/>
    <x v="242"/>
    <n v="98.914285714285711"/>
    <x v="1"/>
    <s v="USD"/>
    <n v="1535864400"/>
    <n v="1537074000"/>
    <b v="0"/>
    <b v="0"/>
    <x v="3"/>
    <x v="3"/>
    <x v="3"/>
  </r>
  <r>
    <n v="303"/>
    <x v="302"/>
    <s v="Networked optimal architecture"/>
    <n v="3400"/>
    <n v="2809"/>
    <n v="82.617647058823536"/>
    <x v="0"/>
    <x v="235"/>
    <n v="87.78125"/>
    <x v="1"/>
    <s v="USD"/>
    <n v="1452146400"/>
    <n v="1452578400"/>
    <b v="0"/>
    <b v="0"/>
    <x v="7"/>
    <x v="1"/>
    <x v="7"/>
  </r>
  <r>
    <n v="304"/>
    <x v="303"/>
    <s v="User-friendly discrete benchmark"/>
    <n v="2100"/>
    <n v="11469"/>
    <n v="546.14285714285722"/>
    <x v="1"/>
    <x v="23"/>
    <n v="80.767605633802816"/>
    <x v="1"/>
    <s v="USD"/>
    <n v="1470546000"/>
    <n v="1474088400"/>
    <b v="0"/>
    <b v="0"/>
    <x v="4"/>
    <x v="4"/>
    <x v="4"/>
  </r>
  <r>
    <n v="305"/>
    <x v="304"/>
    <s v="Grass-roots actuating policy"/>
    <n v="2800"/>
    <n v="8014"/>
    <n v="286.21428571428572"/>
    <x v="1"/>
    <x v="72"/>
    <n v="94.28235294117647"/>
    <x v="1"/>
    <s v="USD"/>
    <n v="1458363600"/>
    <n v="1461906000"/>
    <b v="0"/>
    <b v="0"/>
    <x v="3"/>
    <x v="3"/>
    <x v="3"/>
  </r>
  <r>
    <n v="306"/>
    <x v="305"/>
    <s v="Enterprise-wide 3rdgeneration knowledge user"/>
    <n v="6500"/>
    <n v="514"/>
    <n v="7.9076923076923071"/>
    <x v="0"/>
    <x v="243"/>
    <n v="73.428571428571431"/>
    <x v="1"/>
    <s v="USD"/>
    <n v="1500008400"/>
    <n v="1500267600"/>
    <b v="0"/>
    <b v="1"/>
    <x v="3"/>
    <x v="3"/>
    <x v="3"/>
  </r>
  <r>
    <n v="307"/>
    <x v="306"/>
    <s v="Face-to-face zero tolerance moderator"/>
    <n v="32900"/>
    <n v="43473"/>
    <n v="132.13677811550153"/>
    <x v="1"/>
    <x v="244"/>
    <n v="65.968133535660087"/>
    <x v="3"/>
    <s v="DKK"/>
    <n v="1338958800"/>
    <n v="1340686800"/>
    <b v="0"/>
    <b v="1"/>
    <x v="13"/>
    <x v="5"/>
    <x v="13"/>
  </r>
  <r>
    <n v="308"/>
    <x v="307"/>
    <s v="Grass-roots optimizing projection"/>
    <n v="118200"/>
    <n v="87560"/>
    <n v="74.077834179357026"/>
    <x v="0"/>
    <x v="245"/>
    <n v="109.04109589041096"/>
    <x v="1"/>
    <s v="USD"/>
    <n v="1303102800"/>
    <n v="1303189200"/>
    <b v="0"/>
    <b v="0"/>
    <x v="3"/>
    <x v="3"/>
    <x v="3"/>
  </r>
  <r>
    <n v="309"/>
    <x v="308"/>
    <s v="User-centric 6thgeneration attitude"/>
    <n v="4100"/>
    <n v="3087"/>
    <n v="75.292682926829272"/>
    <x v="3"/>
    <x v="51"/>
    <n v="41.16"/>
    <x v="1"/>
    <s v="USD"/>
    <n v="1316581200"/>
    <n v="1318309200"/>
    <b v="0"/>
    <b v="1"/>
    <x v="7"/>
    <x v="1"/>
    <x v="7"/>
  </r>
  <r>
    <n v="310"/>
    <x v="309"/>
    <s v="Switchable zero tolerance website"/>
    <n v="7800"/>
    <n v="1586"/>
    <n v="20.333333333333332"/>
    <x v="0"/>
    <x v="36"/>
    <n v="99.125"/>
    <x v="1"/>
    <s v="USD"/>
    <n v="1270789200"/>
    <n v="1272171600"/>
    <b v="0"/>
    <b v="0"/>
    <x v="11"/>
    <x v="6"/>
    <x v="11"/>
  </r>
  <r>
    <n v="311"/>
    <x v="310"/>
    <s v="Focused real-time help-desk"/>
    <n v="6300"/>
    <n v="12812"/>
    <n v="203.36507936507937"/>
    <x v="1"/>
    <x v="246"/>
    <n v="105.88429752066116"/>
    <x v="1"/>
    <s v="USD"/>
    <n v="1297836000"/>
    <n v="1298872800"/>
    <b v="0"/>
    <b v="0"/>
    <x v="3"/>
    <x v="3"/>
    <x v="3"/>
  </r>
  <r>
    <n v="312"/>
    <x v="311"/>
    <s v="Robust impactful approach"/>
    <n v="59100"/>
    <n v="183345"/>
    <n v="310.2284263959391"/>
    <x v="1"/>
    <x v="247"/>
    <n v="48.996525921966864"/>
    <x v="1"/>
    <s v="USD"/>
    <n v="1382677200"/>
    <n v="1383282000"/>
    <b v="0"/>
    <b v="0"/>
    <x v="3"/>
    <x v="3"/>
    <x v="3"/>
  </r>
  <r>
    <n v="313"/>
    <x v="312"/>
    <s v="Secured maximized policy"/>
    <n v="2200"/>
    <n v="8697"/>
    <n v="395.31818181818181"/>
    <x v="1"/>
    <x v="248"/>
    <n v="39"/>
    <x v="1"/>
    <s v="USD"/>
    <n v="1330322400"/>
    <n v="1330495200"/>
    <b v="0"/>
    <b v="0"/>
    <x v="1"/>
    <x v="1"/>
    <x v="1"/>
  </r>
  <r>
    <n v="314"/>
    <x v="313"/>
    <s v="Realigned upward-trending strategy"/>
    <n v="1400"/>
    <n v="4126"/>
    <n v="294.71428571428572"/>
    <x v="1"/>
    <x v="221"/>
    <n v="31.022556390977442"/>
    <x v="1"/>
    <s v="USD"/>
    <n v="1552366800"/>
    <n v="1552798800"/>
    <b v="0"/>
    <b v="1"/>
    <x v="4"/>
    <x v="4"/>
    <x v="4"/>
  </r>
  <r>
    <n v="315"/>
    <x v="314"/>
    <s v="Open-source interactive knowledge user"/>
    <n v="9500"/>
    <n v="3220"/>
    <n v="33.89473684210526"/>
    <x v="0"/>
    <x v="249"/>
    <n v="103.87096774193549"/>
    <x v="1"/>
    <s v="USD"/>
    <n v="1400907600"/>
    <n v="1403413200"/>
    <b v="0"/>
    <b v="0"/>
    <x v="3"/>
    <x v="3"/>
    <x v="3"/>
  </r>
  <r>
    <n v="316"/>
    <x v="315"/>
    <s v="Configurable demand-driven matrix"/>
    <n v="9600"/>
    <n v="6401"/>
    <n v="66.677083333333329"/>
    <x v="0"/>
    <x v="250"/>
    <n v="59.268518518518519"/>
    <x v="6"/>
    <s v="EUR"/>
    <n v="1574143200"/>
    <n v="1574229600"/>
    <b v="0"/>
    <b v="1"/>
    <x v="0"/>
    <x v="0"/>
    <x v="0"/>
  </r>
  <r>
    <n v="317"/>
    <x v="316"/>
    <s v="Cross-group coherent hierarchy"/>
    <n v="6600"/>
    <n v="1269"/>
    <n v="19.227272727272727"/>
    <x v="0"/>
    <x v="141"/>
    <n v="42.3"/>
    <x v="1"/>
    <s v="USD"/>
    <n v="1494738000"/>
    <n v="1495861200"/>
    <b v="0"/>
    <b v="0"/>
    <x v="3"/>
    <x v="3"/>
    <x v="3"/>
  </r>
  <r>
    <n v="318"/>
    <x v="317"/>
    <s v="Decentralized demand-driven open system"/>
    <n v="5700"/>
    <n v="903"/>
    <n v="15.842105263157894"/>
    <x v="0"/>
    <x v="68"/>
    <n v="53.117647058823529"/>
    <x v="1"/>
    <s v="USD"/>
    <n v="1392357600"/>
    <n v="1392530400"/>
    <b v="0"/>
    <b v="0"/>
    <x v="1"/>
    <x v="1"/>
    <x v="1"/>
  </r>
  <r>
    <n v="319"/>
    <x v="318"/>
    <s v="Advanced empowering matrix"/>
    <n v="8400"/>
    <n v="3251"/>
    <n v="38.702380952380956"/>
    <x v="3"/>
    <x v="251"/>
    <n v="50.796875"/>
    <x v="1"/>
    <s v="USD"/>
    <n v="1281589200"/>
    <n v="1283662800"/>
    <b v="0"/>
    <b v="0"/>
    <x v="2"/>
    <x v="2"/>
    <x v="2"/>
  </r>
  <r>
    <n v="320"/>
    <x v="319"/>
    <s v="Phased holistic implementation"/>
    <n v="84400"/>
    <n v="8092"/>
    <n v="9.5876777251184837"/>
    <x v="0"/>
    <x v="175"/>
    <n v="101.15"/>
    <x v="1"/>
    <s v="USD"/>
    <n v="1305003600"/>
    <n v="1305781200"/>
    <b v="0"/>
    <b v="0"/>
    <x v="13"/>
    <x v="5"/>
    <x v="13"/>
  </r>
  <r>
    <n v="321"/>
    <x v="320"/>
    <s v="Proactive attitude-oriented knowledge user"/>
    <n v="170400"/>
    <n v="160422"/>
    <n v="94.144366197183089"/>
    <x v="0"/>
    <x v="194"/>
    <n v="65.000810372771468"/>
    <x v="1"/>
    <s v="USD"/>
    <n v="1301634000"/>
    <n v="1302325200"/>
    <b v="0"/>
    <b v="0"/>
    <x v="12"/>
    <x v="4"/>
    <x v="12"/>
  </r>
  <r>
    <n v="322"/>
    <x v="321"/>
    <s v="Visionary asymmetric Graphical User Interface"/>
    <n v="117900"/>
    <n v="196377"/>
    <n v="166.56234096692114"/>
    <x v="1"/>
    <x v="252"/>
    <n v="37.998645510835914"/>
    <x v="1"/>
    <s v="USD"/>
    <n v="1290664800"/>
    <n v="1291788000"/>
    <b v="0"/>
    <b v="0"/>
    <x v="3"/>
    <x v="3"/>
    <x v="3"/>
  </r>
  <r>
    <n v="323"/>
    <x v="322"/>
    <s v="Integrated zero-defect help-desk"/>
    <n v="8900"/>
    <n v="2148"/>
    <n v="24.134831460674157"/>
    <x v="0"/>
    <x v="150"/>
    <n v="82.615384615384613"/>
    <x v="4"/>
    <s v="GBP"/>
    <n v="1395896400"/>
    <n v="1396069200"/>
    <b v="0"/>
    <b v="0"/>
    <x v="4"/>
    <x v="4"/>
    <x v="4"/>
  </r>
  <r>
    <n v="324"/>
    <x v="323"/>
    <s v="Inverse analyzing matrices"/>
    <n v="7100"/>
    <n v="11648"/>
    <n v="164.05633802816902"/>
    <x v="1"/>
    <x v="253"/>
    <n v="37.941368078175898"/>
    <x v="1"/>
    <s v="USD"/>
    <n v="1434862800"/>
    <n v="1435899600"/>
    <b v="0"/>
    <b v="1"/>
    <x v="3"/>
    <x v="3"/>
    <x v="3"/>
  </r>
  <r>
    <n v="325"/>
    <x v="324"/>
    <s v="Programmable systemic implementation"/>
    <n v="6500"/>
    <n v="5897"/>
    <n v="90.723076923076931"/>
    <x v="0"/>
    <x v="107"/>
    <n v="80.780821917808225"/>
    <x v="1"/>
    <s v="USD"/>
    <n v="1529125200"/>
    <n v="1531112400"/>
    <b v="0"/>
    <b v="1"/>
    <x v="3"/>
    <x v="3"/>
    <x v="3"/>
  </r>
  <r>
    <n v="326"/>
    <x v="325"/>
    <s v="Multi-channeled next generation architecture"/>
    <n v="7200"/>
    <n v="3326"/>
    <n v="46.194444444444443"/>
    <x v="0"/>
    <x v="58"/>
    <n v="25.984375"/>
    <x v="1"/>
    <s v="USD"/>
    <n v="1451109600"/>
    <n v="1451628000"/>
    <b v="0"/>
    <b v="0"/>
    <x v="10"/>
    <x v="4"/>
    <x v="10"/>
  </r>
  <r>
    <n v="327"/>
    <x v="326"/>
    <s v="Digitized 3rdgeneration encoding"/>
    <n v="2600"/>
    <n v="1002"/>
    <n v="38.53846153846154"/>
    <x v="0"/>
    <x v="254"/>
    <n v="30.363636363636363"/>
    <x v="1"/>
    <s v="USD"/>
    <n v="1566968400"/>
    <n v="1567314000"/>
    <b v="0"/>
    <b v="1"/>
    <x v="3"/>
    <x v="3"/>
    <x v="3"/>
  </r>
  <r>
    <n v="328"/>
    <x v="327"/>
    <s v="Innovative well-modulated functionalities"/>
    <n v="98700"/>
    <n v="131826"/>
    <n v="133.56231003039514"/>
    <x v="1"/>
    <x v="255"/>
    <n v="54.004916018025398"/>
    <x v="1"/>
    <s v="USD"/>
    <n v="1543557600"/>
    <n v="1544508000"/>
    <b v="0"/>
    <b v="0"/>
    <x v="1"/>
    <x v="1"/>
    <x v="1"/>
  </r>
  <r>
    <n v="329"/>
    <x v="328"/>
    <s v="Fundamental incremental database"/>
    <n v="93800"/>
    <n v="21477"/>
    <n v="22.896588486140725"/>
    <x v="2"/>
    <x v="57"/>
    <n v="101.78672985781991"/>
    <x v="1"/>
    <s v="USD"/>
    <n v="1481522400"/>
    <n v="1482472800"/>
    <b v="0"/>
    <b v="0"/>
    <x v="11"/>
    <x v="6"/>
    <x v="11"/>
  </r>
  <r>
    <n v="330"/>
    <x v="329"/>
    <s v="Expanded encompassing open architecture"/>
    <n v="33700"/>
    <n v="62330"/>
    <n v="184.95548961424333"/>
    <x v="1"/>
    <x v="256"/>
    <n v="45.003610108303249"/>
    <x v="4"/>
    <s v="GBP"/>
    <n v="1512712800"/>
    <n v="1512799200"/>
    <b v="0"/>
    <b v="0"/>
    <x v="4"/>
    <x v="4"/>
    <x v="4"/>
  </r>
  <r>
    <n v="331"/>
    <x v="330"/>
    <s v="Intuitive static portal"/>
    <n v="3300"/>
    <n v="14643"/>
    <n v="443.72727272727275"/>
    <x v="1"/>
    <x v="257"/>
    <n v="77.068421052631578"/>
    <x v="1"/>
    <s v="USD"/>
    <n v="1324274400"/>
    <n v="1324360800"/>
    <b v="0"/>
    <b v="0"/>
    <x v="0"/>
    <x v="0"/>
    <x v="0"/>
  </r>
  <r>
    <n v="332"/>
    <x v="331"/>
    <s v="Optional bandwidth-monitored definition"/>
    <n v="20700"/>
    <n v="41396"/>
    <n v="199.9806763285024"/>
    <x v="1"/>
    <x v="258"/>
    <n v="88.076595744680844"/>
    <x v="1"/>
    <s v="USD"/>
    <n v="1364446800"/>
    <n v="1364533200"/>
    <b v="0"/>
    <b v="0"/>
    <x v="8"/>
    <x v="2"/>
    <x v="8"/>
  </r>
  <r>
    <n v="333"/>
    <x v="332"/>
    <s v="Persistent well-modulated synergy"/>
    <n v="9600"/>
    <n v="11900"/>
    <n v="123.95833333333333"/>
    <x v="1"/>
    <x v="259"/>
    <n v="47.035573122529641"/>
    <x v="1"/>
    <s v="USD"/>
    <n v="1542693600"/>
    <n v="1545112800"/>
    <b v="0"/>
    <b v="0"/>
    <x v="3"/>
    <x v="3"/>
    <x v="3"/>
  </r>
  <r>
    <n v="334"/>
    <x v="333"/>
    <s v="Assimilated discrete algorithm"/>
    <n v="66200"/>
    <n v="123538"/>
    <n v="186.61329305135951"/>
    <x v="1"/>
    <x v="260"/>
    <n v="110.99550763701707"/>
    <x v="1"/>
    <s v="USD"/>
    <n v="1515564000"/>
    <n v="1516168800"/>
    <b v="0"/>
    <b v="0"/>
    <x v="1"/>
    <x v="1"/>
    <x v="1"/>
  </r>
  <r>
    <n v="335"/>
    <x v="334"/>
    <s v="Operative uniform hub"/>
    <n v="173800"/>
    <n v="198628"/>
    <n v="114.28538550057536"/>
    <x v="1"/>
    <x v="261"/>
    <n v="87.003066141042481"/>
    <x v="1"/>
    <s v="USD"/>
    <n v="1573797600"/>
    <n v="1574920800"/>
    <b v="0"/>
    <b v="0"/>
    <x v="1"/>
    <x v="1"/>
    <x v="1"/>
  </r>
  <r>
    <n v="336"/>
    <x v="335"/>
    <s v="Customizable intangible capability"/>
    <n v="70700"/>
    <n v="68602"/>
    <n v="97.032531824611041"/>
    <x v="0"/>
    <x v="262"/>
    <n v="63.994402985074629"/>
    <x v="1"/>
    <s v="USD"/>
    <n v="1292392800"/>
    <n v="1292479200"/>
    <b v="0"/>
    <b v="1"/>
    <x v="1"/>
    <x v="1"/>
    <x v="1"/>
  </r>
  <r>
    <n v="337"/>
    <x v="336"/>
    <s v="Innovative didactic analyzer"/>
    <n v="94500"/>
    <n v="116064"/>
    <n v="122.81904761904762"/>
    <x v="1"/>
    <x v="263"/>
    <n v="105.9945205479452"/>
    <x v="1"/>
    <s v="USD"/>
    <n v="1573452000"/>
    <n v="1573538400"/>
    <b v="0"/>
    <b v="0"/>
    <x v="3"/>
    <x v="3"/>
    <x v="3"/>
  </r>
  <r>
    <n v="338"/>
    <x v="337"/>
    <s v="Decentralized intangible encoding"/>
    <n v="69800"/>
    <n v="125042"/>
    <n v="179.14326647564468"/>
    <x v="1"/>
    <x v="264"/>
    <n v="73.989349112426041"/>
    <x v="1"/>
    <s v="USD"/>
    <n v="1317790800"/>
    <n v="1320382800"/>
    <b v="0"/>
    <b v="0"/>
    <x v="3"/>
    <x v="3"/>
    <x v="3"/>
  </r>
  <r>
    <n v="339"/>
    <x v="338"/>
    <s v="Front-line transitional algorithm"/>
    <n v="136300"/>
    <n v="108974"/>
    <n v="79.951577402787962"/>
    <x v="3"/>
    <x v="265"/>
    <n v="84.02004626060139"/>
    <x v="0"/>
    <s v="CAD"/>
    <n v="1501650000"/>
    <n v="1502859600"/>
    <b v="0"/>
    <b v="0"/>
    <x v="3"/>
    <x v="3"/>
    <x v="3"/>
  </r>
  <r>
    <n v="340"/>
    <x v="339"/>
    <s v="Switchable didactic matrices"/>
    <n v="37100"/>
    <n v="34964"/>
    <n v="94.242587601078171"/>
    <x v="0"/>
    <x v="224"/>
    <n v="88.966921119592882"/>
    <x v="1"/>
    <s v="USD"/>
    <n v="1323669600"/>
    <n v="1323756000"/>
    <b v="0"/>
    <b v="0"/>
    <x v="14"/>
    <x v="7"/>
    <x v="14"/>
  </r>
  <r>
    <n v="341"/>
    <x v="340"/>
    <s v="Ameliorated disintermediate utilization"/>
    <n v="114300"/>
    <n v="96777"/>
    <n v="84.669291338582681"/>
    <x v="0"/>
    <x v="266"/>
    <n v="76.990453460620529"/>
    <x v="1"/>
    <s v="USD"/>
    <n v="1440738000"/>
    <n v="1441342800"/>
    <b v="0"/>
    <b v="0"/>
    <x v="7"/>
    <x v="1"/>
    <x v="7"/>
  </r>
  <r>
    <n v="342"/>
    <x v="341"/>
    <s v="Visionary foreground middleware"/>
    <n v="47900"/>
    <n v="31864"/>
    <n v="66.521920668058456"/>
    <x v="0"/>
    <x v="267"/>
    <n v="97.146341463414629"/>
    <x v="1"/>
    <s v="USD"/>
    <n v="1374296400"/>
    <n v="1375333200"/>
    <b v="0"/>
    <b v="0"/>
    <x v="3"/>
    <x v="3"/>
    <x v="3"/>
  </r>
  <r>
    <n v="343"/>
    <x v="342"/>
    <s v="Optional zero-defect task-force"/>
    <n v="9000"/>
    <n v="4853"/>
    <n v="53.922222222222224"/>
    <x v="0"/>
    <x v="98"/>
    <n v="33.013605442176868"/>
    <x v="1"/>
    <s v="USD"/>
    <n v="1384840800"/>
    <n v="1389420000"/>
    <b v="0"/>
    <b v="0"/>
    <x v="3"/>
    <x v="3"/>
    <x v="3"/>
  </r>
  <r>
    <n v="344"/>
    <x v="343"/>
    <s v="Devolved exuding emulation"/>
    <n v="197600"/>
    <n v="82959"/>
    <n v="41.983299595141702"/>
    <x v="0"/>
    <x v="268"/>
    <n v="99.950602409638549"/>
    <x v="1"/>
    <s v="USD"/>
    <n v="1516600800"/>
    <n v="1520056800"/>
    <b v="0"/>
    <b v="0"/>
    <x v="11"/>
    <x v="6"/>
    <x v="11"/>
  </r>
  <r>
    <n v="345"/>
    <x v="344"/>
    <s v="Open-source neutral task-force"/>
    <n v="157600"/>
    <n v="23159"/>
    <n v="14.69479695431472"/>
    <x v="0"/>
    <x v="269"/>
    <n v="69.966767371601208"/>
    <x v="4"/>
    <s v="GBP"/>
    <n v="1436418000"/>
    <n v="1436504400"/>
    <b v="0"/>
    <b v="0"/>
    <x v="6"/>
    <x v="4"/>
    <x v="6"/>
  </r>
  <r>
    <n v="346"/>
    <x v="345"/>
    <s v="Virtual attitude-oriented migration"/>
    <n v="8000"/>
    <n v="2758"/>
    <n v="34.475000000000001"/>
    <x v="0"/>
    <x v="270"/>
    <n v="110.32"/>
    <x v="1"/>
    <s v="USD"/>
    <n v="1503550800"/>
    <n v="1508302800"/>
    <b v="0"/>
    <b v="1"/>
    <x v="7"/>
    <x v="1"/>
    <x v="7"/>
  </r>
  <r>
    <n v="347"/>
    <x v="346"/>
    <s v="Open-source full-range portal"/>
    <n v="900"/>
    <n v="12607"/>
    <n v="1400.7777777777778"/>
    <x v="1"/>
    <x v="271"/>
    <n v="66.005235602094245"/>
    <x v="1"/>
    <s v="USD"/>
    <n v="1423634400"/>
    <n v="1425708000"/>
    <b v="0"/>
    <b v="0"/>
    <x v="2"/>
    <x v="2"/>
    <x v="2"/>
  </r>
  <r>
    <n v="348"/>
    <x v="347"/>
    <s v="Versatile cohesive open system"/>
    <n v="199000"/>
    <n v="142823"/>
    <n v="71.770351758793964"/>
    <x v="0"/>
    <x v="272"/>
    <n v="41.005742176284812"/>
    <x v="1"/>
    <s v="USD"/>
    <n v="1487224800"/>
    <n v="1488348000"/>
    <b v="0"/>
    <b v="0"/>
    <x v="0"/>
    <x v="0"/>
    <x v="0"/>
  </r>
  <r>
    <n v="349"/>
    <x v="348"/>
    <s v="Multi-layered bottom-line frame"/>
    <n v="180800"/>
    <n v="95958"/>
    <n v="53.074115044247783"/>
    <x v="0"/>
    <x v="273"/>
    <n v="103.96316359696641"/>
    <x v="1"/>
    <s v="USD"/>
    <n v="1500008400"/>
    <n v="1502600400"/>
    <b v="0"/>
    <b v="0"/>
    <x v="3"/>
    <x v="3"/>
    <x v="3"/>
  </r>
  <r>
    <n v="350"/>
    <x v="349"/>
    <s v="Pre-emptive neutral capacity"/>
    <n v="100"/>
    <n v="5"/>
    <n v="5"/>
    <x v="0"/>
    <x v="49"/>
    <n v="5"/>
    <x v="1"/>
    <s v="USD"/>
    <n v="1432098000"/>
    <n v="1433653200"/>
    <b v="0"/>
    <b v="1"/>
    <x v="17"/>
    <x v="1"/>
    <x v="17"/>
  </r>
  <r>
    <n v="351"/>
    <x v="350"/>
    <s v="Universal maximized methodology"/>
    <n v="74100"/>
    <n v="94631"/>
    <n v="127.70715249662618"/>
    <x v="1"/>
    <x v="274"/>
    <n v="47.009935419771487"/>
    <x v="1"/>
    <s v="USD"/>
    <n v="1440392400"/>
    <n v="1441602000"/>
    <b v="0"/>
    <b v="0"/>
    <x v="1"/>
    <x v="1"/>
    <x v="1"/>
  </r>
  <r>
    <n v="352"/>
    <x v="351"/>
    <s v="Expanded hybrid hardware"/>
    <n v="2800"/>
    <n v="977"/>
    <n v="34.892857142857139"/>
    <x v="0"/>
    <x v="254"/>
    <n v="29.606060606060606"/>
    <x v="0"/>
    <s v="CAD"/>
    <n v="1446876000"/>
    <n v="1447567200"/>
    <b v="0"/>
    <b v="0"/>
    <x v="3"/>
    <x v="3"/>
    <x v="3"/>
  </r>
  <r>
    <n v="353"/>
    <x v="352"/>
    <s v="Profit-focused multi-tasking access"/>
    <n v="33600"/>
    <n v="137961"/>
    <n v="410.59821428571428"/>
    <x v="1"/>
    <x v="275"/>
    <n v="81.010569583088667"/>
    <x v="1"/>
    <s v="USD"/>
    <n v="1562302800"/>
    <n v="1562389200"/>
    <b v="0"/>
    <b v="0"/>
    <x v="3"/>
    <x v="3"/>
    <x v="3"/>
  </r>
  <r>
    <n v="354"/>
    <x v="353"/>
    <s v="Profit-focused transitional capability"/>
    <n v="6100"/>
    <n v="7548"/>
    <n v="123.73770491803278"/>
    <x v="1"/>
    <x v="175"/>
    <n v="94.35"/>
    <x v="3"/>
    <s v="DKK"/>
    <n v="1378184400"/>
    <n v="1378789200"/>
    <b v="0"/>
    <b v="0"/>
    <x v="4"/>
    <x v="4"/>
    <x v="4"/>
  </r>
  <r>
    <n v="355"/>
    <x v="354"/>
    <s v="Front-line scalable definition"/>
    <n v="3800"/>
    <n v="2241"/>
    <n v="58.973684210526315"/>
    <x v="2"/>
    <x v="99"/>
    <n v="26.058139534883722"/>
    <x v="1"/>
    <s v="USD"/>
    <n v="1485064800"/>
    <n v="1488520800"/>
    <b v="0"/>
    <b v="0"/>
    <x v="8"/>
    <x v="2"/>
    <x v="8"/>
  </r>
  <r>
    <n v="356"/>
    <x v="355"/>
    <s v="Open-source systematic protocol"/>
    <n v="9300"/>
    <n v="3431"/>
    <n v="36.892473118279568"/>
    <x v="0"/>
    <x v="174"/>
    <n v="85.775000000000006"/>
    <x v="6"/>
    <s v="EUR"/>
    <n v="1326520800"/>
    <n v="1327298400"/>
    <b v="0"/>
    <b v="0"/>
    <x v="3"/>
    <x v="3"/>
    <x v="3"/>
  </r>
  <r>
    <n v="357"/>
    <x v="356"/>
    <s v="Implemented tangible algorithm"/>
    <n v="2300"/>
    <n v="4253"/>
    <n v="184.91304347826087"/>
    <x v="1"/>
    <x v="142"/>
    <n v="103.73170731707317"/>
    <x v="1"/>
    <s v="USD"/>
    <n v="1441256400"/>
    <n v="1443416400"/>
    <b v="0"/>
    <b v="0"/>
    <x v="11"/>
    <x v="6"/>
    <x v="11"/>
  </r>
  <r>
    <n v="358"/>
    <x v="357"/>
    <s v="Profit-focused 3rdgeneration circuit"/>
    <n v="9700"/>
    <n v="1146"/>
    <n v="11.814432989690722"/>
    <x v="0"/>
    <x v="276"/>
    <n v="49.826086956521742"/>
    <x v="0"/>
    <s v="CAD"/>
    <n v="1533877200"/>
    <n v="1534136400"/>
    <b v="1"/>
    <b v="0"/>
    <x v="14"/>
    <x v="7"/>
    <x v="14"/>
  </r>
  <r>
    <n v="359"/>
    <x v="358"/>
    <s v="Compatible needs-based architecture"/>
    <n v="4000"/>
    <n v="11948"/>
    <n v="298.7"/>
    <x v="1"/>
    <x v="277"/>
    <n v="63.893048128342244"/>
    <x v="1"/>
    <s v="USD"/>
    <n v="1314421200"/>
    <n v="1315026000"/>
    <b v="0"/>
    <b v="0"/>
    <x v="10"/>
    <x v="4"/>
    <x v="10"/>
  </r>
  <r>
    <n v="360"/>
    <x v="359"/>
    <s v="Right-sized zero tolerance migration"/>
    <n v="59700"/>
    <n v="135132"/>
    <n v="226.35175879396985"/>
    <x v="1"/>
    <x v="278"/>
    <n v="47.002434782608695"/>
    <x v="4"/>
    <s v="GBP"/>
    <n v="1293861600"/>
    <n v="1295071200"/>
    <b v="0"/>
    <b v="1"/>
    <x v="3"/>
    <x v="3"/>
    <x v="3"/>
  </r>
  <r>
    <n v="361"/>
    <x v="360"/>
    <s v="Quality-focused reciprocal structure"/>
    <n v="5500"/>
    <n v="9546"/>
    <n v="173.56363636363636"/>
    <x v="1"/>
    <x v="39"/>
    <n v="108.47727272727273"/>
    <x v="1"/>
    <s v="USD"/>
    <n v="1507352400"/>
    <n v="1509426000"/>
    <b v="0"/>
    <b v="0"/>
    <x v="3"/>
    <x v="3"/>
    <x v="3"/>
  </r>
  <r>
    <n v="362"/>
    <x v="361"/>
    <s v="Automated actuating conglomeration"/>
    <n v="3700"/>
    <n v="13755"/>
    <n v="371.75675675675677"/>
    <x v="1"/>
    <x v="271"/>
    <n v="72.015706806282722"/>
    <x v="1"/>
    <s v="USD"/>
    <n v="1296108000"/>
    <n v="1299391200"/>
    <b v="0"/>
    <b v="0"/>
    <x v="1"/>
    <x v="1"/>
    <x v="1"/>
  </r>
  <r>
    <n v="363"/>
    <x v="362"/>
    <s v="Re-contextualized local initiative"/>
    <n v="5200"/>
    <n v="8330"/>
    <n v="160.19230769230771"/>
    <x v="1"/>
    <x v="279"/>
    <n v="59.928057553956833"/>
    <x v="1"/>
    <s v="USD"/>
    <n v="1324965600"/>
    <n v="1325052000"/>
    <b v="0"/>
    <b v="0"/>
    <x v="1"/>
    <x v="1"/>
    <x v="1"/>
  </r>
  <r>
    <n v="364"/>
    <x v="363"/>
    <s v="Switchable intangible definition"/>
    <n v="900"/>
    <n v="14547"/>
    <n v="1616.3333333333335"/>
    <x v="1"/>
    <x v="129"/>
    <n v="78.209677419354833"/>
    <x v="1"/>
    <s v="USD"/>
    <n v="1520229600"/>
    <n v="1522818000"/>
    <b v="0"/>
    <b v="0"/>
    <x v="7"/>
    <x v="1"/>
    <x v="7"/>
  </r>
  <r>
    <n v="365"/>
    <x v="364"/>
    <s v="Networked bottom-line initiative"/>
    <n v="1600"/>
    <n v="11735"/>
    <n v="733.4375"/>
    <x v="1"/>
    <x v="192"/>
    <n v="104.77678571428571"/>
    <x v="2"/>
    <s v="AUD"/>
    <n v="1482991200"/>
    <n v="1485324000"/>
    <b v="0"/>
    <b v="0"/>
    <x v="3"/>
    <x v="3"/>
    <x v="3"/>
  </r>
  <r>
    <n v="366"/>
    <x v="365"/>
    <s v="Robust directional system engine"/>
    <n v="1800"/>
    <n v="10658"/>
    <n v="592.11111111111109"/>
    <x v="1"/>
    <x v="196"/>
    <n v="105.52475247524752"/>
    <x v="1"/>
    <s v="USD"/>
    <n v="1294034400"/>
    <n v="1294120800"/>
    <b v="0"/>
    <b v="1"/>
    <x v="3"/>
    <x v="3"/>
    <x v="3"/>
  </r>
  <r>
    <n v="367"/>
    <x v="366"/>
    <s v="Triple-buffered explicit methodology"/>
    <n v="9900"/>
    <n v="1870"/>
    <n v="18.888888888888889"/>
    <x v="0"/>
    <x v="51"/>
    <n v="24.933333333333334"/>
    <x v="1"/>
    <s v="USD"/>
    <n v="1413608400"/>
    <n v="1415685600"/>
    <b v="0"/>
    <b v="1"/>
    <x v="3"/>
    <x v="3"/>
    <x v="3"/>
  </r>
  <r>
    <n v="368"/>
    <x v="367"/>
    <s v="Reactive directional capacity"/>
    <n v="5200"/>
    <n v="14394"/>
    <n v="276.80769230769232"/>
    <x v="1"/>
    <x v="280"/>
    <n v="69.873786407766985"/>
    <x v="4"/>
    <s v="GBP"/>
    <n v="1286946000"/>
    <n v="1288933200"/>
    <b v="0"/>
    <b v="1"/>
    <x v="4"/>
    <x v="4"/>
    <x v="4"/>
  </r>
  <r>
    <n v="369"/>
    <x v="368"/>
    <s v="Polarized needs-based approach"/>
    <n v="5400"/>
    <n v="14743"/>
    <n v="273.01851851851848"/>
    <x v="1"/>
    <x v="110"/>
    <n v="95.733766233766232"/>
    <x v="1"/>
    <s v="USD"/>
    <n v="1359871200"/>
    <n v="1363237200"/>
    <b v="0"/>
    <b v="1"/>
    <x v="19"/>
    <x v="4"/>
    <x v="19"/>
  </r>
  <r>
    <n v="370"/>
    <x v="369"/>
    <s v="Intuitive well-modulated middleware"/>
    <n v="112300"/>
    <n v="178965"/>
    <n v="159.36331255565449"/>
    <x v="1"/>
    <x v="281"/>
    <n v="29.997485752598056"/>
    <x v="1"/>
    <s v="USD"/>
    <n v="1555304400"/>
    <n v="1555822800"/>
    <b v="0"/>
    <b v="0"/>
    <x v="3"/>
    <x v="3"/>
    <x v="3"/>
  </r>
  <r>
    <n v="371"/>
    <x v="370"/>
    <s v="Multi-channeled logistical matrices"/>
    <n v="189200"/>
    <n v="128410"/>
    <n v="67.869978858350947"/>
    <x v="0"/>
    <x v="282"/>
    <n v="59.011948529411768"/>
    <x v="1"/>
    <s v="USD"/>
    <n v="1423375200"/>
    <n v="1427778000"/>
    <b v="0"/>
    <b v="0"/>
    <x v="3"/>
    <x v="3"/>
    <x v="3"/>
  </r>
  <r>
    <n v="372"/>
    <x v="371"/>
    <s v="Pre-emptive bifurcated artificial intelligence"/>
    <n v="900"/>
    <n v="14324"/>
    <n v="1591.5555555555554"/>
    <x v="1"/>
    <x v="283"/>
    <n v="84.757396449704146"/>
    <x v="1"/>
    <s v="USD"/>
    <n v="1420696800"/>
    <n v="1422424800"/>
    <b v="0"/>
    <b v="1"/>
    <x v="4"/>
    <x v="4"/>
    <x v="4"/>
  </r>
  <r>
    <n v="373"/>
    <x v="372"/>
    <s v="Down-sized coherent toolset"/>
    <n v="22500"/>
    <n v="164291"/>
    <n v="730.18222222222221"/>
    <x v="1"/>
    <x v="284"/>
    <n v="78.010921177587846"/>
    <x v="1"/>
    <s v="USD"/>
    <n v="1502946000"/>
    <n v="1503637200"/>
    <b v="0"/>
    <b v="0"/>
    <x v="3"/>
    <x v="3"/>
    <x v="3"/>
  </r>
  <r>
    <n v="374"/>
    <x v="373"/>
    <s v="Open-source multi-tasking data-warehouse"/>
    <n v="167400"/>
    <n v="22073"/>
    <n v="13.185782556750297"/>
    <x v="0"/>
    <x v="165"/>
    <n v="50.05215419501134"/>
    <x v="1"/>
    <s v="USD"/>
    <n v="1547186400"/>
    <n v="1547618400"/>
    <b v="0"/>
    <b v="1"/>
    <x v="4"/>
    <x v="4"/>
    <x v="4"/>
  </r>
  <r>
    <n v="375"/>
    <x v="374"/>
    <s v="Future-proofed upward-trending contingency"/>
    <n v="2700"/>
    <n v="1479"/>
    <n v="54.777777777777779"/>
    <x v="0"/>
    <x v="270"/>
    <n v="59.16"/>
    <x v="1"/>
    <s v="USD"/>
    <n v="1444971600"/>
    <n v="1449900000"/>
    <b v="0"/>
    <b v="0"/>
    <x v="7"/>
    <x v="1"/>
    <x v="7"/>
  </r>
  <r>
    <n v="376"/>
    <x v="375"/>
    <s v="Mandatory uniform matrix"/>
    <n v="3400"/>
    <n v="12275"/>
    <n v="361.02941176470591"/>
    <x v="1"/>
    <x v="54"/>
    <n v="93.702290076335885"/>
    <x v="1"/>
    <s v="USD"/>
    <n v="1404622800"/>
    <n v="1405141200"/>
    <b v="0"/>
    <b v="0"/>
    <x v="1"/>
    <x v="1"/>
    <x v="1"/>
  </r>
  <r>
    <n v="377"/>
    <x v="376"/>
    <s v="Phased methodical initiative"/>
    <n v="49700"/>
    <n v="5098"/>
    <n v="10.257545271629779"/>
    <x v="0"/>
    <x v="78"/>
    <n v="40.14173228346457"/>
    <x v="1"/>
    <s v="USD"/>
    <n v="1571720400"/>
    <n v="1572933600"/>
    <b v="0"/>
    <b v="0"/>
    <x v="3"/>
    <x v="3"/>
    <x v="3"/>
  </r>
  <r>
    <n v="378"/>
    <x v="377"/>
    <s v="Managed stable function"/>
    <n v="178200"/>
    <n v="24882"/>
    <n v="13.962962962962964"/>
    <x v="0"/>
    <x v="285"/>
    <n v="70.090140845070422"/>
    <x v="1"/>
    <s v="USD"/>
    <n v="1526878800"/>
    <n v="1530162000"/>
    <b v="0"/>
    <b v="0"/>
    <x v="4"/>
    <x v="4"/>
    <x v="4"/>
  </r>
  <r>
    <n v="379"/>
    <x v="378"/>
    <s v="Realigned clear-thinking migration"/>
    <n v="7200"/>
    <n v="2912"/>
    <n v="40.444444444444443"/>
    <x v="0"/>
    <x v="9"/>
    <n v="66.181818181818187"/>
    <x v="4"/>
    <s v="GBP"/>
    <n v="1319691600"/>
    <n v="1320904800"/>
    <b v="0"/>
    <b v="0"/>
    <x v="3"/>
    <x v="3"/>
    <x v="3"/>
  </r>
  <r>
    <n v="380"/>
    <x v="379"/>
    <s v="Optional clear-thinking process improvement"/>
    <n v="2500"/>
    <n v="4008"/>
    <n v="160.32"/>
    <x v="1"/>
    <x v="286"/>
    <n v="47.714285714285715"/>
    <x v="1"/>
    <s v="USD"/>
    <n v="1371963600"/>
    <n v="1372395600"/>
    <b v="0"/>
    <b v="0"/>
    <x v="3"/>
    <x v="3"/>
    <x v="3"/>
  </r>
  <r>
    <n v="381"/>
    <x v="380"/>
    <s v="Cross-group global moratorium"/>
    <n v="5300"/>
    <n v="9749"/>
    <n v="183.9433962264151"/>
    <x v="1"/>
    <x v="287"/>
    <n v="62.896774193548389"/>
    <x v="1"/>
    <s v="USD"/>
    <n v="1433739600"/>
    <n v="1437714000"/>
    <b v="0"/>
    <b v="0"/>
    <x v="3"/>
    <x v="3"/>
    <x v="3"/>
  </r>
  <r>
    <n v="382"/>
    <x v="381"/>
    <s v="Visionary systemic process improvement"/>
    <n v="9100"/>
    <n v="5803"/>
    <n v="63.769230769230766"/>
    <x v="0"/>
    <x v="109"/>
    <n v="86.611940298507463"/>
    <x v="1"/>
    <s v="USD"/>
    <n v="1508130000"/>
    <n v="1509771600"/>
    <b v="0"/>
    <b v="0"/>
    <x v="14"/>
    <x v="7"/>
    <x v="14"/>
  </r>
  <r>
    <n v="383"/>
    <x v="382"/>
    <s v="Progressive intangible flexibility"/>
    <n v="6300"/>
    <n v="14199"/>
    <n v="225.38095238095238"/>
    <x v="1"/>
    <x v="288"/>
    <n v="75.126984126984127"/>
    <x v="1"/>
    <s v="USD"/>
    <n v="1550037600"/>
    <n v="1550556000"/>
    <b v="0"/>
    <b v="1"/>
    <x v="0"/>
    <x v="0"/>
    <x v="0"/>
  </r>
  <r>
    <n v="384"/>
    <x v="383"/>
    <s v="Reactive real-time software"/>
    <n v="114400"/>
    <n v="196779"/>
    <n v="172.00961538461539"/>
    <x v="1"/>
    <x v="289"/>
    <n v="41.004167534903104"/>
    <x v="1"/>
    <s v="USD"/>
    <n v="1486706400"/>
    <n v="1489039200"/>
    <b v="1"/>
    <b v="1"/>
    <x v="4"/>
    <x v="4"/>
    <x v="4"/>
  </r>
  <r>
    <n v="385"/>
    <x v="384"/>
    <s v="Programmable incremental knowledge user"/>
    <n v="38900"/>
    <n v="56859"/>
    <n v="146.16709511568124"/>
    <x v="1"/>
    <x v="290"/>
    <n v="50.007915567282325"/>
    <x v="1"/>
    <s v="USD"/>
    <n v="1553835600"/>
    <n v="1556600400"/>
    <b v="0"/>
    <b v="0"/>
    <x v="9"/>
    <x v="5"/>
    <x v="9"/>
  </r>
  <r>
    <n v="386"/>
    <x v="385"/>
    <s v="Progressive 5thgeneration customer loyalty"/>
    <n v="135500"/>
    <n v="103554"/>
    <n v="76.42361623616236"/>
    <x v="0"/>
    <x v="291"/>
    <n v="96.960674157303373"/>
    <x v="1"/>
    <s v="USD"/>
    <n v="1277528400"/>
    <n v="1278565200"/>
    <b v="0"/>
    <b v="0"/>
    <x v="3"/>
    <x v="3"/>
    <x v="3"/>
  </r>
  <r>
    <n v="387"/>
    <x v="386"/>
    <s v="Triple-buffered logistical frame"/>
    <n v="109000"/>
    <n v="42795"/>
    <n v="39.261467889908261"/>
    <x v="0"/>
    <x v="292"/>
    <n v="100.93160377358491"/>
    <x v="1"/>
    <s v="USD"/>
    <n v="1339477200"/>
    <n v="1339909200"/>
    <b v="0"/>
    <b v="0"/>
    <x v="8"/>
    <x v="2"/>
    <x v="8"/>
  </r>
  <r>
    <n v="388"/>
    <x v="387"/>
    <s v="Exclusive dynamic adapter"/>
    <n v="114800"/>
    <n v="12938"/>
    <n v="11.270034843205574"/>
    <x v="3"/>
    <x v="293"/>
    <n v="89.227586206896547"/>
    <x v="5"/>
    <s v="CHF"/>
    <n v="1325656800"/>
    <n v="1325829600"/>
    <b v="0"/>
    <b v="0"/>
    <x v="7"/>
    <x v="1"/>
    <x v="7"/>
  </r>
  <r>
    <n v="389"/>
    <x v="388"/>
    <s v="Automated systemic hierarchy"/>
    <n v="83000"/>
    <n v="101352"/>
    <n v="122.11084337349398"/>
    <x v="1"/>
    <x v="294"/>
    <n v="87.979166666666671"/>
    <x v="1"/>
    <s v="USD"/>
    <n v="1288242000"/>
    <n v="1290578400"/>
    <b v="0"/>
    <b v="0"/>
    <x v="3"/>
    <x v="3"/>
    <x v="3"/>
  </r>
  <r>
    <n v="390"/>
    <x v="389"/>
    <s v="Digitized eco-centric core"/>
    <n v="2400"/>
    <n v="4477"/>
    <n v="186.54166666666669"/>
    <x v="1"/>
    <x v="126"/>
    <n v="89.54"/>
    <x v="1"/>
    <s v="USD"/>
    <n v="1379048400"/>
    <n v="1380344400"/>
    <b v="0"/>
    <b v="0"/>
    <x v="14"/>
    <x v="7"/>
    <x v="14"/>
  </r>
  <r>
    <n v="391"/>
    <x v="390"/>
    <s v="Mandatory uniform strategy"/>
    <n v="60400"/>
    <n v="4393"/>
    <n v="7.2731788079470201"/>
    <x v="0"/>
    <x v="295"/>
    <n v="29.09271523178808"/>
    <x v="1"/>
    <s v="USD"/>
    <n v="1389679200"/>
    <n v="1389852000"/>
    <b v="0"/>
    <b v="0"/>
    <x v="9"/>
    <x v="5"/>
    <x v="9"/>
  </r>
  <r>
    <n v="392"/>
    <x v="391"/>
    <s v="Profit-focused zero administration forecast"/>
    <n v="102900"/>
    <n v="67546"/>
    <n v="65.642371234207957"/>
    <x v="0"/>
    <x v="296"/>
    <n v="42.006218905472636"/>
    <x v="1"/>
    <s v="USD"/>
    <n v="1294293600"/>
    <n v="1294466400"/>
    <b v="0"/>
    <b v="0"/>
    <x v="8"/>
    <x v="2"/>
    <x v="8"/>
  </r>
  <r>
    <n v="393"/>
    <x v="392"/>
    <s v="De-engineered static orchestration"/>
    <n v="62800"/>
    <n v="143788"/>
    <n v="228.96178343949046"/>
    <x v="1"/>
    <x v="297"/>
    <n v="47.004903563255965"/>
    <x v="0"/>
    <s v="CAD"/>
    <n v="1500267600"/>
    <n v="1500354000"/>
    <b v="0"/>
    <b v="0"/>
    <x v="17"/>
    <x v="1"/>
    <x v="17"/>
  </r>
  <r>
    <n v="394"/>
    <x v="393"/>
    <s v="Customizable dynamic info-mediaries"/>
    <n v="800"/>
    <n v="3755"/>
    <n v="469.37499999999994"/>
    <x v="1"/>
    <x v="298"/>
    <n v="110.44117647058823"/>
    <x v="1"/>
    <s v="USD"/>
    <n v="1375074000"/>
    <n v="1375938000"/>
    <b v="0"/>
    <b v="1"/>
    <x v="4"/>
    <x v="4"/>
    <x v="4"/>
  </r>
  <r>
    <n v="395"/>
    <x v="122"/>
    <s v="Enhanced incremental budgetary management"/>
    <n v="7100"/>
    <n v="9238"/>
    <n v="130.11267605633802"/>
    <x v="1"/>
    <x v="10"/>
    <n v="41.990909090909092"/>
    <x v="1"/>
    <s v="USD"/>
    <n v="1323324000"/>
    <n v="1323410400"/>
    <b v="1"/>
    <b v="0"/>
    <x v="3"/>
    <x v="3"/>
    <x v="3"/>
  </r>
  <r>
    <n v="396"/>
    <x v="394"/>
    <s v="Digitized local info-mediaries"/>
    <n v="46100"/>
    <n v="77012"/>
    <n v="167.05422993492408"/>
    <x v="1"/>
    <x v="299"/>
    <n v="48.012468827930178"/>
    <x v="2"/>
    <s v="AUD"/>
    <n v="1538715600"/>
    <n v="1539406800"/>
    <b v="0"/>
    <b v="0"/>
    <x v="6"/>
    <x v="4"/>
    <x v="6"/>
  </r>
  <r>
    <n v="397"/>
    <x v="395"/>
    <s v="Virtual systematic monitoring"/>
    <n v="8100"/>
    <n v="14083"/>
    <n v="173.8641975308642"/>
    <x v="1"/>
    <x v="211"/>
    <n v="31.019823788546255"/>
    <x v="1"/>
    <s v="USD"/>
    <n v="1369285200"/>
    <n v="1369803600"/>
    <b v="0"/>
    <b v="0"/>
    <x v="1"/>
    <x v="1"/>
    <x v="1"/>
  </r>
  <r>
    <n v="398"/>
    <x v="396"/>
    <s v="Reactive bottom-line open architecture"/>
    <n v="1700"/>
    <n v="12202"/>
    <n v="717.76470588235293"/>
    <x v="1"/>
    <x v="300"/>
    <n v="99.203252032520325"/>
    <x v="6"/>
    <s v="EUR"/>
    <n v="1525755600"/>
    <n v="1525928400"/>
    <b v="0"/>
    <b v="1"/>
    <x v="10"/>
    <x v="4"/>
    <x v="10"/>
  </r>
  <r>
    <n v="399"/>
    <x v="397"/>
    <s v="Pre-emptive interactive model"/>
    <n v="97300"/>
    <n v="62127"/>
    <n v="63.850976361767728"/>
    <x v="0"/>
    <x v="301"/>
    <n v="66.022316684378325"/>
    <x v="1"/>
    <s v="USD"/>
    <n v="1296626400"/>
    <n v="1297231200"/>
    <b v="0"/>
    <b v="0"/>
    <x v="7"/>
    <x v="1"/>
    <x v="7"/>
  </r>
  <r>
    <n v="400"/>
    <x v="398"/>
    <s v="Ergonomic eco-centric open architecture"/>
    <n v="100"/>
    <n v="2"/>
    <n v="2"/>
    <x v="0"/>
    <x v="49"/>
    <n v="2"/>
    <x v="1"/>
    <s v="USD"/>
    <n v="1376629200"/>
    <n v="1378530000"/>
    <b v="0"/>
    <b v="1"/>
    <x v="14"/>
    <x v="7"/>
    <x v="14"/>
  </r>
  <r>
    <n v="401"/>
    <x v="399"/>
    <s v="Inverse radical hierarchy"/>
    <n v="900"/>
    <n v="13772"/>
    <n v="1530.2222222222222"/>
    <x v="1"/>
    <x v="302"/>
    <n v="46.060200668896321"/>
    <x v="1"/>
    <s v="USD"/>
    <n v="1572152400"/>
    <n v="1572152400"/>
    <b v="0"/>
    <b v="0"/>
    <x v="3"/>
    <x v="3"/>
    <x v="3"/>
  </r>
  <r>
    <n v="402"/>
    <x v="400"/>
    <s v="Team-oriented static interface"/>
    <n v="7300"/>
    <n v="2946"/>
    <n v="40.356164383561641"/>
    <x v="0"/>
    <x v="174"/>
    <n v="73.650000000000006"/>
    <x v="1"/>
    <s v="USD"/>
    <n v="1325829600"/>
    <n v="1329890400"/>
    <b v="0"/>
    <b v="1"/>
    <x v="12"/>
    <x v="4"/>
    <x v="12"/>
  </r>
  <r>
    <n v="403"/>
    <x v="401"/>
    <s v="Virtual foreground throughput"/>
    <n v="195800"/>
    <n v="168820"/>
    <n v="86.220633299284984"/>
    <x v="0"/>
    <x v="303"/>
    <n v="55.99336650082919"/>
    <x v="0"/>
    <s v="CAD"/>
    <n v="1273640400"/>
    <n v="1276750800"/>
    <b v="0"/>
    <b v="1"/>
    <x v="3"/>
    <x v="3"/>
    <x v="3"/>
  </r>
  <r>
    <n v="404"/>
    <x v="402"/>
    <s v="Visionary exuding Internet solution"/>
    <n v="48900"/>
    <n v="154321"/>
    <n v="315.58486707566465"/>
    <x v="1"/>
    <x v="304"/>
    <n v="68.985695127402778"/>
    <x v="1"/>
    <s v="USD"/>
    <n v="1510639200"/>
    <n v="1510898400"/>
    <b v="0"/>
    <b v="0"/>
    <x v="3"/>
    <x v="3"/>
    <x v="3"/>
  </r>
  <r>
    <n v="405"/>
    <x v="403"/>
    <s v="Synchronized secondary analyzer"/>
    <n v="29600"/>
    <n v="26527"/>
    <n v="89.618243243243242"/>
    <x v="0"/>
    <x v="305"/>
    <n v="60.981609195402299"/>
    <x v="1"/>
    <s v="USD"/>
    <n v="1528088400"/>
    <n v="1532408400"/>
    <b v="0"/>
    <b v="0"/>
    <x v="3"/>
    <x v="3"/>
    <x v="3"/>
  </r>
  <r>
    <n v="406"/>
    <x v="404"/>
    <s v="Balanced attitude-oriented parallelism"/>
    <n v="39300"/>
    <n v="71583"/>
    <n v="182.14503816793894"/>
    <x v="1"/>
    <x v="306"/>
    <n v="110.98139534883721"/>
    <x v="1"/>
    <s v="USD"/>
    <n v="1359525600"/>
    <n v="1360562400"/>
    <b v="1"/>
    <b v="0"/>
    <x v="4"/>
    <x v="4"/>
    <x v="4"/>
  </r>
  <r>
    <n v="407"/>
    <x v="405"/>
    <s v="Organized bandwidth-monitored core"/>
    <n v="3400"/>
    <n v="12100"/>
    <n v="355.88235294117646"/>
    <x v="1"/>
    <x v="307"/>
    <n v="25"/>
    <x v="3"/>
    <s v="DKK"/>
    <n v="1570942800"/>
    <n v="1571547600"/>
    <b v="0"/>
    <b v="0"/>
    <x v="3"/>
    <x v="3"/>
    <x v="3"/>
  </r>
  <r>
    <n v="408"/>
    <x v="406"/>
    <s v="Cloned leadingedge utilization"/>
    <n v="9200"/>
    <n v="12129"/>
    <n v="131.83695652173913"/>
    <x v="1"/>
    <x v="110"/>
    <n v="78.759740259740255"/>
    <x v="0"/>
    <s v="CAD"/>
    <n v="1466398800"/>
    <n v="1468126800"/>
    <b v="0"/>
    <b v="0"/>
    <x v="4"/>
    <x v="4"/>
    <x v="4"/>
  </r>
  <r>
    <n v="409"/>
    <x v="97"/>
    <s v="Secured asymmetric projection"/>
    <n v="135600"/>
    <n v="62804"/>
    <n v="46.315634218289084"/>
    <x v="0"/>
    <x v="308"/>
    <n v="87.960784313725483"/>
    <x v="1"/>
    <s v="USD"/>
    <n v="1492491600"/>
    <n v="1492837200"/>
    <b v="0"/>
    <b v="0"/>
    <x v="1"/>
    <x v="1"/>
    <x v="1"/>
  </r>
  <r>
    <n v="410"/>
    <x v="407"/>
    <s v="Advanced cohesive Graphic Interface"/>
    <n v="153700"/>
    <n v="55536"/>
    <n v="36.132726089785294"/>
    <x v="2"/>
    <x v="309"/>
    <n v="49.987398739873989"/>
    <x v="1"/>
    <s v="USD"/>
    <n v="1430197200"/>
    <n v="1430197200"/>
    <b v="0"/>
    <b v="0"/>
    <x v="20"/>
    <x v="6"/>
    <x v="20"/>
  </r>
  <r>
    <n v="411"/>
    <x v="408"/>
    <s v="Down-sized maximized function"/>
    <n v="7800"/>
    <n v="8161"/>
    <n v="104.62820512820512"/>
    <x v="1"/>
    <x v="172"/>
    <n v="99.524390243902445"/>
    <x v="1"/>
    <s v="USD"/>
    <n v="1496034000"/>
    <n v="1496206800"/>
    <b v="0"/>
    <b v="0"/>
    <x v="3"/>
    <x v="3"/>
    <x v="3"/>
  </r>
  <r>
    <n v="412"/>
    <x v="409"/>
    <s v="Realigned zero tolerance software"/>
    <n v="2100"/>
    <n v="14046"/>
    <n v="668.85714285714289"/>
    <x v="1"/>
    <x v="38"/>
    <n v="104.82089552238806"/>
    <x v="1"/>
    <s v="USD"/>
    <n v="1388728800"/>
    <n v="1389592800"/>
    <b v="0"/>
    <b v="0"/>
    <x v="13"/>
    <x v="5"/>
    <x v="13"/>
  </r>
  <r>
    <n v="413"/>
    <x v="410"/>
    <s v="Persevering analyzing extranet"/>
    <n v="189500"/>
    <n v="117628"/>
    <n v="62.072823218997364"/>
    <x v="2"/>
    <x v="310"/>
    <n v="108.01469237832875"/>
    <x v="1"/>
    <s v="USD"/>
    <n v="1543298400"/>
    <n v="1545631200"/>
    <b v="0"/>
    <b v="0"/>
    <x v="10"/>
    <x v="4"/>
    <x v="10"/>
  </r>
  <r>
    <n v="414"/>
    <x v="411"/>
    <s v="Innovative human-resource migration"/>
    <n v="188200"/>
    <n v="159405"/>
    <n v="84.699787460148784"/>
    <x v="0"/>
    <x v="311"/>
    <n v="28.998544660724033"/>
    <x v="1"/>
    <s v="USD"/>
    <n v="1271739600"/>
    <n v="1272430800"/>
    <b v="0"/>
    <b v="1"/>
    <x v="0"/>
    <x v="0"/>
    <x v="0"/>
  </r>
  <r>
    <n v="415"/>
    <x v="412"/>
    <s v="Intuitive needs-based monitoring"/>
    <n v="113500"/>
    <n v="12552"/>
    <n v="11.059030837004405"/>
    <x v="0"/>
    <x v="312"/>
    <n v="30.028708133971293"/>
    <x v="1"/>
    <s v="USD"/>
    <n v="1326434400"/>
    <n v="1327903200"/>
    <b v="0"/>
    <b v="0"/>
    <x v="3"/>
    <x v="3"/>
    <x v="3"/>
  </r>
  <r>
    <n v="416"/>
    <x v="413"/>
    <s v="Customer-focused disintermediate toolset"/>
    <n v="134600"/>
    <n v="59007"/>
    <n v="43.838781575037146"/>
    <x v="0"/>
    <x v="313"/>
    <n v="41.005559416261292"/>
    <x v="1"/>
    <s v="USD"/>
    <n v="1295244000"/>
    <n v="1296021600"/>
    <b v="0"/>
    <b v="1"/>
    <x v="4"/>
    <x v="4"/>
    <x v="4"/>
  </r>
  <r>
    <n v="417"/>
    <x v="414"/>
    <s v="Upgradable 24/7 emulation"/>
    <n v="1700"/>
    <n v="943"/>
    <n v="55.470588235294116"/>
    <x v="0"/>
    <x v="27"/>
    <n v="62.866666666666667"/>
    <x v="1"/>
    <s v="USD"/>
    <n v="1541221200"/>
    <n v="1543298400"/>
    <b v="0"/>
    <b v="0"/>
    <x v="3"/>
    <x v="3"/>
    <x v="3"/>
  </r>
  <r>
    <n v="418"/>
    <x v="32"/>
    <s v="Quality-focused client-server core"/>
    <n v="163700"/>
    <n v="93963"/>
    <n v="57.399511301160658"/>
    <x v="0"/>
    <x v="314"/>
    <n v="47.005002501250623"/>
    <x v="0"/>
    <s v="CAD"/>
    <n v="1336280400"/>
    <n v="1336366800"/>
    <b v="0"/>
    <b v="0"/>
    <x v="4"/>
    <x v="4"/>
    <x v="4"/>
  </r>
  <r>
    <n v="419"/>
    <x v="415"/>
    <s v="Upgradable maximized protocol"/>
    <n v="113800"/>
    <n v="140469"/>
    <n v="123.43497363796135"/>
    <x v="1"/>
    <x v="315"/>
    <n v="26.997693638285604"/>
    <x v="1"/>
    <s v="USD"/>
    <n v="1324533600"/>
    <n v="1325052000"/>
    <b v="0"/>
    <b v="0"/>
    <x v="2"/>
    <x v="2"/>
    <x v="2"/>
  </r>
  <r>
    <n v="420"/>
    <x v="416"/>
    <s v="Cross-platform interactive synergy"/>
    <n v="5000"/>
    <n v="6423"/>
    <n v="128.46"/>
    <x v="1"/>
    <x v="115"/>
    <n v="68.329787234042556"/>
    <x v="1"/>
    <s v="USD"/>
    <n v="1498366800"/>
    <n v="1499576400"/>
    <b v="0"/>
    <b v="0"/>
    <x v="3"/>
    <x v="3"/>
    <x v="3"/>
  </r>
  <r>
    <n v="421"/>
    <x v="417"/>
    <s v="User-centric fault-tolerant archive"/>
    <n v="9400"/>
    <n v="6015"/>
    <n v="63.989361702127653"/>
    <x v="0"/>
    <x v="316"/>
    <n v="50.974576271186443"/>
    <x v="1"/>
    <s v="USD"/>
    <n v="1498712400"/>
    <n v="1501304400"/>
    <b v="0"/>
    <b v="1"/>
    <x v="8"/>
    <x v="2"/>
    <x v="8"/>
  </r>
  <r>
    <n v="422"/>
    <x v="418"/>
    <s v="Reverse-engineered regional knowledge user"/>
    <n v="8700"/>
    <n v="11075"/>
    <n v="127.29885057471265"/>
    <x v="1"/>
    <x v="317"/>
    <n v="54.024390243902438"/>
    <x v="1"/>
    <s v="USD"/>
    <n v="1271480400"/>
    <n v="1273208400"/>
    <b v="0"/>
    <b v="1"/>
    <x v="3"/>
    <x v="3"/>
    <x v="3"/>
  </r>
  <r>
    <n v="423"/>
    <x v="419"/>
    <s v="Self-enabling real-time definition"/>
    <n v="147800"/>
    <n v="15723"/>
    <n v="10.638024357239512"/>
    <x v="0"/>
    <x v="318"/>
    <n v="97.055555555555557"/>
    <x v="1"/>
    <s v="USD"/>
    <n v="1316667600"/>
    <n v="1316840400"/>
    <b v="0"/>
    <b v="1"/>
    <x v="0"/>
    <x v="0"/>
    <x v="0"/>
  </r>
  <r>
    <n v="424"/>
    <x v="420"/>
    <s v="User-centric impactful projection"/>
    <n v="5100"/>
    <n v="2064"/>
    <n v="40.470588235294116"/>
    <x v="0"/>
    <x v="100"/>
    <n v="24.867469879518072"/>
    <x v="1"/>
    <s v="USD"/>
    <n v="1524027600"/>
    <n v="1524546000"/>
    <b v="0"/>
    <b v="0"/>
    <x v="7"/>
    <x v="1"/>
    <x v="7"/>
  </r>
  <r>
    <n v="425"/>
    <x v="421"/>
    <s v="Vision-oriented actuating hardware"/>
    <n v="2700"/>
    <n v="7767"/>
    <n v="287.66666666666663"/>
    <x v="1"/>
    <x v="45"/>
    <n v="84.423913043478265"/>
    <x v="1"/>
    <s v="USD"/>
    <n v="1438059600"/>
    <n v="1438578000"/>
    <b v="0"/>
    <b v="0"/>
    <x v="14"/>
    <x v="7"/>
    <x v="14"/>
  </r>
  <r>
    <n v="426"/>
    <x v="422"/>
    <s v="Virtual leadingedge framework"/>
    <n v="1800"/>
    <n v="10313"/>
    <n v="572.94444444444446"/>
    <x v="1"/>
    <x v="319"/>
    <n v="47.091324200913242"/>
    <x v="1"/>
    <s v="USD"/>
    <n v="1361944800"/>
    <n v="1362549600"/>
    <b v="0"/>
    <b v="0"/>
    <x v="3"/>
    <x v="3"/>
    <x v="3"/>
  </r>
  <r>
    <n v="427"/>
    <x v="423"/>
    <s v="Managed discrete framework"/>
    <n v="174500"/>
    <n v="197018"/>
    <n v="112.90429799426933"/>
    <x v="1"/>
    <x v="320"/>
    <n v="77.996041171813147"/>
    <x v="1"/>
    <s v="USD"/>
    <n v="1410584400"/>
    <n v="1413349200"/>
    <b v="0"/>
    <b v="1"/>
    <x v="3"/>
    <x v="3"/>
    <x v="3"/>
  </r>
  <r>
    <n v="428"/>
    <x v="424"/>
    <s v="Progressive zero-defect capability"/>
    <n v="101400"/>
    <n v="47037"/>
    <n v="46.387573964497044"/>
    <x v="0"/>
    <x v="321"/>
    <n v="62.967871485943775"/>
    <x v="1"/>
    <s v="USD"/>
    <n v="1297404000"/>
    <n v="1298008800"/>
    <b v="0"/>
    <b v="0"/>
    <x v="10"/>
    <x v="4"/>
    <x v="10"/>
  </r>
  <r>
    <n v="429"/>
    <x v="425"/>
    <s v="Right-sized demand-driven adapter"/>
    <n v="191000"/>
    <n v="173191"/>
    <n v="90.675916230366497"/>
    <x v="3"/>
    <x v="322"/>
    <n v="81.006080449017773"/>
    <x v="1"/>
    <s v="USD"/>
    <n v="1392012000"/>
    <n v="1394427600"/>
    <b v="0"/>
    <b v="1"/>
    <x v="14"/>
    <x v="7"/>
    <x v="14"/>
  </r>
  <r>
    <n v="430"/>
    <x v="426"/>
    <s v="Re-engineered attitude-oriented frame"/>
    <n v="8100"/>
    <n v="5487"/>
    <n v="67.740740740740748"/>
    <x v="0"/>
    <x v="286"/>
    <n v="65.321428571428569"/>
    <x v="1"/>
    <s v="USD"/>
    <n v="1569733200"/>
    <n v="1572670800"/>
    <b v="0"/>
    <b v="0"/>
    <x v="3"/>
    <x v="3"/>
    <x v="3"/>
  </r>
  <r>
    <n v="431"/>
    <x v="427"/>
    <s v="Compatible multimedia utilization"/>
    <n v="5100"/>
    <n v="9817"/>
    <n v="192.49019607843135"/>
    <x v="1"/>
    <x v="115"/>
    <n v="104.43617021276596"/>
    <x v="1"/>
    <s v="USD"/>
    <n v="1529643600"/>
    <n v="1531112400"/>
    <b v="1"/>
    <b v="0"/>
    <x v="3"/>
    <x v="3"/>
    <x v="3"/>
  </r>
  <r>
    <n v="432"/>
    <x v="428"/>
    <s v="Re-contextualized dedicated hardware"/>
    <n v="7700"/>
    <n v="6369"/>
    <n v="82.714285714285722"/>
    <x v="0"/>
    <x v="222"/>
    <n v="69.989010989010993"/>
    <x v="1"/>
    <s v="USD"/>
    <n v="1399006800"/>
    <n v="1400734800"/>
    <b v="0"/>
    <b v="0"/>
    <x v="3"/>
    <x v="3"/>
    <x v="3"/>
  </r>
  <r>
    <n v="433"/>
    <x v="429"/>
    <s v="Decentralized composite paradigm"/>
    <n v="121400"/>
    <n v="65755"/>
    <n v="54.163920922570021"/>
    <x v="0"/>
    <x v="323"/>
    <n v="83.023989898989896"/>
    <x v="1"/>
    <s v="USD"/>
    <n v="1385359200"/>
    <n v="1386741600"/>
    <b v="0"/>
    <b v="1"/>
    <x v="4"/>
    <x v="4"/>
    <x v="4"/>
  </r>
  <r>
    <n v="434"/>
    <x v="430"/>
    <s v="Cloned transitional hierarchy"/>
    <n v="5400"/>
    <n v="903"/>
    <n v="16.722222222222221"/>
    <x v="3"/>
    <x v="234"/>
    <n v="90.3"/>
    <x v="0"/>
    <s v="CAD"/>
    <n v="1480572000"/>
    <n v="1481781600"/>
    <b v="1"/>
    <b v="0"/>
    <x v="3"/>
    <x v="3"/>
    <x v="3"/>
  </r>
  <r>
    <n v="435"/>
    <x v="431"/>
    <s v="Advanced discrete leverage"/>
    <n v="152400"/>
    <n v="178120"/>
    <n v="116.87664041994749"/>
    <x v="1"/>
    <x v="324"/>
    <n v="103.98131932282546"/>
    <x v="6"/>
    <s v="EUR"/>
    <n v="1418623200"/>
    <n v="1419660000"/>
    <b v="0"/>
    <b v="1"/>
    <x v="3"/>
    <x v="3"/>
    <x v="3"/>
  </r>
  <r>
    <n v="436"/>
    <x v="432"/>
    <s v="Open-source incremental throughput"/>
    <n v="1300"/>
    <n v="13678"/>
    <n v="1052.1538461538462"/>
    <x v="1"/>
    <x v="61"/>
    <n v="54.931726907630519"/>
    <x v="1"/>
    <s v="USD"/>
    <n v="1555736400"/>
    <n v="1555822800"/>
    <b v="0"/>
    <b v="0"/>
    <x v="17"/>
    <x v="1"/>
    <x v="17"/>
  </r>
  <r>
    <n v="437"/>
    <x v="433"/>
    <s v="Centralized regional interface"/>
    <n v="8100"/>
    <n v="9969"/>
    <n v="123.07407407407408"/>
    <x v="1"/>
    <x v="325"/>
    <n v="51.921875"/>
    <x v="1"/>
    <s v="USD"/>
    <n v="1442120400"/>
    <n v="1442379600"/>
    <b v="0"/>
    <b v="1"/>
    <x v="10"/>
    <x v="4"/>
    <x v="10"/>
  </r>
  <r>
    <n v="438"/>
    <x v="434"/>
    <s v="Streamlined web-enabled knowledgebase"/>
    <n v="8300"/>
    <n v="14827"/>
    <n v="178.63855421686748"/>
    <x v="1"/>
    <x v="326"/>
    <n v="60.02834008097166"/>
    <x v="1"/>
    <s v="USD"/>
    <n v="1362376800"/>
    <n v="1364965200"/>
    <b v="0"/>
    <b v="0"/>
    <x v="3"/>
    <x v="3"/>
    <x v="3"/>
  </r>
  <r>
    <n v="439"/>
    <x v="435"/>
    <s v="Digitized transitional monitoring"/>
    <n v="28400"/>
    <n v="100900"/>
    <n v="355.28169014084506"/>
    <x v="1"/>
    <x v="327"/>
    <n v="44.003488879197555"/>
    <x v="1"/>
    <s v="USD"/>
    <n v="1478408400"/>
    <n v="1479016800"/>
    <b v="0"/>
    <b v="0"/>
    <x v="22"/>
    <x v="4"/>
    <x v="22"/>
  </r>
  <r>
    <n v="440"/>
    <x v="436"/>
    <s v="Networked optimal adapter"/>
    <n v="102500"/>
    <n v="165954"/>
    <n v="161.90634146341463"/>
    <x v="1"/>
    <x v="328"/>
    <n v="53.003513254551258"/>
    <x v="1"/>
    <s v="USD"/>
    <n v="1498798800"/>
    <n v="1499662800"/>
    <b v="0"/>
    <b v="0"/>
    <x v="19"/>
    <x v="4"/>
    <x v="19"/>
  </r>
  <r>
    <n v="441"/>
    <x v="437"/>
    <s v="Automated optimal function"/>
    <n v="7000"/>
    <n v="1744"/>
    <n v="24.914285714285715"/>
    <x v="0"/>
    <x v="235"/>
    <n v="54.5"/>
    <x v="1"/>
    <s v="USD"/>
    <n v="1335416400"/>
    <n v="1337835600"/>
    <b v="0"/>
    <b v="0"/>
    <x v="8"/>
    <x v="2"/>
    <x v="8"/>
  </r>
  <r>
    <n v="442"/>
    <x v="438"/>
    <s v="Devolved system-worthy framework"/>
    <n v="5400"/>
    <n v="10731"/>
    <n v="198.72222222222223"/>
    <x v="1"/>
    <x v="182"/>
    <n v="75.04195804195804"/>
    <x v="6"/>
    <s v="EUR"/>
    <n v="1504328400"/>
    <n v="1505710800"/>
    <b v="0"/>
    <b v="0"/>
    <x v="3"/>
    <x v="3"/>
    <x v="3"/>
  </r>
  <r>
    <n v="443"/>
    <x v="439"/>
    <s v="Stand-alone user-facing service-desk"/>
    <n v="9300"/>
    <n v="3232"/>
    <n v="34.752688172043008"/>
    <x v="3"/>
    <x v="329"/>
    <n v="35.911111111111111"/>
    <x v="1"/>
    <s v="USD"/>
    <n v="1285822800"/>
    <n v="1287464400"/>
    <b v="0"/>
    <b v="0"/>
    <x v="3"/>
    <x v="3"/>
    <x v="3"/>
  </r>
  <r>
    <n v="444"/>
    <x v="347"/>
    <s v="Versatile global attitude"/>
    <n v="6200"/>
    <n v="10938"/>
    <n v="176.41935483870967"/>
    <x v="1"/>
    <x v="102"/>
    <n v="36.952702702702702"/>
    <x v="1"/>
    <s v="USD"/>
    <n v="1311483600"/>
    <n v="1311656400"/>
    <b v="0"/>
    <b v="1"/>
    <x v="7"/>
    <x v="1"/>
    <x v="7"/>
  </r>
  <r>
    <n v="445"/>
    <x v="440"/>
    <s v="Intuitive demand-driven Local Area Network"/>
    <n v="2100"/>
    <n v="10739"/>
    <n v="511.38095238095235"/>
    <x v="1"/>
    <x v="73"/>
    <n v="63.170588235294119"/>
    <x v="1"/>
    <s v="USD"/>
    <n v="1291356000"/>
    <n v="1293170400"/>
    <b v="0"/>
    <b v="1"/>
    <x v="3"/>
    <x v="3"/>
    <x v="3"/>
  </r>
  <r>
    <n v="446"/>
    <x v="441"/>
    <s v="Assimilated uniform methodology"/>
    <n v="6800"/>
    <n v="5579"/>
    <n v="82.044117647058826"/>
    <x v="0"/>
    <x v="129"/>
    <n v="29.99462365591398"/>
    <x v="1"/>
    <s v="USD"/>
    <n v="1355810400"/>
    <n v="1355983200"/>
    <b v="0"/>
    <b v="0"/>
    <x v="8"/>
    <x v="2"/>
    <x v="8"/>
  </r>
  <r>
    <n v="447"/>
    <x v="442"/>
    <s v="Self-enabling next generation algorithm"/>
    <n v="155200"/>
    <n v="37754"/>
    <n v="24.326030927835053"/>
    <x v="3"/>
    <x v="330"/>
    <n v="86"/>
    <x v="4"/>
    <s v="GBP"/>
    <n v="1513663200"/>
    <n v="1515045600"/>
    <b v="0"/>
    <b v="0"/>
    <x v="19"/>
    <x v="4"/>
    <x v="19"/>
  </r>
  <r>
    <n v="448"/>
    <x v="443"/>
    <s v="Object-based demand-driven strategy"/>
    <n v="89900"/>
    <n v="45384"/>
    <n v="50.482758620689658"/>
    <x v="0"/>
    <x v="331"/>
    <n v="75.014876033057845"/>
    <x v="1"/>
    <s v="USD"/>
    <n v="1365915600"/>
    <n v="1366088400"/>
    <b v="0"/>
    <b v="1"/>
    <x v="11"/>
    <x v="6"/>
    <x v="11"/>
  </r>
  <r>
    <n v="449"/>
    <x v="444"/>
    <s v="Public-key coherent ability"/>
    <n v="900"/>
    <n v="8703"/>
    <n v="967"/>
    <x v="1"/>
    <x v="99"/>
    <n v="101.19767441860465"/>
    <x v="3"/>
    <s v="DKK"/>
    <n v="1551852000"/>
    <n v="1553317200"/>
    <b v="0"/>
    <b v="0"/>
    <x v="11"/>
    <x v="6"/>
    <x v="11"/>
  </r>
  <r>
    <n v="450"/>
    <x v="445"/>
    <s v="Up-sized composite success"/>
    <n v="100"/>
    <n v="4"/>
    <n v="4"/>
    <x v="0"/>
    <x v="49"/>
    <n v="4"/>
    <x v="0"/>
    <s v="CAD"/>
    <n v="1540098000"/>
    <n v="1542088800"/>
    <b v="0"/>
    <b v="0"/>
    <x v="10"/>
    <x v="4"/>
    <x v="10"/>
  </r>
  <r>
    <n v="451"/>
    <x v="446"/>
    <s v="Innovative exuding matrix"/>
    <n v="148400"/>
    <n v="182302"/>
    <n v="122.84501347708894"/>
    <x v="1"/>
    <x v="332"/>
    <n v="29.001272669424118"/>
    <x v="1"/>
    <s v="USD"/>
    <n v="1500440400"/>
    <n v="1503118800"/>
    <b v="0"/>
    <b v="0"/>
    <x v="1"/>
    <x v="1"/>
    <x v="1"/>
  </r>
  <r>
    <n v="452"/>
    <x v="447"/>
    <s v="Realigned impactful artificial intelligence"/>
    <n v="4800"/>
    <n v="3045"/>
    <n v="63.4375"/>
    <x v="0"/>
    <x v="249"/>
    <n v="98.225806451612897"/>
    <x v="1"/>
    <s v="USD"/>
    <n v="1278392400"/>
    <n v="1278478800"/>
    <b v="0"/>
    <b v="0"/>
    <x v="6"/>
    <x v="4"/>
    <x v="6"/>
  </r>
  <r>
    <n v="453"/>
    <x v="448"/>
    <s v="Multi-layered multi-tasking secured line"/>
    <n v="182400"/>
    <n v="102749"/>
    <n v="56.331688596491226"/>
    <x v="0"/>
    <x v="333"/>
    <n v="87.001693480101608"/>
    <x v="1"/>
    <s v="USD"/>
    <n v="1480572000"/>
    <n v="1484114400"/>
    <b v="0"/>
    <b v="0"/>
    <x v="22"/>
    <x v="4"/>
    <x v="22"/>
  </r>
  <r>
    <n v="454"/>
    <x v="449"/>
    <s v="Upgradable upward-trending portal"/>
    <n v="4000"/>
    <n v="1763"/>
    <n v="44.074999999999996"/>
    <x v="0"/>
    <x v="334"/>
    <n v="45.205128205128204"/>
    <x v="1"/>
    <s v="USD"/>
    <n v="1382331600"/>
    <n v="1385445600"/>
    <b v="0"/>
    <b v="1"/>
    <x v="6"/>
    <x v="4"/>
    <x v="6"/>
  </r>
  <r>
    <n v="455"/>
    <x v="450"/>
    <s v="Profit-focused global product"/>
    <n v="116500"/>
    <n v="137904"/>
    <n v="118.37253218884121"/>
    <x v="1"/>
    <x v="335"/>
    <n v="37.001341561577675"/>
    <x v="1"/>
    <s v="USD"/>
    <n v="1316754000"/>
    <n v="1318741200"/>
    <b v="0"/>
    <b v="0"/>
    <x v="3"/>
    <x v="3"/>
    <x v="3"/>
  </r>
  <r>
    <n v="456"/>
    <x v="451"/>
    <s v="Operative well-modulated data-warehouse"/>
    <n v="146400"/>
    <n v="152438"/>
    <n v="104.1243169398907"/>
    <x v="1"/>
    <x v="336"/>
    <n v="94.976947040498445"/>
    <x v="1"/>
    <s v="USD"/>
    <n v="1518242400"/>
    <n v="1518242400"/>
    <b v="0"/>
    <b v="1"/>
    <x v="7"/>
    <x v="1"/>
    <x v="7"/>
  </r>
  <r>
    <n v="457"/>
    <x v="452"/>
    <s v="Cloned asymmetric functionalities"/>
    <n v="5000"/>
    <n v="1332"/>
    <n v="26.640000000000004"/>
    <x v="0"/>
    <x v="337"/>
    <n v="28.956521739130434"/>
    <x v="1"/>
    <s v="USD"/>
    <n v="1476421200"/>
    <n v="1476594000"/>
    <b v="0"/>
    <b v="0"/>
    <x v="3"/>
    <x v="3"/>
    <x v="3"/>
  </r>
  <r>
    <n v="458"/>
    <x v="453"/>
    <s v="Pre-emptive neutral portal"/>
    <n v="33800"/>
    <n v="118706"/>
    <n v="351.20118343195264"/>
    <x v="1"/>
    <x v="338"/>
    <n v="55.993396226415094"/>
    <x v="1"/>
    <s v="USD"/>
    <n v="1269752400"/>
    <n v="1273554000"/>
    <b v="0"/>
    <b v="0"/>
    <x v="3"/>
    <x v="3"/>
    <x v="3"/>
  </r>
  <r>
    <n v="459"/>
    <x v="454"/>
    <s v="Switchable demand-driven help-desk"/>
    <n v="6300"/>
    <n v="5674"/>
    <n v="90.063492063492063"/>
    <x v="0"/>
    <x v="339"/>
    <n v="54.038095238095238"/>
    <x v="1"/>
    <s v="USD"/>
    <n v="1419746400"/>
    <n v="1421906400"/>
    <b v="0"/>
    <b v="0"/>
    <x v="4"/>
    <x v="4"/>
    <x v="4"/>
  </r>
  <r>
    <n v="460"/>
    <x v="455"/>
    <s v="Business-focused static ability"/>
    <n v="2400"/>
    <n v="4119"/>
    <n v="171.625"/>
    <x v="1"/>
    <x v="126"/>
    <n v="82.38"/>
    <x v="1"/>
    <s v="USD"/>
    <n v="1281330000"/>
    <n v="1281589200"/>
    <b v="0"/>
    <b v="0"/>
    <x v="3"/>
    <x v="3"/>
    <x v="3"/>
  </r>
  <r>
    <n v="461"/>
    <x v="456"/>
    <s v="Networked secondary structure"/>
    <n v="98800"/>
    <n v="139354"/>
    <n v="141.04655870445345"/>
    <x v="1"/>
    <x v="340"/>
    <n v="66.997115384615384"/>
    <x v="1"/>
    <s v="USD"/>
    <n v="1398661200"/>
    <n v="1400389200"/>
    <b v="0"/>
    <b v="0"/>
    <x v="6"/>
    <x v="4"/>
    <x v="6"/>
  </r>
  <r>
    <n v="462"/>
    <x v="457"/>
    <s v="Total multimedia website"/>
    <n v="188800"/>
    <n v="57734"/>
    <n v="30.57944915254237"/>
    <x v="0"/>
    <x v="341"/>
    <n v="107.91401869158878"/>
    <x v="1"/>
    <s v="USD"/>
    <n v="1359525600"/>
    <n v="1362808800"/>
    <b v="0"/>
    <b v="0"/>
    <x v="20"/>
    <x v="6"/>
    <x v="20"/>
  </r>
  <r>
    <n v="463"/>
    <x v="458"/>
    <s v="Cross-platform upward-trending parallelism"/>
    <n v="134300"/>
    <n v="145265"/>
    <n v="108.16455696202532"/>
    <x v="1"/>
    <x v="342"/>
    <n v="69.009501187648453"/>
    <x v="1"/>
    <s v="USD"/>
    <n v="1388469600"/>
    <n v="1388815200"/>
    <b v="0"/>
    <b v="0"/>
    <x v="10"/>
    <x v="4"/>
    <x v="10"/>
  </r>
  <r>
    <n v="464"/>
    <x v="459"/>
    <s v="Pre-emptive mission-critical hardware"/>
    <n v="71200"/>
    <n v="95020"/>
    <n v="133.45505617977528"/>
    <x v="1"/>
    <x v="343"/>
    <n v="39.006568144499177"/>
    <x v="1"/>
    <s v="USD"/>
    <n v="1518328800"/>
    <n v="1519538400"/>
    <b v="0"/>
    <b v="0"/>
    <x v="3"/>
    <x v="3"/>
    <x v="3"/>
  </r>
  <r>
    <n v="465"/>
    <x v="460"/>
    <s v="Up-sized responsive protocol"/>
    <n v="4700"/>
    <n v="8829"/>
    <n v="187.85106382978722"/>
    <x v="1"/>
    <x v="175"/>
    <n v="110.3625"/>
    <x v="1"/>
    <s v="USD"/>
    <n v="1517032800"/>
    <n v="1517810400"/>
    <b v="0"/>
    <b v="0"/>
    <x v="18"/>
    <x v="5"/>
    <x v="18"/>
  </r>
  <r>
    <n v="466"/>
    <x v="461"/>
    <s v="Pre-emptive transitional frame"/>
    <n v="1200"/>
    <n v="3984"/>
    <n v="332"/>
    <x v="1"/>
    <x v="344"/>
    <n v="94.857142857142861"/>
    <x v="1"/>
    <s v="USD"/>
    <n v="1368594000"/>
    <n v="1370581200"/>
    <b v="0"/>
    <b v="1"/>
    <x v="8"/>
    <x v="2"/>
    <x v="8"/>
  </r>
  <r>
    <n v="467"/>
    <x v="462"/>
    <s v="Profit-focused content-based application"/>
    <n v="1400"/>
    <n v="8053"/>
    <n v="575.21428571428578"/>
    <x v="1"/>
    <x v="279"/>
    <n v="57.935251798561154"/>
    <x v="0"/>
    <s v="CAD"/>
    <n v="1448258400"/>
    <n v="1448863200"/>
    <b v="0"/>
    <b v="1"/>
    <x v="2"/>
    <x v="2"/>
    <x v="2"/>
  </r>
  <r>
    <n v="468"/>
    <x v="463"/>
    <s v="Streamlined neutral analyzer"/>
    <n v="4000"/>
    <n v="1620"/>
    <n v="40.5"/>
    <x v="0"/>
    <x v="36"/>
    <n v="101.25"/>
    <x v="1"/>
    <s v="USD"/>
    <n v="1555218000"/>
    <n v="1556600400"/>
    <b v="0"/>
    <b v="0"/>
    <x v="3"/>
    <x v="3"/>
    <x v="3"/>
  </r>
  <r>
    <n v="469"/>
    <x v="464"/>
    <s v="Assimilated neutral utilization"/>
    <n v="5600"/>
    <n v="10328"/>
    <n v="184.42857142857144"/>
    <x v="1"/>
    <x v="122"/>
    <n v="64.95597484276729"/>
    <x v="1"/>
    <s v="USD"/>
    <n v="1431925200"/>
    <n v="1432098000"/>
    <b v="0"/>
    <b v="0"/>
    <x v="6"/>
    <x v="4"/>
    <x v="6"/>
  </r>
  <r>
    <n v="470"/>
    <x v="465"/>
    <s v="Extended dedicated archive"/>
    <n v="3600"/>
    <n v="10289"/>
    <n v="285.80555555555554"/>
    <x v="1"/>
    <x v="345"/>
    <n v="27.00524934383202"/>
    <x v="1"/>
    <s v="USD"/>
    <n v="1481522400"/>
    <n v="1482127200"/>
    <b v="0"/>
    <b v="0"/>
    <x v="8"/>
    <x v="2"/>
    <x v="8"/>
  </r>
  <r>
    <n v="471"/>
    <x v="197"/>
    <s v="Configurable static help-desk"/>
    <n v="3100"/>
    <n v="9889"/>
    <n v="319"/>
    <x v="1"/>
    <x v="346"/>
    <n v="50.97422680412371"/>
    <x v="4"/>
    <s v="GBP"/>
    <n v="1335934800"/>
    <n v="1335934800"/>
    <b v="0"/>
    <b v="1"/>
    <x v="0"/>
    <x v="0"/>
    <x v="0"/>
  </r>
  <r>
    <n v="472"/>
    <x v="466"/>
    <s v="Self-enabling clear-thinking framework"/>
    <n v="153800"/>
    <n v="60342"/>
    <n v="39.234070221066318"/>
    <x v="0"/>
    <x v="347"/>
    <n v="104.94260869565217"/>
    <x v="1"/>
    <s v="USD"/>
    <n v="1552280400"/>
    <n v="1556946000"/>
    <b v="0"/>
    <b v="0"/>
    <x v="1"/>
    <x v="1"/>
    <x v="1"/>
  </r>
  <r>
    <n v="473"/>
    <x v="467"/>
    <s v="Assimilated fault-tolerant capacity"/>
    <n v="5000"/>
    <n v="8907"/>
    <n v="178.14000000000001"/>
    <x v="1"/>
    <x v="88"/>
    <n v="84.028301886792448"/>
    <x v="1"/>
    <s v="USD"/>
    <n v="1529989200"/>
    <n v="1530075600"/>
    <b v="0"/>
    <b v="0"/>
    <x v="5"/>
    <x v="1"/>
    <x v="5"/>
  </r>
  <r>
    <n v="474"/>
    <x v="468"/>
    <s v="Enhanced neutral ability"/>
    <n v="4000"/>
    <n v="14606"/>
    <n v="365.15"/>
    <x v="1"/>
    <x v="23"/>
    <n v="102.85915492957747"/>
    <x v="1"/>
    <s v="USD"/>
    <n v="1418709600"/>
    <n v="1418796000"/>
    <b v="0"/>
    <b v="0"/>
    <x v="19"/>
    <x v="4"/>
    <x v="19"/>
  </r>
  <r>
    <n v="475"/>
    <x v="469"/>
    <s v="Function-based attitude-oriented groupware"/>
    <n v="7400"/>
    <n v="8432"/>
    <n v="113.94594594594594"/>
    <x v="1"/>
    <x v="57"/>
    <n v="39.962085308056871"/>
    <x v="1"/>
    <s v="USD"/>
    <n v="1372136400"/>
    <n v="1372482000"/>
    <b v="0"/>
    <b v="1"/>
    <x v="18"/>
    <x v="5"/>
    <x v="18"/>
  </r>
  <r>
    <n v="476"/>
    <x v="470"/>
    <s v="Optional solution-oriented instruction set"/>
    <n v="191500"/>
    <n v="57122"/>
    <n v="29.828720626631856"/>
    <x v="0"/>
    <x v="348"/>
    <n v="51.001785714285717"/>
    <x v="1"/>
    <s v="USD"/>
    <n v="1533877200"/>
    <n v="1534395600"/>
    <b v="0"/>
    <b v="0"/>
    <x v="13"/>
    <x v="5"/>
    <x v="13"/>
  </r>
  <r>
    <n v="477"/>
    <x v="471"/>
    <s v="Organic object-oriented core"/>
    <n v="8500"/>
    <n v="4613"/>
    <n v="54.270588235294113"/>
    <x v="0"/>
    <x v="86"/>
    <n v="40.823008849557525"/>
    <x v="1"/>
    <s v="USD"/>
    <n v="1309064400"/>
    <n v="1311397200"/>
    <b v="0"/>
    <b v="0"/>
    <x v="22"/>
    <x v="4"/>
    <x v="22"/>
  </r>
  <r>
    <n v="478"/>
    <x v="472"/>
    <s v="Balanced impactful circuit"/>
    <n v="68800"/>
    <n v="162603"/>
    <n v="236.34156976744185"/>
    <x v="1"/>
    <x v="349"/>
    <n v="58.999637155297535"/>
    <x v="1"/>
    <s v="USD"/>
    <n v="1425877200"/>
    <n v="1426914000"/>
    <b v="0"/>
    <b v="0"/>
    <x v="8"/>
    <x v="2"/>
    <x v="8"/>
  </r>
  <r>
    <n v="479"/>
    <x v="473"/>
    <s v="Future-proofed heuristic encryption"/>
    <n v="2400"/>
    <n v="12310"/>
    <n v="512.91666666666663"/>
    <x v="1"/>
    <x v="350"/>
    <n v="71.156069364161851"/>
    <x v="4"/>
    <s v="GBP"/>
    <n v="1501304400"/>
    <n v="1501477200"/>
    <b v="0"/>
    <b v="0"/>
    <x v="0"/>
    <x v="0"/>
    <x v="0"/>
  </r>
  <r>
    <n v="480"/>
    <x v="474"/>
    <s v="Balanced bifurcated leverage"/>
    <n v="8600"/>
    <n v="8656"/>
    <n v="100.65116279069768"/>
    <x v="1"/>
    <x v="215"/>
    <n v="99.494252873563212"/>
    <x v="1"/>
    <s v="USD"/>
    <n v="1268287200"/>
    <n v="1269061200"/>
    <b v="0"/>
    <b v="1"/>
    <x v="14"/>
    <x v="7"/>
    <x v="14"/>
  </r>
  <r>
    <n v="481"/>
    <x v="475"/>
    <s v="Sharable discrete budgetary management"/>
    <n v="196600"/>
    <n v="159931"/>
    <n v="81.348423194303152"/>
    <x v="0"/>
    <x v="351"/>
    <n v="103.98634590377114"/>
    <x v="1"/>
    <s v="USD"/>
    <n v="1412139600"/>
    <n v="1415772000"/>
    <b v="0"/>
    <b v="1"/>
    <x v="3"/>
    <x v="3"/>
    <x v="3"/>
  </r>
  <r>
    <n v="482"/>
    <x v="476"/>
    <s v="Focused solution-oriented instruction set"/>
    <n v="4200"/>
    <n v="689"/>
    <n v="16.404761904761905"/>
    <x v="0"/>
    <x v="352"/>
    <n v="76.555555555555557"/>
    <x v="1"/>
    <s v="USD"/>
    <n v="1330063200"/>
    <n v="1331013600"/>
    <b v="0"/>
    <b v="1"/>
    <x v="13"/>
    <x v="5"/>
    <x v="13"/>
  </r>
  <r>
    <n v="483"/>
    <x v="477"/>
    <s v="Down-sized actuating infrastructure"/>
    <n v="91400"/>
    <n v="48236"/>
    <n v="52.774617067833695"/>
    <x v="0"/>
    <x v="353"/>
    <n v="87.068592057761734"/>
    <x v="1"/>
    <s v="USD"/>
    <n v="1576130400"/>
    <n v="1576735200"/>
    <b v="0"/>
    <b v="0"/>
    <x v="3"/>
    <x v="3"/>
    <x v="3"/>
  </r>
  <r>
    <n v="484"/>
    <x v="478"/>
    <s v="Synergistic cohesive adapter"/>
    <n v="29600"/>
    <n v="77021"/>
    <n v="260.20608108108109"/>
    <x v="1"/>
    <x v="354"/>
    <n v="48.99554707379135"/>
    <x v="4"/>
    <s v="GBP"/>
    <n v="1407128400"/>
    <n v="1411362000"/>
    <b v="0"/>
    <b v="1"/>
    <x v="0"/>
    <x v="0"/>
    <x v="0"/>
  </r>
  <r>
    <n v="485"/>
    <x v="479"/>
    <s v="Quality-focused mission-critical structure"/>
    <n v="90600"/>
    <n v="27844"/>
    <n v="30.73289183222958"/>
    <x v="0"/>
    <x v="355"/>
    <n v="42.969135802469133"/>
    <x v="4"/>
    <s v="GBP"/>
    <n v="1560142800"/>
    <n v="1563685200"/>
    <b v="0"/>
    <b v="0"/>
    <x v="3"/>
    <x v="3"/>
    <x v="3"/>
  </r>
  <r>
    <n v="486"/>
    <x v="480"/>
    <s v="Compatible exuding Graphical User Interface"/>
    <n v="5200"/>
    <n v="702"/>
    <n v="13.5"/>
    <x v="0"/>
    <x v="356"/>
    <n v="33.428571428571431"/>
    <x v="4"/>
    <s v="GBP"/>
    <n v="1520575200"/>
    <n v="1521867600"/>
    <b v="0"/>
    <b v="1"/>
    <x v="18"/>
    <x v="5"/>
    <x v="18"/>
  </r>
  <r>
    <n v="487"/>
    <x v="481"/>
    <s v="Monitored 24/7 time-frame"/>
    <n v="110300"/>
    <n v="197024"/>
    <n v="178.62556663644605"/>
    <x v="1"/>
    <x v="357"/>
    <n v="83.982949701619773"/>
    <x v="1"/>
    <s v="USD"/>
    <n v="1492664400"/>
    <n v="1495515600"/>
    <b v="0"/>
    <b v="0"/>
    <x v="3"/>
    <x v="3"/>
    <x v="3"/>
  </r>
  <r>
    <n v="488"/>
    <x v="482"/>
    <s v="Virtual secondary open architecture"/>
    <n v="5300"/>
    <n v="11663"/>
    <n v="220.0566037735849"/>
    <x v="1"/>
    <x v="127"/>
    <n v="101.41739130434783"/>
    <x v="1"/>
    <s v="USD"/>
    <n v="1454479200"/>
    <n v="1455948000"/>
    <b v="0"/>
    <b v="0"/>
    <x v="3"/>
    <x v="3"/>
    <x v="3"/>
  </r>
  <r>
    <n v="489"/>
    <x v="483"/>
    <s v="Down-sized mobile time-frame"/>
    <n v="9200"/>
    <n v="9339"/>
    <n v="101.5108695652174"/>
    <x v="1"/>
    <x v="72"/>
    <n v="109.87058823529412"/>
    <x v="6"/>
    <s v="EUR"/>
    <n v="1281934800"/>
    <n v="1282366800"/>
    <b v="0"/>
    <b v="0"/>
    <x v="8"/>
    <x v="2"/>
    <x v="8"/>
  </r>
  <r>
    <n v="490"/>
    <x v="484"/>
    <s v="Innovative disintermediate encryption"/>
    <n v="2400"/>
    <n v="4596"/>
    <n v="191.5"/>
    <x v="1"/>
    <x v="358"/>
    <n v="31.916666666666668"/>
    <x v="1"/>
    <s v="USD"/>
    <n v="1573970400"/>
    <n v="1574575200"/>
    <b v="0"/>
    <b v="0"/>
    <x v="23"/>
    <x v="8"/>
    <x v="23"/>
  </r>
  <r>
    <n v="491"/>
    <x v="485"/>
    <s v="Universal contextually-based knowledgebase"/>
    <n v="56800"/>
    <n v="173437"/>
    <n v="305.34683098591546"/>
    <x v="1"/>
    <x v="120"/>
    <n v="70.993450675399103"/>
    <x v="1"/>
    <s v="USD"/>
    <n v="1372654800"/>
    <n v="1374901200"/>
    <b v="0"/>
    <b v="1"/>
    <x v="0"/>
    <x v="0"/>
    <x v="0"/>
  </r>
  <r>
    <n v="492"/>
    <x v="486"/>
    <s v="Persevering interactive matrix"/>
    <n v="191000"/>
    <n v="45831"/>
    <n v="23.995287958115181"/>
    <x v="3"/>
    <x v="359"/>
    <n v="77.026890756302521"/>
    <x v="1"/>
    <s v="USD"/>
    <n v="1275886800"/>
    <n v="1278910800"/>
    <b v="1"/>
    <b v="1"/>
    <x v="12"/>
    <x v="4"/>
    <x v="12"/>
  </r>
  <r>
    <n v="493"/>
    <x v="487"/>
    <s v="Seamless background framework"/>
    <n v="900"/>
    <n v="6514"/>
    <n v="723.77777777777771"/>
    <x v="1"/>
    <x v="251"/>
    <n v="101.78125"/>
    <x v="1"/>
    <s v="USD"/>
    <n v="1561784400"/>
    <n v="1562907600"/>
    <b v="0"/>
    <b v="0"/>
    <x v="14"/>
    <x v="7"/>
    <x v="14"/>
  </r>
  <r>
    <n v="494"/>
    <x v="488"/>
    <s v="Balanced upward-trending productivity"/>
    <n v="2500"/>
    <n v="13684"/>
    <n v="547.36"/>
    <x v="1"/>
    <x v="360"/>
    <n v="51.059701492537314"/>
    <x v="1"/>
    <s v="USD"/>
    <n v="1332392400"/>
    <n v="1332478800"/>
    <b v="0"/>
    <b v="0"/>
    <x v="8"/>
    <x v="2"/>
    <x v="8"/>
  </r>
  <r>
    <n v="495"/>
    <x v="489"/>
    <s v="Centralized clear-thinking solution"/>
    <n v="3200"/>
    <n v="13264"/>
    <n v="414.49999999999994"/>
    <x v="1"/>
    <x v="135"/>
    <n v="68.02051282051282"/>
    <x v="3"/>
    <s v="DKK"/>
    <n v="1402376400"/>
    <n v="1402722000"/>
    <b v="0"/>
    <b v="0"/>
    <x v="3"/>
    <x v="3"/>
    <x v="3"/>
  </r>
  <r>
    <n v="496"/>
    <x v="490"/>
    <s v="Optimized bi-directional extranet"/>
    <n v="183800"/>
    <n v="1667"/>
    <n v="0.90696409140369971"/>
    <x v="0"/>
    <x v="71"/>
    <n v="30.87037037037037"/>
    <x v="1"/>
    <s v="USD"/>
    <n v="1495342800"/>
    <n v="1496811600"/>
    <b v="0"/>
    <b v="0"/>
    <x v="10"/>
    <x v="4"/>
    <x v="10"/>
  </r>
  <r>
    <n v="497"/>
    <x v="491"/>
    <s v="Intuitive actuating benchmark"/>
    <n v="9800"/>
    <n v="3349"/>
    <n v="34.173469387755098"/>
    <x v="0"/>
    <x v="53"/>
    <n v="27.908333333333335"/>
    <x v="1"/>
    <s v="USD"/>
    <n v="1482213600"/>
    <n v="1482213600"/>
    <b v="0"/>
    <b v="1"/>
    <x v="8"/>
    <x v="2"/>
    <x v="8"/>
  </r>
  <r>
    <n v="498"/>
    <x v="492"/>
    <s v="Devolved background project"/>
    <n v="193400"/>
    <n v="46317"/>
    <n v="23.948810754912099"/>
    <x v="0"/>
    <x v="361"/>
    <n v="79.994818652849744"/>
    <x v="3"/>
    <s v="DKK"/>
    <n v="1420092000"/>
    <n v="1420264800"/>
    <b v="0"/>
    <b v="0"/>
    <x v="2"/>
    <x v="2"/>
    <x v="2"/>
  </r>
  <r>
    <n v="499"/>
    <x v="493"/>
    <s v="Reverse-engineered executive emulation"/>
    <n v="163800"/>
    <n v="78743"/>
    <n v="48.072649572649574"/>
    <x v="0"/>
    <x v="362"/>
    <n v="38.003378378378379"/>
    <x v="1"/>
    <s v="USD"/>
    <n v="1458018000"/>
    <n v="1458450000"/>
    <b v="0"/>
    <b v="1"/>
    <x v="4"/>
    <x v="4"/>
    <x v="4"/>
  </r>
  <r>
    <n v="500"/>
    <x v="494"/>
    <s v="Team-oriented clear-thinking matrix"/>
    <n v="100"/>
    <n v="0"/>
    <n v="0"/>
    <x v="0"/>
    <x v="0"/>
    <s v="0"/>
    <x v="1"/>
    <s v="USD"/>
    <n v="1367384400"/>
    <n v="1369803600"/>
    <b v="0"/>
    <b v="1"/>
    <x v="3"/>
    <x v="3"/>
    <x v="3"/>
  </r>
  <r>
    <n v="501"/>
    <x v="495"/>
    <s v="Focused coherent methodology"/>
    <n v="153600"/>
    <n v="107743"/>
    <n v="70.145182291666657"/>
    <x v="0"/>
    <x v="363"/>
    <n v="59.990534521158132"/>
    <x v="1"/>
    <s v="USD"/>
    <n v="1363064400"/>
    <n v="1363237200"/>
    <b v="0"/>
    <b v="0"/>
    <x v="4"/>
    <x v="4"/>
    <x v="4"/>
  </r>
  <r>
    <n v="502"/>
    <x v="212"/>
    <s v="Reduced context-sensitive complexity"/>
    <n v="1300"/>
    <n v="6889"/>
    <n v="529.92307692307691"/>
    <x v="1"/>
    <x v="129"/>
    <n v="37.037634408602152"/>
    <x v="2"/>
    <s v="AUD"/>
    <n v="1343365200"/>
    <n v="1345870800"/>
    <b v="0"/>
    <b v="1"/>
    <x v="11"/>
    <x v="6"/>
    <x v="11"/>
  </r>
  <r>
    <n v="503"/>
    <x v="496"/>
    <s v="Decentralized 4thgeneration time-frame"/>
    <n v="25500"/>
    <n v="45983"/>
    <n v="180.32549019607845"/>
    <x v="1"/>
    <x v="364"/>
    <n v="99.963043478260872"/>
    <x v="1"/>
    <s v="USD"/>
    <n v="1435726800"/>
    <n v="1437454800"/>
    <b v="0"/>
    <b v="0"/>
    <x v="6"/>
    <x v="4"/>
    <x v="6"/>
  </r>
  <r>
    <n v="504"/>
    <x v="497"/>
    <s v="De-engineered cohesive moderator"/>
    <n v="7500"/>
    <n v="6924"/>
    <n v="92.320000000000007"/>
    <x v="0"/>
    <x v="197"/>
    <n v="111.6774193548387"/>
    <x v="6"/>
    <s v="EUR"/>
    <n v="1431925200"/>
    <n v="1432011600"/>
    <b v="0"/>
    <b v="0"/>
    <x v="1"/>
    <x v="1"/>
    <x v="1"/>
  </r>
  <r>
    <n v="505"/>
    <x v="498"/>
    <s v="Ameliorated explicit parallelism"/>
    <n v="89900"/>
    <n v="12497"/>
    <n v="13.901001112347053"/>
    <x v="0"/>
    <x v="365"/>
    <n v="36.014409221902014"/>
    <x v="1"/>
    <s v="USD"/>
    <n v="1362722400"/>
    <n v="1366347600"/>
    <b v="0"/>
    <b v="1"/>
    <x v="15"/>
    <x v="5"/>
    <x v="15"/>
  </r>
  <r>
    <n v="506"/>
    <x v="499"/>
    <s v="Customizable background monitoring"/>
    <n v="18000"/>
    <n v="166874"/>
    <n v="927.07777777777767"/>
    <x v="1"/>
    <x v="366"/>
    <n v="66.010284810126578"/>
    <x v="1"/>
    <s v="USD"/>
    <n v="1511416800"/>
    <n v="1512885600"/>
    <b v="0"/>
    <b v="1"/>
    <x v="3"/>
    <x v="3"/>
    <x v="3"/>
  </r>
  <r>
    <n v="507"/>
    <x v="500"/>
    <s v="Compatible well-modulated budgetary management"/>
    <n v="2100"/>
    <n v="837"/>
    <n v="39.857142857142861"/>
    <x v="0"/>
    <x v="161"/>
    <n v="44.05263157894737"/>
    <x v="1"/>
    <s v="USD"/>
    <n v="1365483600"/>
    <n v="1369717200"/>
    <b v="0"/>
    <b v="1"/>
    <x v="2"/>
    <x v="2"/>
    <x v="2"/>
  </r>
  <r>
    <n v="508"/>
    <x v="501"/>
    <s v="Up-sized radical pricing structure"/>
    <n v="172700"/>
    <n v="193820"/>
    <n v="112.22929936305732"/>
    <x v="1"/>
    <x v="367"/>
    <n v="52.999726551818434"/>
    <x v="1"/>
    <s v="USD"/>
    <n v="1532840400"/>
    <n v="1534654800"/>
    <b v="0"/>
    <b v="0"/>
    <x v="3"/>
    <x v="3"/>
    <x v="3"/>
  </r>
  <r>
    <n v="509"/>
    <x v="173"/>
    <s v="Robust zero-defect project"/>
    <n v="168500"/>
    <n v="119510"/>
    <n v="70.925816023738875"/>
    <x v="0"/>
    <x v="368"/>
    <n v="95"/>
    <x v="1"/>
    <s v="USD"/>
    <n v="1336194000"/>
    <n v="1337058000"/>
    <b v="0"/>
    <b v="0"/>
    <x v="3"/>
    <x v="3"/>
    <x v="3"/>
  </r>
  <r>
    <n v="510"/>
    <x v="502"/>
    <s v="Re-engineered mobile task-force"/>
    <n v="7800"/>
    <n v="9289"/>
    <n v="119.08974358974358"/>
    <x v="1"/>
    <x v="54"/>
    <n v="70.908396946564892"/>
    <x v="2"/>
    <s v="AUD"/>
    <n v="1527742800"/>
    <n v="1529816400"/>
    <b v="0"/>
    <b v="0"/>
    <x v="6"/>
    <x v="4"/>
    <x v="6"/>
  </r>
  <r>
    <n v="511"/>
    <x v="503"/>
    <s v="User-centric intangible neural-net"/>
    <n v="147800"/>
    <n v="35498"/>
    <n v="24.017591339648174"/>
    <x v="0"/>
    <x v="369"/>
    <n v="98.060773480662988"/>
    <x v="1"/>
    <s v="USD"/>
    <n v="1564030800"/>
    <n v="1564894800"/>
    <b v="0"/>
    <b v="0"/>
    <x v="3"/>
    <x v="3"/>
    <x v="3"/>
  </r>
  <r>
    <n v="512"/>
    <x v="504"/>
    <s v="Organized explicit core"/>
    <n v="9100"/>
    <n v="12678"/>
    <n v="139.31868131868131"/>
    <x v="1"/>
    <x v="370"/>
    <n v="53.046025104602514"/>
    <x v="1"/>
    <s v="USD"/>
    <n v="1404536400"/>
    <n v="1404622800"/>
    <b v="0"/>
    <b v="1"/>
    <x v="11"/>
    <x v="6"/>
    <x v="11"/>
  </r>
  <r>
    <n v="513"/>
    <x v="505"/>
    <s v="Synchronized 6thgeneration adapter"/>
    <n v="8300"/>
    <n v="3260"/>
    <n v="39.277108433734945"/>
    <x v="3"/>
    <x v="164"/>
    <n v="93.142857142857139"/>
    <x v="1"/>
    <s v="USD"/>
    <n v="1284008400"/>
    <n v="1284181200"/>
    <b v="0"/>
    <b v="0"/>
    <x v="19"/>
    <x v="4"/>
    <x v="19"/>
  </r>
  <r>
    <n v="514"/>
    <x v="506"/>
    <s v="Centralized motivating capacity"/>
    <n v="138700"/>
    <n v="31123"/>
    <n v="22.439077144917089"/>
    <x v="3"/>
    <x v="371"/>
    <n v="58.945075757575758"/>
    <x v="5"/>
    <s v="CHF"/>
    <n v="1386309600"/>
    <n v="1386741600"/>
    <b v="0"/>
    <b v="1"/>
    <x v="1"/>
    <x v="1"/>
    <x v="1"/>
  </r>
  <r>
    <n v="515"/>
    <x v="507"/>
    <s v="Phased 24hour flexibility"/>
    <n v="8600"/>
    <n v="4797"/>
    <n v="55.779069767441861"/>
    <x v="0"/>
    <x v="221"/>
    <n v="36.067669172932334"/>
    <x v="0"/>
    <s v="CAD"/>
    <n v="1324620000"/>
    <n v="1324792800"/>
    <b v="0"/>
    <b v="1"/>
    <x v="3"/>
    <x v="3"/>
    <x v="3"/>
  </r>
  <r>
    <n v="516"/>
    <x v="508"/>
    <s v="Exclusive 5thgeneration structure"/>
    <n v="125400"/>
    <n v="53324"/>
    <n v="42.523125996810208"/>
    <x v="0"/>
    <x v="372"/>
    <n v="63.030732860520096"/>
    <x v="1"/>
    <s v="USD"/>
    <n v="1281070800"/>
    <n v="1284354000"/>
    <b v="0"/>
    <b v="0"/>
    <x v="9"/>
    <x v="5"/>
    <x v="9"/>
  </r>
  <r>
    <n v="517"/>
    <x v="509"/>
    <s v="Multi-tiered maximized orchestration"/>
    <n v="5900"/>
    <n v="6608"/>
    <n v="112.00000000000001"/>
    <x v="1"/>
    <x v="373"/>
    <n v="84.717948717948715"/>
    <x v="1"/>
    <s v="USD"/>
    <n v="1493960400"/>
    <n v="1494392400"/>
    <b v="0"/>
    <b v="0"/>
    <x v="0"/>
    <x v="0"/>
    <x v="0"/>
  </r>
  <r>
    <n v="518"/>
    <x v="510"/>
    <s v="Open-architected uniform instruction set"/>
    <n v="8800"/>
    <n v="622"/>
    <n v="7.0681818181818183"/>
    <x v="0"/>
    <x v="234"/>
    <n v="62.2"/>
    <x v="1"/>
    <s v="USD"/>
    <n v="1519365600"/>
    <n v="1519538400"/>
    <b v="0"/>
    <b v="1"/>
    <x v="10"/>
    <x v="4"/>
    <x v="10"/>
  </r>
  <r>
    <n v="519"/>
    <x v="511"/>
    <s v="Exclusive asymmetric analyzer"/>
    <n v="177700"/>
    <n v="180802"/>
    <n v="101.74563871693867"/>
    <x v="1"/>
    <x v="374"/>
    <n v="101.97518330513255"/>
    <x v="1"/>
    <s v="USD"/>
    <n v="1420696800"/>
    <n v="1421906400"/>
    <b v="0"/>
    <b v="1"/>
    <x v="1"/>
    <x v="1"/>
    <x v="1"/>
  </r>
  <r>
    <n v="520"/>
    <x v="512"/>
    <s v="Organic radical collaboration"/>
    <n v="800"/>
    <n v="3406"/>
    <n v="425.75"/>
    <x v="1"/>
    <x v="235"/>
    <n v="106.4375"/>
    <x v="1"/>
    <s v="USD"/>
    <n v="1555650000"/>
    <n v="1555909200"/>
    <b v="0"/>
    <b v="0"/>
    <x v="3"/>
    <x v="3"/>
    <x v="3"/>
  </r>
  <r>
    <n v="521"/>
    <x v="513"/>
    <s v="Function-based multi-state software"/>
    <n v="7600"/>
    <n v="11061"/>
    <n v="145.53947368421052"/>
    <x v="1"/>
    <x v="375"/>
    <n v="29.975609756097562"/>
    <x v="1"/>
    <s v="USD"/>
    <n v="1471928400"/>
    <n v="1472446800"/>
    <b v="0"/>
    <b v="1"/>
    <x v="6"/>
    <x v="4"/>
    <x v="6"/>
  </r>
  <r>
    <n v="522"/>
    <x v="514"/>
    <s v="Innovative static budgetary management"/>
    <n v="50500"/>
    <n v="16389"/>
    <n v="32.453465346534657"/>
    <x v="0"/>
    <x v="271"/>
    <n v="85.806282722513089"/>
    <x v="1"/>
    <s v="USD"/>
    <n v="1341291600"/>
    <n v="1342328400"/>
    <b v="0"/>
    <b v="0"/>
    <x v="12"/>
    <x v="4"/>
    <x v="12"/>
  </r>
  <r>
    <n v="523"/>
    <x v="515"/>
    <s v="Triple-buffered holistic ability"/>
    <n v="900"/>
    <n v="6303"/>
    <n v="700.33333333333326"/>
    <x v="1"/>
    <x v="121"/>
    <n v="70.82022471910112"/>
    <x v="1"/>
    <s v="USD"/>
    <n v="1267682400"/>
    <n v="1268114400"/>
    <b v="0"/>
    <b v="0"/>
    <x v="12"/>
    <x v="4"/>
    <x v="12"/>
  </r>
  <r>
    <n v="524"/>
    <x v="516"/>
    <s v="Diverse scalable superstructure"/>
    <n v="96700"/>
    <n v="81136"/>
    <n v="83.904860392967933"/>
    <x v="0"/>
    <x v="376"/>
    <n v="40.998484082870135"/>
    <x v="1"/>
    <s v="USD"/>
    <n v="1272258000"/>
    <n v="1273381200"/>
    <b v="0"/>
    <b v="0"/>
    <x v="3"/>
    <x v="3"/>
    <x v="3"/>
  </r>
  <r>
    <n v="525"/>
    <x v="517"/>
    <s v="Balanced leadingedge data-warehouse"/>
    <n v="2100"/>
    <n v="1768"/>
    <n v="84.19047619047619"/>
    <x v="0"/>
    <x v="377"/>
    <n v="28.063492063492063"/>
    <x v="1"/>
    <s v="USD"/>
    <n v="1290492000"/>
    <n v="1290837600"/>
    <b v="0"/>
    <b v="0"/>
    <x v="8"/>
    <x v="2"/>
    <x v="8"/>
  </r>
  <r>
    <n v="526"/>
    <x v="518"/>
    <s v="Digitized bandwidth-monitored open architecture"/>
    <n v="8300"/>
    <n v="12944"/>
    <n v="155.95180722891567"/>
    <x v="1"/>
    <x v="98"/>
    <n v="88.054421768707485"/>
    <x v="1"/>
    <s v="USD"/>
    <n v="1451109600"/>
    <n v="1454306400"/>
    <b v="0"/>
    <b v="1"/>
    <x v="3"/>
    <x v="3"/>
    <x v="3"/>
  </r>
  <r>
    <n v="527"/>
    <x v="519"/>
    <s v="Enterprise-wide intermediate portal"/>
    <n v="189200"/>
    <n v="188480"/>
    <n v="99.619450317124731"/>
    <x v="0"/>
    <x v="378"/>
    <n v="31"/>
    <x v="0"/>
    <s v="CAD"/>
    <n v="1454652000"/>
    <n v="1457762400"/>
    <b v="0"/>
    <b v="0"/>
    <x v="10"/>
    <x v="4"/>
    <x v="10"/>
  </r>
  <r>
    <n v="528"/>
    <x v="520"/>
    <s v="Focused leadingedge matrix"/>
    <n v="9000"/>
    <n v="7227"/>
    <n v="80.300000000000011"/>
    <x v="0"/>
    <x v="175"/>
    <n v="90.337500000000006"/>
    <x v="4"/>
    <s v="GBP"/>
    <n v="1385186400"/>
    <n v="1389074400"/>
    <b v="0"/>
    <b v="0"/>
    <x v="7"/>
    <x v="1"/>
    <x v="7"/>
  </r>
  <r>
    <n v="529"/>
    <x v="521"/>
    <s v="Seamless logistical encryption"/>
    <n v="5100"/>
    <n v="574"/>
    <n v="11.254901960784313"/>
    <x v="0"/>
    <x v="352"/>
    <n v="63.777777777777779"/>
    <x v="1"/>
    <s v="USD"/>
    <n v="1399698000"/>
    <n v="1402117200"/>
    <b v="0"/>
    <b v="0"/>
    <x v="11"/>
    <x v="6"/>
    <x v="11"/>
  </r>
  <r>
    <n v="530"/>
    <x v="522"/>
    <s v="Stand-alone human-resource workforce"/>
    <n v="105000"/>
    <n v="96328"/>
    <n v="91.740952380952379"/>
    <x v="0"/>
    <x v="200"/>
    <n v="53.995515695067262"/>
    <x v="1"/>
    <s v="USD"/>
    <n v="1283230800"/>
    <n v="1284440400"/>
    <b v="0"/>
    <b v="1"/>
    <x v="13"/>
    <x v="5"/>
    <x v="13"/>
  </r>
  <r>
    <n v="531"/>
    <x v="523"/>
    <s v="Automated zero tolerance implementation"/>
    <n v="186700"/>
    <n v="178338"/>
    <n v="95.521156936261391"/>
    <x v="2"/>
    <x v="379"/>
    <n v="48.993956043956047"/>
    <x v="5"/>
    <s v="CHF"/>
    <n v="1384149600"/>
    <n v="1388988000"/>
    <b v="0"/>
    <b v="0"/>
    <x v="11"/>
    <x v="6"/>
    <x v="11"/>
  </r>
  <r>
    <n v="532"/>
    <x v="524"/>
    <s v="Pre-emptive grid-enabled contingency"/>
    <n v="1600"/>
    <n v="8046"/>
    <n v="502.87499999999994"/>
    <x v="1"/>
    <x v="105"/>
    <n v="63.857142857142854"/>
    <x v="0"/>
    <s v="CAD"/>
    <n v="1516860000"/>
    <n v="1516946400"/>
    <b v="0"/>
    <b v="0"/>
    <x v="3"/>
    <x v="3"/>
    <x v="3"/>
  </r>
  <r>
    <n v="533"/>
    <x v="525"/>
    <s v="Multi-lateral didactic encoding"/>
    <n v="115600"/>
    <n v="184086"/>
    <n v="159.24394463667818"/>
    <x v="1"/>
    <x v="380"/>
    <n v="82.996393146979258"/>
    <x v="4"/>
    <s v="GBP"/>
    <n v="1374642000"/>
    <n v="1377752400"/>
    <b v="0"/>
    <b v="0"/>
    <x v="7"/>
    <x v="1"/>
    <x v="7"/>
  </r>
  <r>
    <n v="534"/>
    <x v="526"/>
    <s v="Self-enabling didactic orchestration"/>
    <n v="89100"/>
    <n v="13385"/>
    <n v="15.022446689113355"/>
    <x v="0"/>
    <x v="166"/>
    <n v="55.08230452674897"/>
    <x v="1"/>
    <s v="USD"/>
    <n v="1534482000"/>
    <n v="1534568400"/>
    <b v="0"/>
    <b v="1"/>
    <x v="6"/>
    <x v="4"/>
    <x v="6"/>
  </r>
  <r>
    <n v="535"/>
    <x v="527"/>
    <s v="Profit-focused 24/7 data-warehouse"/>
    <n v="2600"/>
    <n v="12533"/>
    <n v="482.03846153846149"/>
    <x v="1"/>
    <x v="381"/>
    <n v="62.044554455445542"/>
    <x v="6"/>
    <s v="EUR"/>
    <n v="1528434000"/>
    <n v="1528606800"/>
    <b v="0"/>
    <b v="1"/>
    <x v="3"/>
    <x v="3"/>
    <x v="3"/>
  </r>
  <r>
    <n v="536"/>
    <x v="528"/>
    <s v="Enhanced methodical middleware"/>
    <n v="9800"/>
    <n v="14697"/>
    <n v="149.96938775510205"/>
    <x v="1"/>
    <x v="382"/>
    <n v="104.97857142857143"/>
    <x v="6"/>
    <s v="EUR"/>
    <n v="1282626000"/>
    <n v="1284872400"/>
    <b v="0"/>
    <b v="0"/>
    <x v="13"/>
    <x v="5"/>
    <x v="13"/>
  </r>
  <r>
    <n v="537"/>
    <x v="529"/>
    <s v="Synchronized client-driven projection"/>
    <n v="84400"/>
    <n v="98935"/>
    <n v="117.22156398104266"/>
    <x v="1"/>
    <x v="383"/>
    <n v="94.044676806083643"/>
    <x v="3"/>
    <s v="DKK"/>
    <n v="1535605200"/>
    <n v="1537592400"/>
    <b v="1"/>
    <b v="1"/>
    <x v="4"/>
    <x v="4"/>
    <x v="4"/>
  </r>
  <r>
    <n v="538"/>
    <x v="530"/>
    <s v="Networked didactic time-frame"/>
    <n v="151300"/>
    <n v="57034"/>
    <n v="37.695968274950431"/>
    <x v="0"/>
    <x v="384"/>
    <n v="44.007716049382715"/>
    <x v="1"/>
    <s v="USD"/>
    <n v="1379826000"/>
    <n v="1381208400"/>
    <b v="0"/>
    <b v="0"/>
    <x v="20"/>
    <x v="6"/>
    <x v="20"/>
  </r>
  <r>
    <n v="539"/>
    <x v="531"/>
    <s v="Assimilated exuding toolset"/>
    <n v="9800"/>
    <n v="7120"/>
    <n v="72.653061224489804"/>
    <x v="0"/>
    <x v="385"/>
    <n v="92.467532467532465"/>
    <x v="1"/>
    <s v="USD"/>
    <n v="1561957200"/>
    <n v="1562475600"/>
    <b v="0"/>
    <b v="1"/>
    <x v="0"/>
    <x v="0"/>
    <x v="0"/>
  </r>
  <r>
    <n v="540"/>
    <x v="532"/>
    <s v="Front-line client-server secured line"/>
    <n v="5300"/>
    <n v="14097"/>
    <n v="265.98113207547169"/>
    <x v="1"/>
    <x v="326"/>
    <n v="57.072874493927124"/>
    <x v="1"/>
    <s v="USD"/>
    <n v="1525496400"/>
    <n v="1527397200"/>
    <b v="0"/>
    <b v="0"/>
    <x v="14"/>
    <x v="7"/>
    <x v="14"/>
  </r>
  <r>
    <n v="541"/>
    <x v="533"/>
    <s v="Polarized systemic Internet solution"/>
    <n v="178000"/>
    <n v="43086"/>
    <n v="24.205617977528089"/>
    <x v="0"/>
    <x v="386"/>
    <n v="109.07848101265823"/>
    <x v="6"/>
    <s v="EUR"/>
    <n v="1433912400"/>
    <n v="1436158800"/>
    <b v="0"/>
    <b v="0"/>
    <x v="20"/>
    <x v="6"/>
    <x v="20"/>
  </r>
  <r>
    <n v="542"/>
    <x v="534"/>
    <s v="Profit-focused exuding moderator"/>
    <n v="77000"/>
    <n v="1930"/>
    <n v="2.5064935064935066"/>
    <x v="0"/>
    <x v="240"/>
    <n v="39.387755102040813"/>
    <x v="4"/>
    <s v="GBP"/>
    <n v="1453442400"/>
    <n v="1456034400"/>
    <b v="0"/>
    <b v="0"/>
    <x v="7"/>
    <x v="1"/>
    <x v="7"/>
  </r>
  <r>
    <n v="543"/>
    <x v="535"/>
    <s v="Cross-group high-level moderator"/>
    <n v="84900"/>
    <n v="13864"/>
    <n v="16.329799764428738"/>
    <x v="0"/>
    <x v="80"/>
    <n v="77.022222222222226"/>
    <x v="1"/>
    <s v="USD"/>
    <n v="1378875600"/>
    <n v="1380171600"/>
    <b v="0"/>
    <b v="0"/>
    <x v="11"/>
    <x v="6"/>
    <x v="11"/>
  </r>
  <r>
    <n v="544"/>
    <x v="536"/>
    <s v="Public-key 3rdgeneration system engine"/>
    <n v="2800"/>
    <n v="7742"/>
    <n v="276.5"/>
    <x v="1"/>
    <x v="286"/>
    <n v="92.166666666666671"/>
    <x v="1"/>
    <s v="USD"/>
    <n v="1452232800"/>
    <n v="1453356000"/>
    <b v="0"/>
    <b v="0"/>
    <x v="1"/>
    <x v="1"/>
    <x v="1"/>
  </r>
  <r>
    <n v="545"/>
    <x v="537"/>
    <s v="Organized value-added access"/>
    <n v="184800"/>
    <n v="164109"/>
    <n v="88.803571428571431"/>
    <x v="0"/>
    <x v="387"/>
    <n v="61.007063197026021"/>
    <x v="1"/>
    <s v="USD"/>
    <n v="1577253600"/>
    <n v="1578981600"/>
    <b v="0"/>
    <b v="0"/>
    <x v="3"/>
    <x v="3"/>
    <x v="3"/>
  </r>
  <r>
    <n v="546"/>
    <x v="538"/>
    <s v="Cloned global Graphical User Interface"/>
    <n v="4200"/>
    <n v="6870"/>
    <n v="163.57142857142856"/>
    <x v="1"/>
    <x v="39"/>
    <n v="78.068181818181813"/>
    <x v="1"/>
    <s v="USD"/>
    <n v="1537160400"/>
    <n v="1537419600"/>
    <b v="0"/>
    <b v="1"/>
    <x v="3"/>
    <x v="3"/>
    <x v="3"/>
  </r>
  <r>
    <n v="547"/>
    <x v="539"/>
    <s v="Focused solution-oriented matrix"/>
    <n v="1300"/>
    <n v="12597"/>
    <n v="969"/>
    <x v="1"/>
    <x v="388"/>
    <n v="80.75"/>
    <x v="1"/>
    <s v="USD"/>
    <n v="1422165600"/>
    <n v="1423202400"/>
    <b v="0"/>
    <b v="0"/>
    <x v="6"/>
    <x v="4"/>
    <x v="6"/>
  </r>
  <r>
    <n v="548"/>
    <x v="540"/>
    <s v="Monitored discrete toolset"/>
    <n v="66100"/>
    <n v="179074"/>
    <n v="270.91376701966715"/>
    <x v="1"/>
    <x v="389"/>
    <n v="59.991289782244557"/>
    <x v="1"/>
    <s v="USD"/>
    <n v="1459486800"/>
    <n v="1460610000"/>
    <b v="0"/>
    <b v="0"/>
    <x v="3"/>
    <x v="3"/>
    <x v="3"/>
  </r>
  <r>
    <n v="549"/>
    <x v="541"/>
    <s v="Business-focused intermediate system engine"/>
    <n v="29500"/>
    <n v="83843"/>
    <n v="284.21355932203392"/>
    <x v="1"/>
    <x v="390"/>
    <n v="110.03018372703411"/>
    <x v="1"/>
    <s v="USD"/>
    <n v="1369717200"/>
    <n v="1370494800"/>
    <b v="0"/>
    <b v="0"/>
    <x v="8"/>
    <x v="2"/>
    <x v="8"/>
  </r>
  <r>
    <n v="550"/>
    <x v="542"/>
    <s v="De-engineered disintermediate encoding"/>
    <n v="100"/>
    <n v="4"/>
    <n v="4"/>
    <x v="3"/>
    <x v="49"/>
    <n v="4"/>
    <x v="5"/>
    <s v="CHF"/>
    <n v="1330495200"/>
    <n v="1332306000"/>
    <b v="0"/>
    <b v="0"/>
    <x v="7"/>
    <x v="1"/>
    <x v="7"/>
  </r>
  <r>
    <n v="551"/>
    <x v="543"/>
    <s v="Streamlined upward-trending analyzer"/>
    <n v="180100"/>
    <n v="105598"/>
    <n v="58.6329816768462"/>
    <x v="0"/>
    <x v="391"/>
    <n v="37.99856063332134"/>
    <x v="2"/>
    <s v="AUD"/>
    <n v="1419055200"/>
    <n v="1422511200"/>
    <b v="0"/>
    <b v="1"/>
    <x v="2"/>
    <x v="2"/>
    <x v="2"/>
  </r>
  <r>
    <n v="552"/>
    <x v="544"/>
    <s v="Distributed human-resource policy"/>
    <n v="9000"/>
    <n v="8866"/>
    <n v="98.51111111111112"/>
    <x v="0"/>
    <x v="45"/>
    <n v="96.369565217391298"/>
    <x v="1"/>
    <s v="USD"/>
    <n v="1480140000"/>
    <n v="1480312800"/>
    <b v="0"/>
    <b v="0"/>
    <x v="3"/>
    <x v="3"/>
    <x v="3"/>
  </r>
  <r>
    <n v="553"/>
    <x v="545"/>
    <s v="De-engineered 5thgeneration contingency"/>
    <n v="170600"/>
    <n v="75022"/>
    <n v="43.975381008206334"/>
    <x v="0"/>
    <x v="392"/>
    <n v="72.978599221789878"/>
    <x v="1"/>
    <s v="USD"/>
    <n v="1293948000"/>
    <n v="1294034400"/>
    <b v="0"/>
    <b v="0"/>
    <x v="1"/>
    <x v="1"/>
    <x v="1"/>
  </r>
  <r>
    <n v="554"/>
    <x v="546"/>
    <s v="Multi-channeled upward-trending application"/>
    <n v="9500"/>
    <n v="14408"/>
    <n v="151.66315789473683"/>
    <x v="1"/>
    <x v="353"/>
    <n v="26.007220216606498"/>
    <x v="0"/>
    <s v="CAD"/>
    <n v="1482127200"/>
    <n v="1482645600"/>
    <b v="0"/>
    <b v="0"/>
    <x v="7"/>
    <x v="1"/>
    <x v="7"/>
  </r>
  <r>
    <n v="555"/>
    <x v="547"/>
    <s v="Organic maximized database"/>
    <n v="6300"/>
    <n v="14089"/>
    <n v="223.63492063492063"/>
    <x v="1"/>
    <x v="18"/>
    <n v="104.36296296296297"/>
    <x v="3"/>
    <s v="DKK"/>
    <n v="1396414800"/>
    <n v="1399093200"/>
    <b v="0"/>
    <b v="0"/>
    <x v="1"/>
    <x v="1"/>
    <x v="1"/>
  </r>
  <r>
    <n v="556"/>
    <x v="195"/>
    <s v="Grass-roots 24/7 attitude"/>
    <n v="5200"/>
    <n v="12467"/>
    <n v="239.75"/>
    <x v="1"/>
    <x v="393"/>
    <n v="102.18852459016394"/>
    <x v="1"/>
    <s v="USD"/>
    <n v="1315285200"/>
    <n v="1315890000"/>
    <b v="0"/>
    <b v="1"/>
    <x v="18"/>
    <x v="5"/>
    <x v="18"/>
  </r>
  <r>
    <n v="557"/>
    <x v="548"/>
    <s v="Team-oriented global strategy"/>
    <n v="6000"/>
    <n v="11960"/>
    <n v="199.33333333333334"/>
    <x v="1"/>
    <x v="394"/>
    <n v="54.117647058823529"/>
    <x v="1"/>
    <s v="USD"/>
    <n v="1443762000"/>
    <n v="1444021200"/>
    <b v="0"/>
    <b v="1"/>
    <x v="22"/>
    <x v="4"/>
    <x v="22"/>
  </r>
  <r>
    <n v="558"/>
    <x v="549"/>
    <s v="Enhanced client-driven capacity"/>
    <n v="5800"/>
    <n v="7966"/>
    <n v="137.34482758620689"/>
    <x v="1"/>
    <x v="105"/>
    <n v="63.222222222222221"/>
    <x v="1"/>
    <s v="USD"/>
    <n v="1456293600"/>
    <n v="1460005200"/>
    <b v="0"/>
    <b v="0"/>
    <x v="3"/>
    <x v="3"/>
    <x v="3"/>
  </r>
  <r>
    <n v="559"/>
    <x v="550"/>
    <s v="Exclusive systematic productivity"/>
    <n v="105300"/>
    <n v="106321"/>
    <n v="100.9696106362773"/>
    <x v="1"/>
    <x v="395"/>
    <n v="104.03228962818004"/>
    <x v="1"/>
    <s v="USD"/>
    <n v="1470114000"/>
    <n v="1470718800"/>
    <b v="0"/>
    <b v="0"/>
    <x v="3"/>
    <x v="3"/>
    <x v="3"/>
  </r>
  <r>
    <n v="560"/>
    <x v="551"/>
    <s v="Re-engineered radical policy"/>
    <n v="20000"/>
    <n v="158832"/>
    <n v="794.16"/>
    <x v="1"/>
    <x v="396"/>
    <n v="49.994334277620396"/>
    <x v="1"/>
    <s v="USD"/>
    <n v="1321596000"/>
    <n v="1325052000"/>
    <b v="0"/>
    <b v="0"/>
    <x v="10"/>
    <x v="4"/>
    <x v="10"/>
  </r>
  <r>
    <n v="561"/>
    <x v="552"/>
    <s v="Down-sized logistical adapter"/>
    <n v="3000"/>
    <n v="11091"/>
    <n v="369.7"/>
    <x v="1"/>
    <x v="40"/>
    <n v="56.015151515151516"/>
    <x v="5"/>
    <s v="CHF"/>
    <n v="1318827600"/>
    <n v="1319000400"/>
    <b v="0"/>
    <b v="0"/>
    <x v="3"/>
    <x v="3"/>
    <x v="3"/>
  </r>
  <r>
    <n v="562"/>
    <x v="553"/>
    <s v="Configurable bandwidth-monitored throughput"/>
    <n v="9900"/>
    <n v="1269"/>
    <n v="12.818181818181817"/>
    <x v="0"/>
    <x v="150"/>
    <n v="48.807692307692307"/>
    <x v="5"/>
    <s v="CHF"/>
    <n v="1552366800"/>
    <n v="1552539600"/>
    <b v="0"/>
    <b v="0"/>
    <x v="1"/>
    <x v="1"/>
    <x v="1"/>
  </r>
  <r>
    <n v="563"/>
    <x v="554"/>
    <s v="Optional tangible pricing structure"/>
    <n v="3700"/>
    <n v="5107"/>
    <n v="138.02702702702703"/>
    <x v="1"/>
    <x v="72"/>
    <n v="60.082352941176474"/>
    <x v="2"/>
    <s v="AUD"/>
    <n v="1542088800"/>
    <n v="1543816800"/>
    <b v="0"/>
    <b v="0"/>
    <x v="4"/>
    <x v="4"/>
    <x v="4"/>
  </r>
  <r>
    <n v="564"/>
    <x v="555"/>
    <s v="Organic high-level implementation"/>
    <n v="168700"/>
    <n v="141393"/>
    <n v="83.813278008298752"/>
    <x v="0"/>
    <x v="397"/>
    <n v="78.990502793296088"/>
    <x v="1"/>
    <s v="USD"/>
    <n v="1426395600"/>
    <n v="1427086800"/>
    <b v="0"/>
    <b v="0"/>
    <x v="3"/>
    <x v="3"/>
    <x v="3"/>
  </r>
  <r>
    <n v="565"/>
    <x v="556"/>
    <s v="Decentralized logistical collaboration"/>
    <n v="94900"/>
    <n v="194166"/>
    <n v="204.60063224446787"/>
    <x v="1"/>
    <x v="398"/>
    <n v="53.99499443826474"/>
    <x v="1"/>
    <s v="USD"/>
    <n v="1321336800"/>
    <n v="1323064800"/>
    <b v="0"/>
    <b v="0"/>
    <x v="3"/>
    <x v="3"/>
    <x v="3"/>
  </r>
  <r>
    <n v="566"/>
    <x v="557"/>
    <s v="Advanced content-based installation"/>
    <n v="9300"/>
    <n v="4124"/>
    <n v="44.344086021505376"/>
    <x v="0"/>
    <x v="95"/>
    <n v="111.45945945945945"/>
    <x v="1"/>
    <s v="USD"/>
    <n v="1456293600"/>
    <n v="1458277200"/>
    <b v="0"/>
    <b v="1"/>
    <x v="5"/>
    <x v="1"/>
    <x v="5"/>
  </r>
  <r>
    <n v="567"/>
    <x v="558"/>
    <s v="Distributed high-level open architecture"/>
    <n v="6800"/>
    <n v="14865"/>
    <n v="218.60294117647058"/>
    <x v="1"/>
    <x v="146"/>
    <n v="60.922131147540981"/>
    <x v="1"/>
    <s v="USD"/>
    <n v="1404968400"/>
    <n v="1405141200"/>
    <b v="0"/>
    <b v="0"/>
    <x v="1"/>
    <x v="1"/>
    <x v="1"/>
  </r>
  <r>
    <n v="568"/>
    <x v="559"/>
    <s v="Synergized zero tolerance help-desk"/>
    <n v="72400"/>
    <n v="134688"/>
    <n v="186.03314917127071"/>
    <x v="1"/>
    <x v="399"/>
    <n v="26.0015444015444"/>
    <x v="1"/>
    <s v="USD"/>
    <n v="1279170000"/>
    <n v="1283058000"/>
    <b v="0"/>
    <b v="0"/>
    <x v="3"/>
    <x v="3"/>
    <x v="3"/>
  </r>
  <r>
    <n v="569"/>
    <x v="560"/>
    <s v="Extended multi-tasking definition"/>
    <n v="20100"/>
    <n v="47705"/>
    <n v="237.33830845771143"/>
    <x v="1"/>
    <x v="400"/>
    <n v="80.993208828522924"/>
    <x v="6"/>
    <s v="EUR"/>
    <n v="1294725600"/>
    <n v="1295762400"/>
    <b v="0"/>
    <b v="0"/>
    <x v="10"/>
    <x v="4"/>
    <x v="10"/>
  </r>
  <r>
    <n v="570"/>
    <x v="561"/>
    <s v="Realigned uniform knowledge user"/>
    <n v="31200"/>
    <n v="95364"/>
    <n v="305.65384615384613"/>
    <x v="1"/>
    <x v="401"/>
    <n v="34.995963302752294"/>
    <x v="1"/>
    <s v="USD"/>
    <n v="1419055200"/>
    <n v="1419573600"/>
    <b v="0"/>
    <b v="1"/>
    <x v="1"/>
    <x v="1"/>
    <x v="1"/>
  </r>
  <r>
    <n v="571"/>
    <x v="562"/>
    <s v="Monitored grid-enabled model"/>
    <n v="3500"/>
    <n v="3295"/>
    <n v="94.142857142857139"/>
    <x v="0"/>
    <x v="164"/>
    <n v="94.142857142857139"/>
    <x v="6"/>
    <s v="EUR"/>
    <n v="1434690000"/>
    <n v="1438750800"/>
    <b v="0"/>
    <b v="0"/>
    <x v="12"/>
    <x v="4"/>
    <x v="12"/>
  </r>
  <r>
    <n v="572"/>
    <x v="563"/>
    <s v="Assimilated actuating policy"/>
    <n v="9000"/>
    <n v="4896"/>
    <n v="54.400000000000006"/>
    <x v="3"/>
    <x v="115"/>
    <n v="52.085106382978722"/>
    <x v="1"/>
    <s v="USD"/>
    <n v="1443416400"/>
    <n v="1444798800"/>
    <b v="0"/>
    <b v="1"/>
    <x v="1"/>
    <x v="1"/>
    <x v="1"/>
  </r>
  <r>
    <n v="573"/>
    <x v="564"/>
    <s v="Total incremental productivity"/>
    <n v="6700"/>
    <n v="7496"/>
    <n v="111.88059701492537"/>
    <x v="1"/>
    <x v="402"/>
    <n v="24.986666666666668"/>
    <x v="1"/>
    <s v="USD"/>
    <n v="1399006800"/>
    <n v="1399179600"/>
    <b v="0"/>
    <b v="0"/>
    <x v="23"/>
    <x v="8"/>
    <x v="23"/>
  </r>
  <r>
    <n v="574"/>
    <x v="565"/>
    <s v="Adaptive local task-force"/>
    <n v="2700"/>
    <n v="9967"/>
    <n v="369.14814814814815"/>
    <x v="1"/>
    <x v="358"/>
    <n v="69.215277777777771"/>
    <x v="1"/>
    <s v="USD"/>
    <n v="1575698400"/>
    <n v="1576562400"/>
    <b v="0"/>
    <b v="1"/>
    <x v="0"/>
    <x v="0"/>
    <x v="0"/>
  </r>
  <r>
    <n v="575"/>
    <x v="566"/>
    <s v="Universal zero-defect concept"/>
    <n v="83300"/>
    <n v="52421"/>
    <n v="62.930372148859547"/>
    <x v="0"/>
    <x v="21"/>
    <n v="93.944444444444443"/>
    <x v="1"/>
    <s v="USD"/>
    <n v="1400562000"/>
    <n v="1400821200"/>
    <b v="0"/>
    <b v="1"/>
    <x v="3"/>
    <x v="3"/>
    <x v="3"/>
  </r>
  <r>
    <n v="576"/>
    <x v="567"/>
    <s v="Object-based bottom-line superstructure"/>
    <n v="9700"/>
    <n v="6298"/>
    <n v="64.927835051546396"/>
    <x v="0"/>
    <x v="251"/>
    <n v="98.40625"/>
    <x v="1"/>
    <s v="USD"/>
    <n v="1509512400"/>
    <n v="1510984800"/>
    <b v="0"/>
    <b v="0"/>
    <x v="3"/>
    <x v="3"/>
    <x v="3"/>
  </r>
  <r>
    <n v="577"/>
    <x v="568"/>
    <s v="Adaptive 24hour projection"/>
    <n v="8200"/>
    <n v="1546"/>
    <n v="18.853658536585368"/>
    <x v="3"/>
    <x v="95"/>
    <n v="41.783783783783782"/>
    <x v="1"/>
    <s v="USD"/>
    <n v="1299823200"/>
    <n v="1302066000"/>
    <b v="0"/>
    <b v="0"/>
    <x v="17"/>
    <x v="1"/>
    <x v="17"/>
  </r>
  <r>
    <n v="578"/>
    <x v="569"/>
    <s v="Sharable radical toolset"/>
    <n v="96500"/>
    <n v="16168"/>
    <n v="16.754404145077721"/>
    <x v="0"/>
    <x v="242"/>
    <n v="65.991836734693877"/>
    <x v="1"/>
    <s v="USD"/>
    <n v="1322719200"/>
    <n v="1322978400"/>
    <b v="0"/>
    <b v="0"/>
    <x v="22"/>
    <x v="4"/>
    <x v="22"/>
  </r>
  <r>
    <n v="579"/>
    <x v="570"/>
    <s v="Focused multimedia knowledgebase"/>
    <n v="6200"/>
    <n v="6269"/>
    <n v="101.11290322580646"/>
    <x v="1"/>
    <x v="215"/>
    <n v="72.05747126436782"/>
    <x v="1"/>
    <s v="USD"/>
    <n v="1312693200"/>
    <n v="1313730000"/>
    <b v="0"/>
    <b v="0"/>
    <x v="17"/>
    <x v="1"/>
    <x v="17"/>
  </r>
  <r>
    <n v="580"/>
    <x v="251"/>
    <s v="Seamless 6thgeneration extranet"/>
    <n v="43800"/>
    <n v="149578"/>
    <n v="341.5022831050228"/>
    <x v="1"/>
    <x v="403"/>
    <n v="48.003209242618745"/>
    <x v="1"/>
    <s v="USD"/>
    <n v="1393394400"/>
    <n v="1394085600"/>
    <b v="0"/>
    <b v="0"/>
    <x v="3"/>
    <x v="3"/>
    <x v="3"/>
  </r>
  <r>
    <n v="581"/>
    <x v="571"/>
    <s v="Sharable mobile knowledgebase"/>
    <n v="6000"/>
    <n v="3841"/>
    <n v="64.016666666666666"/>
    <x v="0"/>
    <x v="83"/>
    <n v="54.098591549295776"/>
    <x v="1"/>
    <s v="USD"/>
    <n v="1304053200"/>
    <n v="1305349200"/>
    <b v="0"/>
    <b v="0"/>
    <x v="2"/>
    <x v="2"/>
    <x v="2"/>
  </r>
  <r>
    <n v="582"/>
    <x v="572"/>
    <s v="Cross-group global system engine"/>
    <n v="8700"/>
    <n v="4531"/>
    <n v="52.080459770114942"/>
    <x v="0"/>
    <x v="344"/>
    <n v="107.88095238095238"/>
    <x v="1"/>
    <s v="USD"/>
    <n v="1433912400"/>
    <n v="1434344400"/>
    <b v="0"/>
    <b v="1"/>
    <x v="11"/>
    <x v="6"/>
    <x v="11"/>
  </r>
  <r>
    <n v="583"/>
    <x v="573"/>
    <s v="Centralized clear-thinking conglomeration"/>
    <n v="18900"/>
    <n v="60934"/>
    <n v="322.40211640211641"/>
    <x v="1"/>
    <x v="404"/>
    <n v="67.034103410341032"/>
    <x v="1"/>
    <s v="USD"/>
    <n v="1329717600"/>
    <n v="1331186400"/>
    <b v="0"/>
    <b v="0"/>
    <x v="4"/>
    <x v="4"/>
    <x v="4"/>
  </r>
  <r>
    <n v="584"/>
    <x v="8"/>
    <s v="De-engineered cohesive system engine"/>
    <n v="86400"/>
    <n v="103255"/>
    <n v="119.50810185185186"/>
    <x v="1"/>
    <x v="405"/>
    <n v="64.01425914445133"/>
    <x v="1"/>
    <s v="USD"/>
    <n v="1335330000"/>
    <n v="1336539600"/>
    <b v="0"/>
    <b v="0"/>
    <x v="2"/>
    <x v="2"/>
    <x v="2"/>
  </r>
  <r>
    <n v="585"/>
    <x v="574"/>
    <s v="Reactive analyzing function"/>
    <n v="8900"/>
    <n v="13065"/>
    <n v="146.79775280898878"/>
    <x v="1"/>
    <x v="158"/>
    <n v="96.066176470588232"/>
    <x v="1"/>
    <s v="USD"/>
    <n v="1268888400"/>
    <n v="1269752400"/>
    <b v="0"/>
    <b v="0"/>
    <x v="18"/>
    <x v="5"/>
    <x v="18"/>
  </r>
  <r>
    <n v="586"/>
    <x v="575"/>
    <s v="Robust hybrid budgetary management"/>
    <n v="700"/>
    <n v="6654"/>
    <n v="950.57142857142856"/>
    <x v="1"/>
    <x v="406"/>
    <n v="51.184615384615384"/>
    <x v="1"/>
    <s v="USD"/>
    <n v="1289973600"/>
    <n v="1291615200"/>
    <b v="0"/>
    <b v="0"/>
    <x v="1"/>
    <x v="1"/>
    <x v="1"/>
  </r>
  <r>
    <n v="587"/>
    <x v="576"/>
    <s v="Open-source analyzing monitoring"/>
    <n v="9400"/>
    <n v="6852"/>
    <n v="72.893617021276597"/>
    <x v="0"/>
    <x v="388"/>
    <n v="43.92307692307692"/>
    <x v="0"/>
    <s v="CAD"/>
    <n v="1547877600"/>
    <n v="1552366800"/>
    <b v="0"/>
    <b v="1"/>
    <x v="0"/>
    <x v="0"/>
    <x v="0"/>
  </r>
  <r>
    <n v="588"/>
    <x v="577"/>
    <s v="Up-sized discrete firmware"/>
    <n v="157600"/>
    <n v="124517"/>
    <n v="79.008248730964468"/>
    <x v="0"/>
    <x v="407"/>
    <n v="91.021198830409361"/>
    <x v="4"/>
    <s v="GBP"/>
    <n v="1269493200"/>
    <n v="1272171600"/>
    <b v="0"/>
    <b v="0"/>
    <x v="3"/>
    <x v="3"/>
    <x v="3"/>
  </r>
  <r>
    <n v="589"/>
    <x v="578"/>
    <s v="Exclusive intangible extranet"/>
    <n v="7900"/>
    <n v="5113"/>
    <n v="64.721518987341781"/>
    <x v="0"/>
    <x v="408"/>
    <n v="50.127450980392155"/>
    <x v="1"/>
    <s v="USD"/>
    <n v="1436072400"/>
    <n v="1436677200"/>
    <b v="0"/>
    <b v="0"/>
    <x v="4"/>
    <x v="4"/>
    <x v="4"/>
  </r>
  <r>
    <n v="590"/>
    <x v="579"/>
    <s v="Synergized analyzing process improvement"/>
    <n v="7100"/>
    <n v="5824"/>
    <n v="82.028169014084511"/>
    <x v="0"/>
    <x v="99"/>
    <n v="67.720930232558146"/>
    <x v="2"/>
    <s v="AUD"/>
    <n v="1419141600"/>
    <n v="1420092000"/>
    <b v="0"/>
    <b v="0"/>
    <x v="15"/>
    <x v="5"/>
    <x v="15"/>
  </r>
  <r>
    <n v="591"/>
    <x v="580"/>
    <s v="Realigned dedicated system engine"/>
    <n v="600"/>
    <n v="6226"/>
    <n v="1037.6666666666667"/>
    <x v="1"/>
    <x v="408"/>
    <n v="61.03921568627451"/>
    <x v="1"/>
    <s v="USD"/>
    <n v="1279083600"/>
    <n v="1279947600"/>
    <b v="0"/>
    <b v="0"/>
    <x v="11"/>
    <x v="6"/>
    <x v="11"/>
  </r>
  <r>
    <n v="592"/>
    <x v="581"/>
    <s v="Object-based bandwidth-monitored concept"/>
    <n v="156800"/>
    <n v="20243"/>
    <n v="12.910076530612244"/>
    <x v="0"/>
    <x v="259"/>
    <n v="80.011857707509876"/>
    <x v="1"/>
    <s v="USD"/>
    <n v="1401426000"/>
    <n v="1402203600"/>
    <b v="0"/>
    <b v="0"/>
    <x v="3"/>
    <x v="3"/>
    <x v="3"/>
  </r>
  <r>
    <n v="593"/>
    <x v="582"/>
    <s v="Ameliorated client-driven open system"/>
    <n v="121600"/>
    <n v="188288"/>
    <n v="154.84210526315789"/>
    <x v="1"/>
    <x v="409"/>
    <n v="47.001497753369947"/>
    <x v="1"/>
    <s v="USD"/>
    <n v="1395810000"/>
    <n v="1396933200"/>
    <b v="0"/>
    <b v="0"/>
    <x v="10"/>
    <x v="4"/>
    <x v="10"/>
  </r>
  <r>
    <n v="594"/>
    <x v="583"/>
    <s v="Upgradable leadingedge Local Area Network"/>
    <n v="157300"/>
    <n v="11167"/>
    <n v="7.0991735537190088"/>
    <x v="0"/>
    <x v="144"/>
    <n v="71.127388535031841"/>
    <x v="1"/>
    <s v="USD"/>
    <n v="1467003600"/>
    <n v="1467262800"/>
    <b v="0"/>
    <b v="1"/>
    <x v="3"/>
    <x v="3"/>
    <x v="3"/>
  </r>
  <r>
    <n v="595"/>
    <x v="584"/>
    <s v="Customizable intermediate data-warehouse"/>
    <n v="70300"/>
    <n v="146595"/>
    <n v="208.52773826458036"/>
    <x v="1"/>
    <x v="410"/>
    <n v="89.99079189686924"/>
    <x v="1"/>
    <s v="USD"/>
    <n v="1268715600"/>
    <n v="1270530000"/>
    <b v="0"/>
    <b v="1"/>
    <x v="3"/>
    <x v="3"/>
    <x v="3"/>
  </r>
  <r>
    <n v="596"/>
    <x v="585"/>
    <s v="Managed optimizing archive"/>
    <n v="7900"/>
    <n v="7875"/>
    <n v="99.683544303797461"/>
    <x v="0"/>
    <x v="236"/>
    <n v="43.032786885245905"/>
    <x v="1"/>
    <s v="USD"/>
    <n v="1457157600"/>
    <n v="1457762400"/>
    <b v="0"/>
    <b v="1"/>
    <x v="6"/>
    <x v="4"/>
    <x v="6"/>
  </r>
  <r>
    <n v="597"/>
    <x v="586"/>
    <s v="Diverse systematic projection"/>
    <n v="73800"/>
    <n v="148779"/>
    <n v="201.59756097560978"/>
    <x v="1"/>
    <x v="411"/>
    <n v="67.997714808043881"/>
    <x v="1"/>
    <s v="USD"/>
    <n v="1573970400"/>
    <n v="1575525600"/>
    <b v="0"/>
    <b v="0"/>
    <x v="3"/>
    <x v="3"/>
    <x v="3"/>
  </r>
  <r>
    <n v="598"/>
    <x v="587"/>
    <s v="Up-sized web-enabled info-mediaries"/>
    <n v="108500"/>
    <n v="175868"/>
    <n v="162.09032258064516"/>
    <x v="1"/>
    <x v="412"/>
    <n v="73.004566210045667"/>
    <x v="6"/>
    <s v="EUR"/>
    <n v="1276578000"/>
    <n v="1279083600"/>
    <b v="0"/>
    <b v="0"/>
    <x v="1"/>
    <x v="1"/>
    <x v="1"/>
  </r>
  <r>
    <n v="599"/>
    <x v="588"/>
    <s v="Persevering optimizing Graphical User Interface"/>
    <n v="140300"/>
    <n v="5112"/>
    <n v="3.6436208125445471"/>
    <x v="0"/>
    <x v="172"/>
    <n v="62.341463414634148"/>
    <x v="3"/>
    <s v="DKK"/>
    <n v="1423720800"/>
    <n v="1424412000"/>
    <b v="0"/>
    <b v="0"/>
    <x v="4"/>
    <x v="4"/>
    <x v="4"/>
  </r>
  <r>
    <n v="600"/>
    <x v="589"/>
    <s v="Cross-platform tertiary array"/>
    <n v="100"/>
    <n v="5"/>
    <n v="5"/>
    <x v="0"/>
    <x v="49"/>
    <n v="5"/>
    <x v="4"/>
    <s v="GBP"/>
    <n v="1375160400"/>
    <n v="1376197200"/>
    <b v="0"/>
    <b v="0"/>
    <x v="0"/>
    <x v="0"/>
    <x v="0"/>
  </r>
  <r>
    <n v="601"/>
    <x v="590"/>
    <s v="Inverse neutral structure"/>
    <n v="6300"/>
    <n v="13018"/>
    <n v="206.63492063492063"/>
    <x v="1"/>
    <x v="346"/>
    <n v="67.103092783505161"/>
    <x v="1"/>
    <s v="USD"/>
    <n v="1401426000"/>
    <n v="1402894800"/>
    <b v="1"/>
    <b v="0"/>
    <x v="8"/>
    <x v="2"/>
    <x v="8"/>
  </r>
  <r>
    <n v="602"/>
    <x v="591"/>
    <s v="Quality-focused system-worthy support"/>
    <n v="71100"/>
    <n v="91176"/>
    <n v="128.23628691983123"/>
    <x v="1"/>
    <x v="413"/>
    <n v="79.978947368421046"/>
    <x v="1"/>
    <s v="USD"/>
    <n v="1433480400"/>
    <n v="1434430800"/>
    <b v="0"/>
    <b v="0"/>
    <x v="3"/>
    <x v="3"/>
    <x v="3"/>
  </r>
  <r>
    <n v="603"/>
    <x v="592"/>
    <s v="Vision-oriented 5thgeneration array"/>
    <n v="5300"/>
    <n v="6342"/>
    <n v="119.66037735849055"/>
    <x v="1"/>
    <x v="408"/>
    <n v="62.176470588235297"/>
    <x v="1"/>
    <s v="USD"/>
    <n v="1555563600"/>
    <n v="1557896400"/>
    <b v="0"/>
    <b v="0"/>
    <x v="3"/>
    <x v="3"/>
    <x v="3"/>
  </r>
  <r>
    <n v="604"/>
    <x v="593"/>
    <s v="Cross-platform logistical circuit"/>
    <n v="88700"/>
    <n v="151438"/>
    <n v="170.73055242390078"/>
    <x v="1"/>
    <x v="414"/>
    <n v="53.005950297514879"/>
    <x v="1"/>
    <s v="USD"/>
    <n v="1295676000"/>
    <n v="1297490400"/>
    <b v="0"/>
    <b v="0"/>
    <x v="3"/>
    <x v="3"/>
    <x v="3"/>
  </r>
  <r>
    <n v="605"/>
    <x v="594"/>
    <s v="Profound solution-oriented matrix"/>
    <n v="3300"/>
    <n v="6178"/>
    <n v="187.21212121212122"/>
    <x v="1"/>
    <x v="37"/>
    <n v="57.738317757009348"/>
    <x v="1"/>
    <s v="USD"/>
    <n v="1443848400"/>
    <n v="1447394400"/>
    <b v="0"/>
    <b v="0"/>
    <x v="9"/>
    <x v="5"/>
    <x v="9"/>
  </r>
  <r>
    <n v="606"/>
    <x v="595"/>
    <s v="Extended asynchronous initiative"/>
    <n v="3400"/>
    <n v="6405"/>
    <n v="188.38235294117646"/>
    <x v="1"/>
    <x v="415"/>
    <n v="40.03125"/>
    <x v="4"/>
    <s v="GBP"/>
    <n v="1457330400"/>
    <n v="1458277200"/>
    <b v="0"/>
    <b v="0"/>
    <x v="1"/>
    <x v="1"/>
    <x v="1"/>
  </r>
  <r>
    <n v="607"/>
    <x v="596"/>
    <s v="Fundamental needs-based frame"/>
    <n v="137600"/>
    <n v="180667"/>
    <n v="131.29869186046511"/>
    <x v="1"/>
    <x v="416"/>
    <n v="81.016591928251117"/>
    <x v="1"/>
    <s v="USD"/>
    <n v="1395550800"/>
    <n v="1395723600"/>
    <b v="0"/>
    <b v="0"/>
    <x v="0"/>
    <x v="0"/>
    <x v="0"/>
  </r>
  <r>
    <n v="608"/>
    <x v="597"/>
    <s v="Compatible full-range leverage"/>
    <n v="3900"/>
    <n v="11075"/>
    <n v="283.97435897435901"/>
    <x v="1"/>
    <x v="417"/>
    <n v="35.047468354430379"/>
    <x v="1"/>
    <s v="USD"/>
    <n v="1551852000"/>
    <n v="1552197600"/>
    <b v="0"/>
    <b v="1"/>
    <x v="17"/>
    <x v="1"/>
    <x v="17"/>
  </r>
  <r>
    <n v="609"/>
    <x v="598"/>
    <s v="Upgradable holistic system engine"/>
    <n v="10000"/>
    <n v="12042"/>
    <n v="120.41999999999999"/>
    <x v="1"/>
    <x v="124"/>
    <n v="102.92307692307692"/>
    <x v="1"/>
    <s v="USD"/>
    <n v="1547618400"/>
    <n v="1549087200"/>
    <b v="0"/>
    <b v="0"/>
    <x v="22"/>
    <x v="4"/>
    <x v="22"/>
  </r>
  <r>
    <n v="610"/>
    <x v="599"/>
    <s v="Stand-alone multi-state data-warehouse"/>
    <n v="42800"/>
    <n v="179356"/>
    <n v="419.0560747663551"/>
    <x v="1"/>
    <x v="418"/>
    <n v="27.998126756166094"/>
    <x v="1"/>
    <s v="USD"/>
    <n v="1355637600"/>
    <n v="1356847200"/>
    <b v="0"/>
    <b v="0"/>
    <x v="3"/>
    <x v="3"/>
    <x v="3"/>
  </r>
  <r>
    <n v="611"/>
    <x v="600"/>
    <s v="Multi-lateral maximized core"/>
    <n v="8200"/>
    <n v="1136"/>
    <n v="13.853658536585368"/>
    <x v="3"/>
    <x v="27"/>
    <n v="75.733333333333334"/>
    <x v="1"/>
    <s v="USD"/>
    <n v="1374728400"/>
    <n v="1375765200"/>
    <b v="0"/>
    <b v="0"/>
    <x v="3"/>
    <x v="3"/>
    <x v="3"/>
  </r>
  <r>
    <n v="612"/>
    <x v="601"/>
    <s v="Innovative holistic hub"/>
    <n v="6200"/>
    <n v="8645"/>
    <n v="139.43548387096774"/>
    <x v="1"/>
    <x v="325"/>
    <n v="45.026041666666664"/>
    <x v="1"/>
    <s v="USD"/>
    <n v="1287810000"/>
    <n v="1289800800"/>
    <b v="0"/>
    <b v="0"/>
    <x v="5"/>
    <x v="1"/>
    <x v="5"/>
  </r>
  <r>
    <n v="613"/>
    <x v="602"/>
    <s v="Reverse-engineered 24/7 methodology"/>
    <n v="1100"/>
    <n v="1914"/>
    <n v="174"/>
    <x v="1"/>
    <x v="150"/>
    <n v="73.615384615384613"/>
    <x v="0"/>
    <s v="CAD"/>
    <n v="1503723600"/>
    <n v="1504501200"/>
    <b v="0"/>
    <b v="0"/>
    <x v="3"/>
    <x v="3"/>
    <x v="3"/>
  </r>
  <r>
    <n v="614"/>
    <x v="603"/>
    <s v="Business-focused dynamic info-mediaries"/>
    <n v="26500"/>
    <n v="41205"/>
    <n v="155.49056603773585"/>
    <x v="1"/>
    <x v="419"/>
    <n v="56.991701244813278"/>
    <x v="1"/>
    <s v="USD"/>
    <n v="1484114400"/>
    <n v="1485669600"/>
    <b v="0"/>
    <b v="0"/>
    <x v="3"/>
    <x v="3"/>
    <x v="3"/>
  </r>
  <r>
    <n v="615"/>
    <x v="604"/>
    <s v="Digitized clear-thinking installation"/>
    <n v="8500"/>
    <n v="14488"/>
    <n v="170.44705882352943"/>
    <x v="1"/>
    <x v="73"/>
    <n v="85.223529411764702"/>
    <x v="6"/>
    <s v="EUR"/>
    <n v="1461906000"/>
    <n v="1462770000"/>
    <b v="0"/>
    <b v="0"/>
    <x v="3"/>
    <x v="3"/>
    <x v="3"/>
  </r>
  <r>
    <n v="616"/>
    <x v="605"/>
    <s v="Quality-focused 24/7 superstructure"/>
    <n v="6400"/>
    <n v="12129"/>
    <n v="189.515625"/>
    <x v="1"/>
    <x v="202"/>
    <n v="50.962184873949582"/>
    <x v="4"/>
    <s v="GBP"/>
    <n v="1379653200"/>
    <n v="1379739600"/>
    <b v="0"/>
    <b v="1"/>
    <x v="7"/>
    <x v="1"/>
    <x v="7"/>
  </r>
  <r>
    <n v="617"/>
    <x v="606"/>
    <s v="Multi-channeled local intranet"/>
    <n v="1400"/>
    <n v="3496"/>
    <n v="249.71428571428572"/>
    <x v="1"/>
    <x v="12"/>
    <n v="63.563636363636363"/>
    <x v="1"/>
    <s v="USD"/>
    <n v="1401858000"/>
    <n v="1402722000"/>
    <b v="0"/>
    <b v="0"/>
    <x v="3"/>
    <x v="3"/>
    <x v="3"/>
  </r>
  <r>
    <n v="618"/>
    <x v="607"/>
    <s v="Open-architected mobile emulation"/>
    <n v="198600"/>
    <n v="97037"/>
    <n v="48.860523665659613"/>
    <x v="0"/>
    <x v="420"/>
    <n v="80.999165275459092"/>
    <x v="1"/>
    <s v="USD"/>
    <n v="1367470800"/>
    <n v="1369285200"/>
    <b v="0"/>
    <b v="0"/>
    <x v="9"/>
    <x v="5"/>
    <x v="9"/>
  </r>
  <r>
    <n v="619"/>
    <x v="608"/>
    <s v="Ameliorated foreground methodology"/>
    <n v="195900"/>
    <n v="55757"/>
    <n v="28.461970393057683"/>
    <x v="0"/>
    <x v="355"/>
    <n v="86.044753086419746"/>
    <x v="1"/>
    <s v="USD"/>
    <n v="1304658000"/>
    <n v="1304744400"/>
    <b v="1"/>
    <b v="1"/>
    <x v="3"/>
    <x v="3"/>
    <x v="3"/>
  </r>
  <r>
    <n v="620"/>
    <x v="609"/>
    <s v="Synergized well-modulated project"/>
    <n v="4300"/>
    <n v="11525"/>
    <n v="268.02325581395348"/>
    <x v="1"/>
    <x v="58"/>
    <n v="90.0390625"/>
    <x v="2"/>
    <s v="AUD"/>
    <n v="1467954000"/>
    <n v="1468299600"/>
    <b v="0"/>
    <b v="0"/>
    <x v="14"/>
    <x v="7"/>
    <x v="14"/>
  </r>
  <r>
    <n v="621"/>
    <x v="610"/>
    <s v="Extended context-sensitive forecast"/>
    <n v="25600"/>
    <n v="158669"/>
    <n v="619.80078125"/>
    <x v="1"/>
    <x v="421"/>
    <n v="74.006063432835816"/>
    <x v="1"/>
    <s v="USD"/>
    <n v="1473742800"/>
    <n v="1474174800"/>
    <b v="0"/>
    <b v="0"/>
    <x v="3"/>
    <x v="3"/>
    <x v="3"/>
  </r>
  <r>
    <n v="622"/>
    <x v="611"/>
    <s v="Total leadingedge neural-net"/>
    <n v="189000"/>
    <n v="5916"/>
    <n v="3.1301587301587301"/>
    <x v="0"/>
    <x v="251"/>
    <n v="92.4375"/>
    <x v="1"/>
    <s v="USD"/>
    <n v="1523768400"/>
    <n v="1526014800"/>
    <b v="0"/>
    <b v="0"/>
    <x v="7"/>
    <x v="1"/>
    <x v="7"/>
  </r>
  <r>
    <n v="623"/>
    <x v="612"/>
    <s v="Organic actuating protocol"/>
    <n v="94300"/>
    <n v="150806"/>
    <n v="159.92152704135739"/>
    <x v="1"/>
    <x v="422"/>
    <n v="55.999257333828446"/>
    <x v="4"/>
    <s v="GBP"/>
    <n v="1437022800"/>
    <n v="1437454800"/>
    <b v="0"/>
    <b v="0"/>
    <x v="3"/>
    <x v="3"/>
    <x v="3"/>
  </r>
  <r>
    <n v="624"/>
    <x v="613"/>
    <s v="Down-sized national software"/>
    <n v="5100"/>
    <n v="14249"/>
    <n v="279.39215686274508"/>
    <x v="1"/>
    <x v="423"/>
    <n v="32.983796296296298"/>
    <x v="1"/>
    <s v="USD"/>
    <n v="1422165600"/>
    <n v="1422684000"/>
    <b v="0"/>
    <b v="0"/>
    <x v="14"/>
    <x v="7"/>
    <x v="14"/>
  </r>
  <r>
    <n v="625"/>
    <x v="614"/>
    <s v="Organic upward-trending Graphical User Interface"/>
    <n v="7500"/>
    <n v="5803"/>
    <n v="77.373333333333335"/>
    <x v="0"/>
    <x v="197"/>
    <n v="93.596774193548384"/>
    <x v="1"/>
    <s v="USD"/>
    <n v="1580104800"/>
    <n v="1581314400"/>
    <b v="0"/>
    <b v="0"/>
    <x v="3"/>
    <x v="3"/>
    <x v="3"/>
  </r>
  <r>
    <n v="626"/>
    <x v="615"/>
    <s v="Synergistic tertiary budgetary management"/>
    <n v="6400"/>
    <n v="13205"/>
    <n v="206.32812500000003"/>
    <x v="1"/>
    <x v="288"/>
    <n v="69.867724867724874"/>
    <x v="1"/>
    <s v="USD"/>
    <n v="1285650000"/>
    <n v="1286427600"/>
    <b v="0"/>
    <b v="1"/>
    <x v="3"/>
    <x v="3"/>
    <x v="3"/>
  </r>
  <r>
    <n v="627"/>
    <x v="616"/>
    <s v="Open-architected incremental ability"/>
    <n v="1600"/>
    <n v="11108"/>
    <n v="694.25"/>
    <x v="1"/>
    <x v="110"/>
    <n v="72.129870129870127"/>
    <x v="4"/>
    <s v="GBP"/>
    <n v="1276664400"/>
    <n v="1278738000"/>
    <b v="1"/>
    <b v="0"/>
    <x v="0"/>
    <x v="0"/>
    <x v="0"/>
  </r>
  <r>
    <n v="628"/>
    <x v="617"/>
    <s v="Intuitive object-oriented task-force"/>
    <n v="1900"/>
    <n v="2884"/>
    <n v="151.78947368421052"/>
    <x v="1"/>
    <x v="87"/>
    <n v="30.041666666666668"/>
    <x v="1"/>
    <s v="USD"/>
    <n v="1286168400"/>
    <n v="1286427600"/>
    <b v="0"/>
    <b v="0"/>
    <x v="7"/>
    <x v="1"/>
    <x v="7"/>
  </r>
  <r>
    <n v="629"/>
    <x v="618"/>
    <s v="Multi-tiered executive toolset"/>
    <n v="85900"/>
    <n v="55476"/>
    <n v="64.58207217694995"/>
    <x v="0"/>
    <x v="424"/>
    <n v="73.968000000000004"/>
    <x v="1"/>
    <s v="USD"/>
    <n v="1467781200"/>
    <n v="1467954000"/>
    <b v="0"/>
    <b v="1"/>
    <x v="3"/>
    <x v="3"/>
    <x v="3"/>
  </r>
  <r>
    <n v="630"/>
    <x v="619"/>
    <s v="Grass-roots directional workforce"/>
    <n v="9500"/>
    <n v="5973"/>
    <n v="62.873684210526314"/>
    <x v="3"/>
    <x v="215"/>
    <n v="68.65517241379311"/>
    <x v="1"/>
    <s v="USD"/>
    <n v="1556686800"/>
    <n v="1557637200"/>
    <b v="0"/>
    <b v="1"/>
    <x v="3"/>
    <x v="3"/>
    <x v="3"/>
  </r>
  <r>
    <n v="631"/>
    <x v="620"/>
    <s v="Quality-focused real-time solution"/>
    <n v="59200"/>
    <n v="183756"/>
    <n v="310.39864864864865"/>
    <x v="1"/>
    <x v="425"/>
    <n v="59.992164544564154"/>
    <x v="1"/>
    <s v="USD"/>
    <n v="1553576400"/>
    <n v="1553922000"/>
    <b v="0"/>
    <b v="0"/>
    <x v="3"/>
    <x v="3"/>
    <x v="3"/>
  </r>
  <r>
    <n v="632"/>
    <x v="621"/>
    <s v="Reduced interactive matrix"/>
    <n v="72100"/>
    <n v="30902"/>
    <n v="42.859916782246884"/>
    <x v="2"/>
    <x v="426"/>
    <n v="111.15827338129496"/>
    <x v="1"/>
    <s v="USD"/>
    <n v="1414904400"/>
    <n v="1416463200"/>
    <b v="0"/>
    <b v="0"/>
    <x v="3"/>
    <x v="3"/>
    <x v="3"/>
  </r>
  <r>
    <n v="633"/>
    <x v="622"/>
    <s v="Adaptive context-sensitive architecture"/>
    <n v="6700"/>
    <n v="5569"/>
    <n v="83.119402985074629"/>
    <x v="0"/>
    <x v="339"/>
    <n v="53.038095238095238"/>
    <x v="1"/>
    <s v="USD"/>
    <n v="1446876000"/>
    <n v="1447221600"/>
    <b v="0"/>
    <b v="0"/>
    <x v="10"/>
    <x v="4"/>
    <x v="10"/>
  </r>
  <r>
    <n v="634"/>
    <x v="623"/>
    <s v="Polarized incremental portal"/>
    <n v="118200"/>
    <n v="92824"/>
    <n v="78.531302876480552"/>
    <x v="3"/>
    <x v="427"/>
    <n v="55.985524728588658"/>
    <x v="1"/>
    <s v="USD"/>
    <n v="1490418000"/>
    <n v="1491627600"/>
    <b v="0"/>
    <b v="0"/>
    <x v="19"/>
    <x v="4"/>
    <x v="19"/>
  </r>
  <r>
    <n v="635"/>
    <x v="624"/>
    <s v="Reactive regional access"/>
    <n v="139000"/>
    <n v="158590"/>
    <n v="114.09352517985612"/>
    <x v="1"/>
    <x v="428"/>
    <n v="69.986760812003524"/>
    <x v="1"/>
    <s v="USD"/>
    <n v="1360389600"/>
    <n v="1363150800"/>
    <b v="0"/>
    <b v="0"/>
    <x v="19"/>
    <x v="4"/>
    <x v="19"/>
  </r>
  <r>
    <n v="636"/>
    <x v="625"/>
    <s v="Stand-alone reciprocal frame"/>
    <n v="197700"/>
    <n v="127591"/>
    <n v="64.537683358624179"/>
    <x v="0"/>
    <x v="429"/>
    <n v="48.998079877112133"/>
    <x v="3"/>
    <s v="DKK"/>
    <n v="1326866400"/>
    <n v="1330754400"/>
    <b v="0"/>
    <b v="1"/>
    <x v="10"/>
    <x v="4"/>
    <x v="10"/>
  </r>
  <r>
    <n v="637"/>
    <x v="626"/>
    <s v="Open-architected 24/7 throughput"/>
    <n v="8500"/>
    <n v="6750"/>
    <n v="79.411764705882348"/>
    <x v="0"/>
    <x v="167"/>
    <n v="103.84615384615384"/>
    <x v="1"/>
    <s v="USD"/>
    <n v="1479103200"/>
    <n v="1479794400"/>
    <b v="0"/>
    <b v="0"/>
    <x v="3"/>
    <x v="3"/>
    <x v="3"/>
  </r>
  <r>
    <n v="638"/>
    <x v="627"/>
    <s v="Monitored 24/7 approach"/>
    <n v="81600"/>
    <n v="9318"/>
    <n v="11.419117647058824"/>
    <x v="0"/>
    <x v="115"/>
    <n v="99.127659574468083"/>
    <x v="1"/>
    <s v="USD"/>
    <n v="1280206800"/>
    <n v="1281243600"/>
    <b v="0"/>
    <b v="1"/>
    <x v="3"/>
    <x v="3"/>
    <x v="3"/>
  </r>
  <r>
    <n v="639"/>
    <x v="628"/>
    <s v="Upgradable explicit forecast"/>
    <n v="8600"/>
    <n v="4832"/>
    <n v="56.186046511627907"/>
    <x v="2"/>
    <x v="430"/>
    <n v="107.37777777777778"/>
    <x v="1"/>
    <s v="USD"/>
    <n v="1532754000"/>
    <n v="1532754000"/>
    <b v="0"/>
    <b v="1"/>
    <x v="6"/>
    <x v="4"/>
    <x v="6"/>
  </r>
  <r>
    <n v="640"/>
    <x v="629"/>
    <s v="Pre-emptive context-sensitive support"/>
    <n v="119800"/>
    <n v="19769"/>
    <n v="16.501669449081803"/>
    <x v="0"/>
    <x v="431"/>
    <n v="76.922178988326849"/>
    <x v="1"/>
    <s v="USD"/>
    <n v="1453096800"/>
    <n v="1453356000"/>
    <b v="0"/>
    <b v="0"/>
    <x v="3"/>
    <x v="3"/>
    <x v="3"/>
  </r>
  <r>
    <n v="641"/>
    <x v="630"/>
    <s v="Business-focused leadingedge instruction set"/>
    <n v="9400"/>
    <n v="11277"/>
    <n v="119.96808510638297"/>
    <x v="1"/>
    <x v="346"/>
    <n v="58.128865979381445"/>
    <x v="5"/>
    <s v="CHF"/>
    <n v="1487570400"/>
    <n v="1489986000"/>
    <b v="0"/>
    <b v="0"/>
    <x v="3"/>
    <x v="3"/>
    <x v="3"/>
  </r>
  <r>
    <n v="642"/>
    <x v="631"/>
    <s v="Extended multi-state knowledge user"/>
    <n v="9200"/>
    <n v="13382"/>
    <n v="145.45652173913044"/>
    <x v="1"/>
    <x v="30"/>
    <n v="103.73643410852713"/>
    <x v="0"/>
    <s v="CAD"/>
    <n v="1545026400"/>
    <n v="1545804000"/>
    <b v="0"/>
    <b v="0"/>
    <x v="8"/>
    <x v="2"/>
    <x v="8"/>
  </r>
  <r>
    <n v="643"/>
    <x v="632"/>
    <s v="Future-proofed modular groupware"/>
    <n v="14900"/>
    <n v="32986"/>
    <n v="221.38255033557047"/>
    <x v="1"/>
    <x v="432"/>
    <n v="87.962666666666664"/>
    <x v="1"/>
    <s v="USD"/>
    <n v="1488348000"/>
    <n v="1489899600"/>
    <b v="0"/>
    <b v="0"/>
    <x v="3"/>
    <x v="3"/>
    <x v="3"/>
  </r>
  <r>
    <n v="644"/>
    <x v="633"/>
    <s v="Distributed real-time algorithm"/>
    <n v="169400"/>
    <n v="81984"/>
    <n v="48.396694214876035"/>
    <x v="0"/>
    <x v="433"/>
    <n v="28"/>
    <x v="0"/>
    <s v="CAD"/>
    <n v="1545112800"/>
    <n v="1546495200"/>
    <b v="0"/>
    <b v="0"/>
    <x v="3"/>
    <x v="3"/>
    <x v="3"/>
  </r>
  <r>
    <n v="645"/>
    <x v="634"/>
    <s v="Multi-lateral heuristic throughput"/>
    <n v="192100"/>
    <n v="178483"/>
    <n v="92.911504424778755"/>
    <x v="0"/>
    <x v="434"/>
    <n v="37.999361294443261"/>
    <x v="1"/>
    <s v="USD"/>
    <n v="1537938000"/>
    <n v="1539752400"/>
    <b v="0"/>
    <b v="1"/>
    <x v="1"/>
    <x v="1"/>
    <x v="1"/>
  </r>
  <r>
    <n v="646"/>
    <x v="635"/>
    <s v="Switchable reciprocal middleware"/>
    <n v="98700"/>
    <n v="87448"/>
    <n v="88.599797365754824"/>
    <x v="0"/>
    <x v="435"/>
    <n v="29.999313893653515"/>
    <x v="1"/>
    <s v="USD"/>
    <n v="1363150800"/>
    <n v="1364101200"/>
    <b v="0"/>
    <b v="0"/>
    <x v="11"/>
    <x v="6"/>
    <x v="11"/>
  </r>
  <r>
    <n v="647"/>
    <x v="636"/>
    <s v="Inverse multimedia Graphic Interface"/>
    <n v="4500"/>
    <n v="1863"/>
    <n v="41.4"/>
    <x v="0"/>
    <x v="6"/>
    <n v="103.5"/>
    <x v="1"/>
    <s v="USD"/>
    <n v="1523250000"/>
    <n v="1525323600"/>
    <b v="0"/>
    <b v="0"/>
    <x v="18"/>
    <x v="5"/>
    <x v="18"/>
  </r>
  <r>
    <n v="648"/>
    <x v="637"/>
    <s v="Vision-oriented local contingency"/>
    <n v="98600"/>
    <n v="62174"/>
    <n v="63.056795131845846"/>
    <x v="3"/>
    <x v="419"/>
    <n v="85.994467496542185"/>
    <x v="1"/>
    <s v="USD"/>
    <n v="1499317200"/>
    <n v="1500872400"/>
    <b v="1"/>
    <b v="0"/>
    <x v="0"/>
    <x v="0"/>
    <x v="0"/>
  </r>
  <r>
    <n v="649"/>
    <x v="638"/>
    <s v="Reactive 6thgeneration hub"/>
    <n v="121700"/>
    <n v="59003"/>
    <n v="48.482333607230892"/>
    <x v="0"/>
    <x v="436"/>
    <n v="98.011627906976742"/>
    <x v="5"/>
    <s v="CHF"/>
    <n v="1287550800"/>
    <n v="1288501200"/>
    <b v="1"/>
    <b v="1"/>
    <x v="3"/>
    <x v="3"/>
    <x v="3"/>
  </r>
  <r>
    <n v="650"/>
    <x v="639"/>
    <s v="Optional asymmetric success"/>
    <n v="100"/>
    <n v="2"/>
    <n v="2"/>
    <x v="0"/>
    <x v="49"/>
    <n v="2"/>
    <x v="1"/>
    <s v="USD"/>
    <n v="1404795600"/>
    <n v="1407128400"/>
    <b v="0"/>
    <b v="0"/>
    <x v="17"/>
    <x v="1"/>
    <x v="17"/>
  </r>
  <r>
    <n v="651"/>
    <x v="640"/>
    <s v="Digitized analyzing capacity"/>
    <n v="196700"/>
    <n v="174039"/>
    <n v="88.47941026944585"/>
    <x v="0"/>
    <x v="437"/>
    <n v="44.994570837642193"/>
    <x v="6"/>
    <s v="EUR"/>
    <n v="1393048800"/>
    <n v="1394344800"/>
    <b v="0"/>
    <b v="0"/>
    <x v="12"/>
    <x v="4"/>
    <x v="12"/>
  </r>
  <r>
    <n v="652"/>
    <x v="641"/>
    <s v="Vision-oriented regional hub"/>
    <n v="10000"/>
    <n v="12684"/>
    <n v="126.84"/>
    <x v="1"/>
    <x v="438"/>
    <n v="31.012224938875306"/>
    <x v="1"/>
    <s v="USD"/>
    <n v="1470373200"/>
    <n v="1474088400"/>
    <b v="0"/>
    <b v="0"/>
    <x v="2"/>
    <x v="2"/>
    <x v="2"/>
  </r>
  <r>
    <n v="653"/>
    <x v="642"/>
    <s v="Monitored incremental info-mediaries"/>
    <n v="600"/>
    <n v="14033"/>
    <n v="2338.833333333333"/>
    <x v="1"/>
    <x v="439"/>
    <n v="59.970085470085472"/>
    <x v="1"/>
    <s v="USD"/>
    <n v="1460091600"/>
    <n v="1460264400"/>
    <b v="0"/>
    <b v="0"/>
    <x v="2"/>
    <x v="2"/>
    <x v="2"/>
  </r>
  <r>
    <n v="654"/>
    <x v="643"/>
    <s v="Programmable static middleware"/>
    <n v="35000"/>
    <n v="177936"/>
    <n v="508.38857142857148"/>
    <x v="1"/>
    <x v="440"/>
    <n v="58.9973474801061"/>
    <x v="1"/>
    <s v="USD"/>
    <n v="1440392400"/>
    <n v="1440824400"/>
    <b v="0"/>
    <b v="0"/>
    <x v="16"/>
    <x v="1"/>
    <x v="16"/>
  </r>
  <r>
    <n v="655"/>
    <x v="644"/>
    <s v="Multi-layered bottom-line encryption"/>
    <n v="6900"/>
    <n v="13212"/>
    <n v="191.47826086956522"/>
    <x v="1"/>
    <x v="441"/>
    <n v="50.045454545454547"/>
    <x v="1"/>
    <s v="USD"/>
    <n v="1488434400"/>
    <n v="1489554000"/>
    <b v="1"/>
    <b v="0"/>
    <x v="14"/>
    <x v="7"/>
    <x v="14"/>
  </r>
  <r>
    <n v="656"/>
    <x v="645"/>
    <s v="Vision-oriented systematic Graphical User Interface"/>
    <n v="118400"/>
    <n v="49879"/>
    <n v="42.127533783783782"/>
    <x v="0"/>
    <x v="442"/>
    <n v="98.966269841269835"/>
    <x v="2"/>
    <s v="AUD"/>
    <n v="1514440800"/>
    <n v="1514872800"/>
    <b v="0"/>
    <b v="0"/>
    <x v="0"/>
    <x v="0"/>
    <x v="0"/>
  </r>
  <r>
    <n v="657"/>
    <x v="646"/>
    <s v="Balanced optimal hardware"/>
    <n v="10000"/>
    <n v="824"/>
    <n v="8.24"/>
    <x v="0"/>
    <x v="443"/>
    <n v="58.857142857142854"/>
    <x v="1"/>
    <s v="USD"/>
    <n v="1514354400"/>
    <n v="1515736800"/>
    <b v="0"/>
    <b v="0"/>
    <x v="22"/>
    <x v="4"/>
    <x v="22"/>
  </r>
  <r>
    <n v="658"/>
    <x v="647"/>
    <s v="Self-enabling mission-critical success"/>
    <n v="52600"/>
    <n v="31594"/>
    <n v="60.064638783269963"/>
    <x v="3"/>
    <x v="444"/>
    <n v="81.010256410256417"/>
    <x v="1"/>
    <s v="USD"/>
    <n v="1440910800"/>
    <n v="1442898000"/>
    <b v="0"/>
    <b v="0"/>
    <x v="1"/>
    <x v="1"/>
    <x v="1"/>
  </r>
  <r>
    <n v="659"/>
    <x v="648"/>
    <s v="Grass-roots dynamic emulation"/>
    <n v="120700"/>
    <n v="57010"/>
    <n v="47.232808616404313"/>
    <x v="0"/>
    <x v="424"/>
    <n v="76.013333333333335"/>
    <x v="4"/>
    <s v="GBP"/>
    <n v="1296108000"/>
    <n v="1296194400"/>
    <b v="0"/>
    <b v="0"/>
    <x v="4"/>
    <x v="4"/>
    <x v="4"/>
  </r>
  <r>
    <n v="660"/>
    <x v="649"/>
    <s v="Fundamental disintermediate matrix"/>
    <n v="9100"/>
    <n v="7438"/>
    <n v="81.736263736263737"/>
    <x v="0"/>
    <x v="385"/>
    <n v="96.597402597402592"/>
    <x v="1"/>
    <s v="USD"/>
    <n v="1440133200"/>
    <n v="1440910800"/>
    <b v="1"/>
    <b v="0"/>
    <x v="3"/>
    <x v="3"/>
    <x v="3"/>
  </r>
  <r>
    <n v="661"/>
    <x v="650"/>
    <s v="Right-sized secondary challenge"/>
    <n v="106800"/>
    <n v="57872"/>
    <n v="54.187265917603"/>
    <x v="0"/>
    <x v="445"/>
    <n v="76.957446808510639"/>
    <x v="3"/>
    <s v="DKK"/>
    <n v="1332910800"/>
    <n v="1335502800"/>
    <b v="0"/>
    <b v="0"/>
    <x v="17"/>
    <x v="1"/>
    <x v="17"/>
  </r>
  <r>
    <n v="662"/>
    <x v="651"/>
    <s v="Implemented exuding software"/>
    <n v="9100"/>
    <n v="8906"/>
    <n v="97.868131868131869"/>
    <x v="0"/>
    <x v="54"/>
    <n v="67.984732824427482"/>
    <x v="1"/>
    <s v="USD"/>
    <n v="1544335200"/>
    <n v="1544680800"/>
    <b v="0"/>
    <b v="0"/>
    <x v="3"/>
    <x v="3"/>
    <x v="3"/>
  </r>
  <r>
    <n v="663"/>
    <x v="652"/>
    <s v="Total optimizing software"/>
    <n v="10000"/>
    <n v="7724"/>
    <n v="77.239999999999995"/>
    <x v="0"/>
    <x v="215"/>
    <n v="88.781609195402297"/>
    <x v="1"/>
    <s v="USD"/>
    <n v="1286427600"/>
    <n v="1288414800"/>
    <b v="0"/>
    <b v="0"/>
    <x v="3"/>
    <x v="3"/>
    <x v="3"/>
  </r>
  <r>
    <n v="664"/>
    <x v="327"/>
    <s v="Optional maximized attitude"/>
    <n v="79400"/>
    <n v="26571"/>
    <n v="33.464735516372798"/>
    <x v="0"/>
    <x v="446"/>
    <n v="24.99623706491063"/>
    <x v="1"/>
    <s v="USD"/>
    <n v="1329717600"/>
    <n v="1330581600"/>
    <b v="0"/>
    <b v="0"/>
    <x v="17"/>
    <x v="1"/>
    <x v="17"/>
  </r>
  <r>
    <n v="665"/>
    <x v="653"/>
    <s v="Customer-focused impactful extranet"/>
    <n v="5100"/>
    <n v="12219"/>
    <n v="239.58823529411765"/>
    <x v="1"/>
    <x v="447"/>
    <n v="44.922794117647058"/>
    <x v="1"/>
    <s v="USD"/>
    <n v="1310187600"/>
    <n v="1311397200"/>
    <b v="0"/>
    <b v="1"/>
    <x v="4"/>
    <x v="4"/>
    <x v="4"/>
  </r>
  <r>
    <n v="666"/>
    <x v="654"/>
    <s v="Cloned bottom-line success"/>
    <n v="3100"/>
    <n v="1985"/>
    <n v="64.032258064516128"/>
    <x v="3"/>
    <x v="270"/>
    <n v="79.400000000000006"/>
    <x v="1"/>
    <s v="USD"/>
    <n v="1377838800"/>
    <n v="1378357200"/>
    <b v="0"/>
    <b v="1"/>
    <x v="3"/>
    <x v="3"/>
    <x v="3"/>
  </r>
  <r>
    <n v="667"/>
    <x v="655"/>
    <s v="Decentralized bandwidth-monitored ability"/>
    <n v="6900"/>
    <n v="12155"/>
    <n v="176.15942028985506"/>
    <x v="1"/>
    <x v="448"/>
    <n v="29.009546539379475"/>
    <x v="1"/>
    <s v="USD"/>
    <n v="1410325200"/>
    <n v="1411102800"/>
    <b v="0"/>
    <b v="0"/>
    <x v="23"/>
    <x v="8"/>
    <x v="23"/>
  </r>
  <r>
    <n v="668"/>
    <x v="656"/>
    <s v="Programmable leadingedge budgetary management"/>
    <n v="27500"/>
    <n v="5593"/>
    <n v="20.33818181818182"/>
    <x v="0"/>
    <x v="70"/>
    <n v="73.59210526315789"/>
    <x v="1"/>
    <s v="USD"/>
    <n v="1343797200"/>
    <n v="1344834000"/>
    <b v="0"/>
    <b v="0"/>
    <x v="3"/>
    <x v="3"/>
    <x v="3"/>
  </r>
  <r>
    <n v="669"/>
    <x v="657"/>
    <s v="Upgradable bi-directional concept"/>
    <n v="48800"/>
    <n v="175020"/>
    <n v="358.64754098360658"/>
    <x v="1"/>
    <x v="449"/>
    <n v="107.97038864898211"/>
    <x v="6"/>
    <s v="EUR"/>
    <n v="1498453200"/>
    <n v="1499230800"/>
    <b v="0"/>
    <b v="0"/>
    <x v="3"/>
    <x v="3"/>
    <x v="3"/>
  </r>
  <r>
    <n v="670"/>
    <x v="635"/>
    <s v="Re-contextualized homogeneous flexibility"/>
    <n v="16200"/>
    <n v="75955"/>
    <n v="468.85802469135803"/>
    <x v="1"/>
    <x v="450"/>
    <n v="68.987284287011803"/>
    <x v="1"/>
    <s v="USD"/>
    <n v="1456380000"/>
    <n v="1457416800"/>
    <b v="0"/>
    <b v="0"/>
    <x v="7"/>
    <x v="1"/>
    <x v="7"/>
  </r>
  <r>
    <n v="671"/>
    <x v="658"/>
    <s v="Monitored bi-directional standardization"/>
    <n v="97600"/>
    <n v="119127"/>
    <n v="122.05635245901641"/>
    <x v="1"/>
    <x v="451"/>
    <n v="111.02236719478098"/>
    <x v="1"/>
    <s v="USD"/>
    <n v="1280552400"/>
    <n v="1280898000"/>
    <b v="0"/>
    <b v="1"/>
    <x v="3"/>
    <x v="3"/>
    <x v="3"/>
  </r>
  <r>
    <n v="672"/>
    <x v="659"/>
    <s v="Stand-alone grid-enabled leverage"/>
    <n v="197900"/>
    <n v="110689"/>
    <n v="55.931783729156137"/>
    <x v="0"/>
    <x v="452"/>
    <n v="24.997515808491418"/>
    <x v="2"/>
    <s v="AUD"/>
    <n v="1521608400"/>
    <n v="1522472400"/>
    <b v="0"/>
    <b v="0"/>
    <x v="3"/>
    <x v="3"/>
    <x v="3"/>
  </r>
  <r>
    <n v="673"/>
    <x v="660"/>
    <s v="Assimilated regional groupware"/>
    <n v="5600"/>
    <n v="2445"/>
    <n v="43.660714285714285"/>
    <x v="0"/>
    <x v="125"/>
    <n v="42.155172413793103"/>
    <x v="6"/>
    <s v="EUR"/>
    <n v="1460696400"/>
    <n v="1462510800"/>
    <b v="0"/>
    <b v="0"/>
    <x v="7"/>
    <x v="1"/>
    <x v="7"/>
  </r>
  <r>
    <n v="674"/>
    <x v="661"/>
    <s v="Up-sized 24hour instruction set"/>
    <n v="170700"/>
    <n v="57250"/>
    <n v="33.53837141183363"/>
    <x v="3"/>
    <x v="453"/>
    <n v="47.003284072249592"/>
    <x v="1"/>
    <s v="USD"/>
    <n v="1313730000"/>
    <n v="1317790800"/>
    <b v="0"/>
    <b v="0"/>
    <x v="14"/>
    <x v="7"/>
    <x v="14"/>
  </r>
  <r>
    <n v="675"/>
    <x v="662"/>
    <s v="Right-sized web-enabled intranet"/>
    <n v="9700"/>
    <n v="11929"/>
    <n v="122.97938144329896"/>
    <x v="1"/>
    <x v="269"/>
    <n v="36.0392749244713"/>
    <x v="1"/>
    <s v="USD"/>
    <n v="1568178000"/>
    <n v="1568782800"/>
    <b v="0"/>
    <b v="0"/>
    <x v="23"/>
    <x v="8"/>
    <x v="23"/>
  </r>
  <r>
    <n v="676"/>
    <x v="663"/>
    <s v="Expanded needs-based orchestration"/>
    <n v="62300"/>
    <n v="118214"/>
    <n v="189.74959871589084"/>
    <x v="1"/>
    <x v="454"/>
    <n v="101.03760683760684"/>
    <x v="1"/>
    <s v="USD"/>
    <n v="1348635600"/>
    <n v="1349413200"/>
    <b v="0"/>
    <b v="0"/>
    <x v="14"/>
    <x v="7"/>
    <x v="14"/>
  </r>
  <r>
    <n v="677"/>
    <x v="664"/>
    <s v="Organic system-worthy orchestration"/>
    <n v="5300"/>
    <n v="4432"/>
    <n v="83.622641509433961"/>
    <x v="0"/>
    <x v="41"/>
    <n v="39.927927927927925"/>
    <x v="1"/>
    <s v="USD"/>
    <n v="1468126800"/>
    <n v="1472446800"/>
    <b v="0"/>
    <b v="0"/>
    <x v="13"/>
    <x v="5"/>
    <x v="13"/>
  </r>
  <r>
    <n v="678"/>
    <x v="665"/>
    <s v="Inverse static standardization"/>
    <n v="99500"/>
    <n v="17879"/>
    <n v="17.968844221105527"/>
    <x v="3"/>
    <x v="455"/>
    <n v="83.158139534883716"/>
    <x v="1"/>
    <s v="USD"/>
    <n v="1547877600"/>
    <n v="1548050400"/>
    <b v="0"/>
    <b v="0"/>
    <x v="6"/>
    <x v="4"/>
    <x v="6"/>
  </r>
  <r>
    <n v="679"/>
    <x v="307"/>
    <s v="Synchronized motivating solution"/>
    <n v="1400"/>
    <n v="14511"/>
    <n v="1036.5"/>
    <x v="1"/>
    <x v="456"/>
    <n v="39.97520661157025"/>
    <x v="1"/>
    <s v="USD"/>
    <n v="1571374800"/>
    <n v="1571806800"/>
    <b v="0"/>
    <b v="1"/>
    <x v="0"/>
    <x v="0"/>
    <x v="0"/>
  </r>
  <r>
    <n v="680"/>
    <x v="666"/>
    <s v="Open-source 4thgeneration open system"/>
    <n v="145600"/>
    <n v="141822"/>
    <n v="97.405219780219781"/>
    <x v="0"/>
    <x v="457"/>
    <n v="47.993908629441627"/>
    <x v="1"/>
    <s v="USD"/>
    <n v="1576303200"/>
    <n v="1576476000"/>
    <b v="0"/>
    <b v="1"/>
    <x v="20"/>
    <x v="6"/>
    <x v="20"/>
  </r>
  <r>
    <n v="681"/>
    <x v="667"/>
    <s v="Decentralized context-sensitive superstructure"/>
    <n v="184100"/>
    <n v="159037"/>
    <n v="86.386203150461711"/>
    <x v="0"/>
    <x v="458"/>
    <n v="95.978877489438744"/>
    <x v="1"/>
    <s v="USD"/>
    <n v="1324447200"/>
    <n v="1324965600"/>
    <b v="0"/>
    <b v="0"/>
    <x v="3"/>
    <x v="3"/>
    <x v="3"/>
  </r>
  <r>
    <n v="682"/>
    <x v="668"/>
    <s v="Compatible 5thgeneration concept"/>
    <n v="5400"/>
    <n v="8109"/>
    <n v="150.16666666666666"/>
    <x v="1"/>
    <x v="459"/>
    <n v="78.728155339805824"/>
    <x v="1"/>
    <s v="USD"/>
    <n v="1386741600"/>
    <n v="1387519200"/>
    <b v="0"/>
    <b v="0"/>
    <x v="3"/>
    <x v="3"/>
    <x v="3"/>
  </r>
  <r>
    <n v="683"/>
    <x v="669"/>
    <s v="Virtual systemic intranet"/>
    <n v="2300"/>
    <n v="8244"/>
    <n v="358.43478260869563"/>
    <x v="1"/>
    <x v="98"/>
    <n v="56.081632653061227"/>
    <x v="1"/>
    <s v="USD"/>
    <n v="1537074000"/>
    <n v="1537246800"/>
    <b v="0"/>
    <b v="0"/>
    <x v="3"/>
    <x v="3"/>
    <x v="3"/>
  </r>
  <r>
    <n v="684"/>
    <x v="670"/>
    <s v="Optimized systemic algorithm"/>
    <n v="1400"/>
    <n v="7600"/>
    <n v="542.85714285714289"/>
    <x v="1"/>
    <x v="460"/>
    <n v="69.090909090909093"/>
    <x v="0"/>
    <s v="CAD"/>
    <n v="1277787600"/>
    <n v="1279515600"/>
    <b v="0"/>
    <b v="0"/>
    <x v="9"/>
    <x v="5"/>
    <x v="9"/>
  </r>
  <r>
    <n v="685"/>
    <x v="671"/>
    <s v="Customizable homogeneous firmware"/>
    <n v="140000"/>
    <n v="94501"/>
    <n v="67.500714285714281"/>
    <x v="0"/>
    <x v="461"/>
    <n v="102.05291576673866"/>
    <x v="0"/>
    <s v="CAD"/>
    <n v="1440306000"/>
    <n v="1442379600"/>
    <b v="0"/>
    <b v="0"/>
    <x v="3"/>
    <x v="3"/>
    <x v="3"/>
  </r>
  <r>
    <n v="686"/>
    <x v="672"/>
    <s v="Front-line cohesive extranet"/>
    <n v="7500"/>
    <n v="14381"/>
    <n v="191.74666666666667"/>
    <x v="1"/>
    <x v="38"/>
    <n v="107.32089552238806"/>
    <x v="1"/>
    <s v="USD"/>
    <n v="1522126800"/>
    <n v="1523077200"/>
    <b v="0"/>
    <b v="0"/>
    <x v="8"/>
    <x v="2"/>
    <x v="8"/>
  </r>
  <r>
    <n v="687"/>
    <x v="673"/>
    <s v="Distributed holistic neural-net"/>
    <n v="1500"/>
    <n v="13980"/>
    <n v="932"/>
    <x v="1"/>
    <x v="462"/>
    <n v="51.970260223048328"/>
    <x v="1"/>
    <s v="USD"/>
    <n v="1489298400"/>
    <n v="1489554000"/>
    <b v="0"/>
    <b v="0"/>
    <x v="3"/>
    <x v="3"/>
    <x v="3"/>
  </r>
  <r>
    <n v="688"/>
    <x v="674"/>
    <s v="Devolved client-server monitoring"/>
    <n v="2900"/>
    <n v="12449"/>
    <n v="429.27586206896552"/>
    <x v="1"/>
    <x v="463"/>
    <n v="71.137142857142862"/>
    <x v="1"/>
    <s v="USD"/>
    <n v="1547100000"/>
    <n v="1548482400"/>
    <b v="0"/>
    <b v="1"/>
    <x v="19"/>
    <x v="4"/>
    <x v="19"/>
  </r>
  <r>
    <n v="689"/>
    <x v="675"/>
    <s v="Seamless directional capacity"/>
    <n v="7300"/>
    <n v="7348"/>
    <n v="100.65753424657535"/>
    <x v="1"/>
    <x v="464"/>
    <n v="106.49275362318841"/>
    <x v="1"/>
    <s v="USD"/>
    <n v="1383022800"/>
    <n v="1384063200"/>
    <b v="0"/>
    <b v="0"/>
    <x v="2"/>
    <x v="2"/>
    <x v="2"/>
  </r>
  <r>
    <n v="690"/>
    <x v="676"/>
    <s v="Polarized actuating implementation"/>
    <n v="3600"/>
    <n v="8158"/>
    <n v="226.61111111111109"/>
    <x v="1"/>
    <x v="257"/>
    <n v="42.93684210526316"/>
    <x v="1"/>
    <s v="USD"/>
    <n v="1322373600"/>
    <n v="1322892000"/>
    <b v="0"/>
    <b v="1"/>
    <x v="4"/>
    <x v="4"/>
    <x v="4"/>
  </r>
  <r>
    <n v="691"/>
    <x v="677"/>
    <s v="Front-line disintermediate hub"/>
    <n v="5000"/>
    <n v="7119"/>
    <n v="142.38"/>
    <x v="1"/>
    <x v="465"/>
    <n v="30.037974683544302"/>
    <x v="1"/>
    <s v="USD"/>
    <n v="1349240400"/>
    <n v="1350709200"/>
    <b v="1"/>
    <b v="1"/>
    <x v="4"/>
    <x v="4"/>
    <x v="4"/>
  </r>
  <r>
    <n v="692"/>
    <x v="678"/>
    <s v="Decentralized 4thgeneration challenge"/>
    <n v="6000"/>
    <n v="5438"/>
    <n v="90.633333333333326"/>
    <x v="0"/>
    <x v="385"/>
    <n v="70.623376623376629"/>
    <x v="4"/>
    <s v="GBP"/>
    <n v="1562648400"/>
    <n v="1564203600"/>
    <b v="0"/>
    <b v="0"/>
    <x v="1"/>
    <x v="1"/>
    <x v="1"/>
  </r>
  <r>
    <n v="693"/>
    <x v="679"/>
    <s v="Reverse-engineered composite hierarchy"/>
    <n v="180400"/>
    <n v="115396"/>
    <n v="63.966740576496676"/>
    <x v="0"/>
    <x v="466"/>
    <n v="66.016018306636155"/>
    <x v="1"/>
    <s v="USD"/>
    <n v="1508216400"/>
    <n v="1509685200"/>
    <b v="0"/>
    <b v="0"/>
    <x v="3"/>
    <x v="3"/>
    <x v="3"/>
  </r>
  <r>
    <n v="694"/>
    <x v="680"/>
    <s v="Programmable tangible ability"/>
    <n v="9100"/>
    <n v="7656"/>
    <n v="84.131868131868131"/>
    <x v="0"/>
    <x v="467"/>
    <n v="96.911392405063296"/>
    <x v="1"/>
    <s v="USD"/>
    <n v="1511762400"/>
    <n v="1514959200"/>
    <b v="0"/>
    <b v="0"/>
    <x v="3"/>
    <x v="3"/>
    <x v="3"/>
  </r>
  <r>
    <n v="695"/>
    <x v="681"/>
    <s v="Configurable full-range emulation"/>
    <n v="9200"/>
    <n v="12322"/>
    <n v="133.93478260869566"/>
    <x v="1"/>
    <x v="468"/>
    <n v="62.867346938775512"/>
    <x v="6"/>
    <s v="EUR"/>
    <n v="1447480800"/>
    <n v="1448863200"/>
    <b v="1"/>
    <b v="0"/>
    <x v="1"/>
    <x v="1"/>
    <x v="1"/>
  </r>
  <r>
    <n v="696"/>
    <x v="682"/>
    <s v="Total real-time hardware"/>
    <n v="164100"/>
    <n v="96888"/>
    <n v="59.042047531992694"/>
    <x v="0"/>
    <x v="469"/>
    <n v="108.98537682789652"/>
    <x v="1"/>
    <s v="USD"/>
    <n v="1429506000"/>
    <n v="1429592400"/>
    <b v="0"/>
    <b v="1"/>
    <x v="3"/>
    <x v="3"/>
    <x v="3"/>
  </r>
  <r>
    <n v="697"/>
    <x v="683"/>
    <s v="Profound system-worthy functionalities"/>
    <n v="128900"/>
    <n v="196960"/>
    <n v="152.80062063615205"/>
    <x v="1"/>
    <x v="470"/>
    <n v="26.999314599040439"/>
    <x v="1"/>
    <s v="USD"/>
    <n v="1522472400"/>
    <n v="1522645200"/>
    <b v="0"/>
    <b v="0"/>
    <x v="5"/>
    <x v="1"/>
    <x v="5"/>
  </r>
  <r>
    <n v="698"/>
    <x v="684"/>
    <s v="Cloned hybrid focus group"/>
    <n v="42100"/>
    <n v="188057"/>
    <n v="446.69121140142522"/>
    <x v="1"/>
    <x v="471"/>
    <n v="65.004147943311438"/>
    <x v="0"/>
    <s v="CAD"/>
    <n v="1322114400"/>
    <n v="1323324000"/>
    <b v="0"/>
    <b v="0"/>
    <x v="8"/>
    <x v="2"/>
    <x v="8"/>
  </r>
  <r>
    <n v="699"/>
    <x v="196"/>
    <s v="Ergonomic dedicated focus group"/>
    <n v="7400"/>
    <n v="6245"/>
    <n v="84.391891891891888"/>
    <x v="0"/>
    <x v="75"/>
    <n v="111.51785714285714"/>
    <x v="1"/>
    <s v="USD"/>
    <n v="1561438800"/>
    <n v="1561525200"/>
    <b v="0"/>
    <b v="0"/>
    <x v="6"/>
    <x v="4"/>
    <x v="6"/>
  </r>
  <r>
    <n v="700"/>
    <x v="685"/>
    <s v="Realigned zero administration paradigm"/>
    <n v="100"/>
    <n v="3"/>
    <n v="3"/>
    <x v="0"/>
    <x v="49"/>
    <n v="3"/>
    <x v="1"/>
    <s v="USD"/>
    <n v="1264399200"/>
    <n v="1265695200"/>
    <b v="0"/>
    <b v="0"/>
    <x v="8"/>
    <x v="2"/>
    <x v="8"/>
  </r>
  <r>
    <n v="701"/>
    <x v="686"/>
    <s v="Open-source multi-tasking methodology"/>
    <n v="52000"/>
    <n v="91014"/>
    <n v="175.02692307692308"/>
    <x v="1"/>
    <x v="472"/>
    <n v="110.99268292682927"/>
    <x v="1"/>
    <s v="USD"/>
    <n v="1301202000"/>
    <n v="1301806800"/>
    <b v="1"/>
    <b v="0"/>
    <x v="3"/>
    <x v="3"/>
    <x v="3"/>
  </r>
  <r>
    <n v="702"/>
    <x v="687"/>
    <s v="Object-based attitude-oriented analyzer"/>
    <n v="8700"/>
    <n v="4710"/>
    <n v="54.137931034482754"/>
    <x v="0"/>
    <x v="100"/>
    <n v="56.746987951807228"/>
    <x v="1"/>
    <s v="USD"/>
    <n v="1374469200"/>
    <n v="1374901200"/>
    <b v="0"/>
    <b v="0"/>
    <x v="8"/>
    <x v="2"/>
    <x v="8"/>
  </r>
  <r>
    <n v="703"/>
    <x v="688"/>
    <s v="Cross-platform tertiary hub"/>
    <n v="63400"/>
    <n v="197728"/>
    <n v="311.87381703470032"/>
    <x v="1"/>
    <x v="473"/>
    <n v="97.020608439646708"/>
    <x v="1"/>
    <s v="USD"/>
    <n v="1334984400"/>
    <n v="1336453200"/>
    <b v="1"/>
    <b v="1"/>
    <x v="18"/>
    <x v="5"/>
    <x v="18"/>
  </r>
  <r>
    <n v="704"/>
    <x v="689"/>
    <s v="Seamless clear-thinking artificial intelligence"/>
    <n v="8700"/>
    <n v="10682"/>
    <n v="122.78160919540231"/>
    <x v="1"/>
    <x v="220"/>
    <n v="92.08620689655173"/>
    <x v="1"/>
    <s v="USD"/>
    <n v="1467608400"/>
    <n v="1468904400"/>
    <b v="0"/>
    <b v="0"/>
    <x v="10"/>
    <x v="4"/>
    <x v="10"/>
  </r>
  <r>
    <n v="705"/>
    <x v="690"/>
    <s v="Centralized tangible success"/>
    <n v="169700"/>
    <n v="168048"/>
    <n v="99.026517383618156"/>
    <x v="0"/>
    <x v="474"/>
    <n v="82.986666666666665"/>
    <x v="4"/>
    <s v="GBP"/>
    <n v="1386741600"/>
    <n v="1387087200"/>
    <b v="0"/>
    <b v="0"/>
    <x v="9"/>
    <x v="5"/>
    <x v="9"/>
  </r>
  <r>
    <n v="706"/>
    <x v="691"/>
    <s v="Customer-focused multimedia methodology"/>
    <n v="108400"/>
    <n v="138586"/>
    <n v="127.84686346863469"/>
    <x v="1"/>
    <x v="475"/>
    <n v="103.03791821561339"/>
    <x v="2"/>
    <s v="AUD"/>
    <n v="1546754400"/>
    <n v="1547445600"/>
    <b v="0"/>
    <b v="1"/>
    <x v="2"/>
    <x v="2"/>
    <x v="2"/>
  </r>
  <r>
    <n v="707"/>
    <x v="692"/>
    <s v="Visionary maximized Local Area Network"/>
    <n v="7300"/>
    <n v="11579"/>
    <n v="158.61643835616439"/>
    <x v="1"/>
    <x v="170"/>
    <n v="68.922619047619051"/>
    <x v="1"/>
    <s v="USD"/>
    <n v="1544248800"/>
    <n v="1547359200"/>
    <b v="0"/>
    <b v="0"/>
    <x v="6"/>
    <x v="4"/>
    <x v="6"/>
  </r>
  <r>
    <n v="708"/>
    <x v="693"/>
    <s v="Secured bifurcated intranet"/>
    <n v="1700"/>
    <n v="12020"/>
    <n v="707.05882352941171"/>
    <x v="1"/>
    <x v="231"/>
    <n v="87.737226277372258"/>
    <x v="5"/>
    <s v="CHF"/>
    <n v="1495429200"/>
    <n v="1496293200"/>
    <b v="0"/>
    <b v="0"/>
    <x v="3"/>
    <x v="3"/>
    <x v="3"/>
  </r>
  <r>
    <n v="709"/>
    <x v="694"/>
    <s v="Grass-roots 4thgeneration product"/>
    <n v="9800"/>
    <n v="13954"/>
    <n v="142.38775510204081"/>
    <x v="1"/>
    <x v="129"/>
    <n v="75.021505376344081"/>
    <x v="6"/>
    <s v="EUR"/>
    <n v="1334811600"/>
    <n v="1335416400"/>
    <b v="0"/>
    <b v="0"/>
    <x v="3"/>
    <x v="3"/>
    <x v="3"/>
  </r>
  <r>
    <n v="710"/>
    <x v="695"/>
    <s v="Reduced next generation info-mediaries"/>
    <n v="4300"/>
    <n v="6358"/>
    <n v="147.86046511627907"/>
    <x v="1"/>
    <x v="476"/>
    <n v="50.863999999999997"/>
    <x v="1"/>
    <s v="USD"/>
    <n v="1531544400"/>
    <n v="1532149200"/>
    <b v="0"/>
    <b v="1"/>
    <x v="3"/>
    <x v="3"/>
    <x v="3"/>
  </r>
  <r>
    <n v="711"/>
    <x v="696"/>
    <s v="Customizable full-range artificial intelligence"/>
    <n v="6200"/>
    <n v="1260"/>
    <n v="20.322580645161288"/>
    <x v="0"/>
    <x v="443"/>
    <n v="90"/>
    <x v="6"/>
    <s v="EUR"/>
    <n v="1453615200"/>
    <n v="1453788000"/>
    <b v="1"/>
    <b v="1"/>
    <x v="3"/>
    <x v="3"/>
    <x v="3"/>
  </r>
  <r>
    <n v="712"/>
    <x v="697"/>
    <s v="Programmable leadingedge contingency"/>
    <n v="800"/>
    <n v="14725"/>
    <n v="1840.625"/>
    <x v="1"/>
    <x v="381"/>
    <n v="72.896039603960389"/>
    <x v="1"/>
    <s v="USD"/>
    <n v="1467954000"/>
    <n v="1471496400"/>
    <b v="0"/>
    <b v="0"/>
    <x v="3"/>
    <x v="3"/>
    <x v="3"/>
  </r>
  <r>
    <n v="713"/>
    <x v="698"/>
    <s v="Multi-layered global groupware"/>
    <n v="6900"/>
    <n v="11174"/>
    <n v="161.94202898550725"/>
    <x v="1"/>
    <x v="459"/>
    <n v="108.48543689320388"/>
    <x v="1"/>
    <s v="USD"/>
    <n v="1471842000"/>
    <n v="1472878800"/>
    <b v="0"/>
    <b v="0"/>
    <x v="15"/>
    <x v="5"/>
    <x v="15"/>
  </r>
  <r>
    <n v="714"/>
    <x v="699"/>
    <s v="Switchable methodical superstructure"/>
    <n v="38500"/>
    <n v="182036"/>
    <n v="472.82077922077923"/>
    <x v="1"/>
    <x v="477"/>
    <n v="101.98095238095237"/>
    <x v="1"/>
    <s v="USD"/>
    <n v="1408424400"/>
    <n v="1408510800"/>
    <b v="0"/>
    <b v="0"/>
    <x v="1"/>
    <x v="1"/>
    <x v="1"/>
  </r>
  <r>
    <n v="715"/>
    <x v="700"/>
    <s v="Expanded even-keeled portal"/>
    <n v="118000"/>
    <n v="28870"/>
    <n v="24.466101694915253"/>
    <x v="0"/>
    <x v="478"/>
    <n v="44.009146341463413"/>
    <x v="1"/>
    <s v="USD"/>
    <n v="1281157200"/>
    <n v="1281589200"/>
    <b v="0"/>
    <b v="0"/>
    <x v="20"/>
    <x v="6"/>
    <x v="20"/>
  </r>
  <r>
    <n v="716"/>
    <x v="701"/>
    <s v="Advanced modular moderator"/>
    <n v="2000"/>
    <n v="10353"/>
    <n v="517.65"/>
    <x v="1"/>
    <x v="144"/>
    <n v="65.942675159235662"/>
    <x v="1"/>
    <s v="USD"/>
    <n v="1373432400"/>
    <n v="1375851600"/>
    <b v="0"/>
    <b v="1"/>
    <x v="3"/>
    <x v="3"/>
    <x v="3"/>
  </r>
  <r>
    <n v="717"/>
    <x v="702"/>
    <s v="Reverse-engineered well-modulated ability"/>
    <n v="5600"/>
    <n v="13868"/>
    <n v="247.64285714285714"/>
    <x v="1"/>
    <x v="479"/>
    <n v="24.987387387387386"/>
    <x v="1"/>
    <s v="USD"/>
    <n v="1313989200"/>
    <n v="1315803600"/>
    <b v="0"/>
    <b v="0"/>
    <x v="4"/>
    <x v="4"/>
    <x v="4"/>
  </r>
  <r>
    <n v="718"/>
    <x v="703"/>
    <s v="Expanded optimal pricing structure"/>
    <n v="8300"/>
    <n v="8317"/>
    <n v="100.20481927710843"/>
    <x v="1"/>
    <x v="480"/>
    <n v="28.003367003367003"/>
    <x v="1"/>
    <s v="USD"/>
    <n v="1371445200"/>
    <n v="1373691600"/>
    <b v="0"/>
    <b v="0"/>
    <x v="8"/>
    <x v="2"/>
    <x v="8"/>
  </r>
  <r>
    <n v="719"/>
    <x v="704"/>
    <s v="Down-sized uniform ability"/>
    <n v="6900"/>
    <n v="10557"/>
    <n v="153"/>
    <x v="1"/>
    <x v="300"/>
    <n v="85.829268292682926"/>
    <x v="1"/>
    <s v="USD"/>
    <n v="1338267600"/>
    <n v="1339218000"/>
    <b v="0"/>
    <b v="0"/>
    <x v="13"/>
    <x v="5"/>
    <x v="13"/>
  </r>
  <r>
    <n v="720"/>
    <x v="705"/>
    <s v="Multi-layered upward-trending conglomeration"/>
    <n v="8700"/>
    <n v="3227"/>
    <n v="37.091954022988503"/>
    <x v="3"/>
    <x v="63"/>
    <n v="84.921052631578945"/>
    <x v="3"/>
    <s v="DKK"/>
    <n v="1519192800"/>
    <n v="1520402400"/>
    <b v="0"/>
    <b v="1"/>
    <x v="3"/>
    <x v="3"/>
    <x v="3"/>
  </r>
  <r>
    <n v="721"/>
    <x v="706"/>
    <s v="Open-architected systematic intranet"/>
    <n v="123600"/>
    <n v="5429"/>
    <n v="4.392394822006473"/>
    <x v="3"/>
    <x v="101"/>
    <n v="90.483333333333334"/>
    <x v="1"/>
    <s v="USD"/>
    <n v="1522818000"/>
    <n v="1523336400"/>
    <b v="0"/>
    <b v="0"/>
    <x v="1"/>
    <x v="1"/>
    <x v="1"/>
  </r>
  <r>
    <n v="722"/>
    <x v="707"/>
    <s v="Proactive 24hour frame"/>
    <n v="48500"/>
    <n v="75906"/>
    <n v="156.50721649484535"/>
    <x v="1"/>
    <x v="481"/>
    <n v="25.00197628458498"/>
    <x v="1"/>
    <s v="USD"/>
    <n v="1509948000"/>
    <n v="1512280800"/>
    <b v="0"/>
    <b v="0"/>
    <x v="4"/>
    <x v="4"/>
    <x v="4"/>
  </r>
  <r>
    <n v="723"/>
    <x v="708"/>
    <s v="Exclusive fresh-thinking model"/>
    <n v="4900"/>
    <n v="13250"/>
    <n v="270.40816326530609"/>
    <x v="1"/>
    <x v="358"/>
    <n v="92.013888888888886"/>
    <x v="2"/>
    <s v="AUD"/>
    <n v="1456898400"/>
    <n v="1458709200"/>
    <b v="0"/>
    <b v="0"/>
    <x v="3"/>
    <x v="3"/>
    <x v="3"/>
  </r>
  <r>
    <n v="724"/>
    <x v="709"/>
    <s v="Business-focused encompassing intranet"/>
    <n v="8400"/>
    <n v="11261"/>
    <n v="134.05952380952382"/>
    <x v="1"/>
    <x v="246"/>
    <n v="93.066115702479337"/>
    <x v="4"/>
    <s v="GBP"/>
    <n v="1413954000"/>
    <n v="1414126800"/>
    <b v="0"/>
    <b v="1"/>
    <x v="3"/>
    <x v="3"/>
    <x v="3"/>
  </r>
  <r>
    <n v="725"/>
    <x v="710"/>
    <s v="Optional 6thgeneration access"/>
    <n v="193200"/>
    <n v="97369"/>
    <n v="50.398033126293996"/>
    <x v="0"/>
    <x v="482"/>
    <n v="61.008145363408524"/>
    <x v="1"/>
    <s v="USD"/>
    <n v="1416031200"/>
    <n v="1416204000"/>
    <b v="0"/>
    <b v="0"/>
    <x v="20"/>
    <x v="6"/>
    <x v="20"/>
  </r>
  <r>
    <n v="726"/>
    <x v="711"/>
    <s v="Realigned web-enabled functionalities"/>
    <n v="54300"/>
    <n v="48227"/>
    <n v="88.815837937384899"/>
    <x v="3"/>
    <x v="168"/>
    <n v="92.036259541984734"/>
    <x v="1"/>
    <s v="USD"/>
    <n v="1287982800"/>
    <n v="1288501200"/>
    <b v="0"/>
    <b v="1"/>
    <x v="3"/>
    <x v="3"/>
    <x v="3"/>
  </r>
  <r>
    <n v="727"/>
    <x v="712"/>
    <s v="Enterprise-wide multimedia software"/>
    <n v="8900"/>
    <n v="14685"/>
    <n v="165"/>
    <x v="1"/>
    <x v="483"/>
    <n v="81.132596685082873"/>
    <x v="1"/>
    <s v="USD"/>
    <n v="1547964000"/>
    <n v="1552971600"/>
    <b v="0"/>
    <b v="0"/>
    <x v="2"/>
    <x v="2"/>
    <x v="2"/>
  </r>
  <r>
    <n v="728"/>
    <x v="713"/>
    <s v="Versatile mission-critical knowledgebase"/>
    <n v="4200"/>
    <n v="735"/>
    <n v="17.5"/>
    <x v="0"/>
    <x v="234"/>
    <n v="73.5"/>
    <x v="1"/>
    <s v="USD"/>
    <n v="1464152400"/>
    <n v="1465102800"/>
    <b v="0"/>
    <b v="0"/>
    <x v="3"/>
    <x v="3"/>
    <x v="3"/>
  </r>
  <r>
    <n v="729"/>
    <x v="714"/>
    <s v="Multi-lateral object-oriented open system"/>
    <n v="5600"/>
    <n v="10397"/>
    <n v="185.66071428571428"/>
    <x v="1"/>
    <x v="393"/>
    <n v="85.221311475409834"/>
    <x v="1"/>
    <s v="USD"/>
    <n v="1359957600"/>
    <n v="1360130400"/>
    <b v="0"/>
    <b v="0"/>
    <x v="6"/>
    <x v="4"/>
    <x v="6"/>
  </r>
  <r>
    <n v="730"/>
    <x v="715"/>
    <s v="Visionary system-worthy attitude"/>
    <n v="28800"/>
    <n v="118847"/>
    <n v="412.6631944444444"/>
    <x v="1"/>
    <x v="130"/>
    <n v="110.96825396825396"/>
    <x v="0"/>
    <s v="CAD"/>
    <n v="1432357200"/>
    <n v="1432875600"/>
    <b v="0"/>
    <b v="0"/>
    <x v="8"/>
    <x v="2"/>
    <x v="8"/>
  </r>
  <r>
    <n v="731"/>
    <x v="716"/>
    <s v="Synergized content-based hierarchy"/>
    <n v="8000"/>
    <n v="7220"/>
    <n v="90.25"/>
    <x v="3"/>
    <x v="319"/>
    <n v="32.968036529680369"/>
    <x v="1"/>
    <s v="USD"/>
    <n v="1500786000"/>
    <n v="1500872400"/>
    <b v="0"/>
    <b v="0"/>
    <x v="2"/>
    <x v="2"/>
    <x v="2"/>
  </r>
  <r>
    <n v="732"/>
    <x v="717"/>
    <s v="Business-focused 24hour access"/>
    <n v="117000"/>
    <n v="107622"/>
    <n v="91.984615384615381"/>
    <x v="0"/>
    <x v="484"/>
    <n v="96.005352363960753"/>
    <x v="1"/>
    <s v="USD"/>
    <n v="1490158800"/>
    <n v="1492146000"/>
    <b v="0"/>
    <b v="1"/>
    <x v="1"/>
    <x v="1"/>
    <x v="1"/>
  </r>
  <r>
    <n v="733"/>
    <x v="718"/>
    <s v="Automated hybrid orchestration"/>
    <n v="15800"/>
    <n v="83267"/>
    <n v="527.00632911392404"/>
    <x v="1"/>
    <x v="485"/>
    <n v="84.96632653061225"/>
    <x v="1"/>
    <s v="USD"/>
    <n v="1406178000"/>
    <n v="1407301200"/>
    <b v="0"/>
    <b v="0"/>
    <x v="16"/>
    <x v="1"/>
    <x v="16"/>
  </r>
  <r>
    <n v="734"/>
    <x v="719"/>
    <s v="Exclusive 5thgeneration leverage"/>
    <n v="4200"/>
    <n v="13404"/>
    <n v="319.14285714285711"/>
    <x v="1"/>
    <x v="486"/>
    <n v="25.007462686567163"/>
    <x v="1"/>
    <s v="USD"/>
    <n v="1485583200"/>
    <n v="1486620000"/>
    <b v="0"/>
    <b v="1"/>
    <x v="3"/>
    <x v="3"/>
    <x v="3"/>
  </r>
  <r>
    <n v="735"/>
    <x v="720"/>
    <s v="Grass-roots zero administration alliance"/>
    <n v="37100"/>
    <n v="131404"/>
    <n v="354.18867924528303"/>
    <x v="1"/>
    <x v="487"/>
    <n v="65.998995479658461"/>
    <x v="1"/>
    <s v="USD"/>
    <n v="1459314000"/>
    <n v="1459918800"/>
    <b v="0"/>
    <b v="0"/>
    <x v="14"/>
    <x v="7"/>
    <x v="14"/>
  </r>
  <r>
    <n v="736"/>
    <x v="721"/>
    <s v="Proactive heuristic orchestration"/>
    <n v="7700"/>
    <n v="2533"/>
    <n v="32.896103896103895"/>
    <x v="3"/>
    <x v="226"/>
    <n v="87.34482758620689"/>
    <x v="1"/>
    <s v="USD"/>
    <n v="1424412000"/>
    <n v="1424757600"/>
    <b v="0"/>
    <b v="0"/>
    <x v="9"/>
    <x v="5"/>
    <x v="9"/>
  </r>
  <r>
    <n v="737"/>
    <x v="722"/>
    <s v="Function-based systematic Graphical User Interface"/>
    <n v="3700"/>
    <n v="5028"/>
    <n v="135.8918918918919"/>
    <x v="1"/>
    <x v="80"/>
    <n v="27.933333333333334"/>
    <x v="1"/>
    <s v="USD"/>
    <n v="1478844000"/>
    <n v="1479880800"/>
    <b v="0"/>
    <b v="0"/>
    <x v="7"/>
    <x v="1"/>
    <x v="7"/>
  </r>
  <r>
    <n v="738"/>
    <x v="486"/>
    <s v="Extended zero administration software"/>
    <n v="74700"/>
    <n v="1557"/>
    <n v="2.0843373493975905"/>
    <x v="0"/>
    <x v="27"/>
    <n v="103.8"/>
    <x v="1"/>
    <s v="USD"/>
    <n v="1416117600"/>
    <n v="1418018400"/>
    <b v="0"/>
    <b v="1"/>
    <x v="3"/>
    <x v="3"/>
    <x v="3"/>
  </r>
  <r>
    <n v="739"/>
    <x v="723"/>
    <s v="Multi-tiered discrete support"/>
    <n v="10000"/>
    <n v="6100"/>
    <n v="61"/>
    <x v="0"/>
    <x v="271"/>
    <n v="31.937172774869111"/>
    <x v="1"/>
    <s v="USD"/>
    <n v="1340946000"/>
    <n v="1341032400"/>
    <b v="0"/>
    <b v="0"/>
    <x v="7"/>
    <x v="1"/>
    <x v="7"/>
  </r>
  <r>
    <n v="740"/>
    <x v="724"/>
    <s v="Phased system-worthy conglomeration"/>
    <n v="5300"/>
    <n v="1592"/>
    <n v="30.037735849056602"/>
    <x v="0"/>
    <x v="36"/>
    <n v="99.5"/>
    <x v="1"/>
    <s v="USD"/>
    <n v="1486101600"/>
    <n v="1486360800"/>
    <b v="0"/>
    <b v="0"/>
    <x v="3"/>
    <x v="3"/>
    <x v="3"/>
  </r>
  <r>
    <n v="741"/>
    <x v="287"/>
    <s v="Balanced mobile alliance"/>
    <n v="1200"/>
    <n v="14150"/>
    <n v="1179.1666666666665"/>
    <x v="1"/>
    <x v="406"/>
    <n v="108.84615384615384"/>
    <x v="1"/>
    <s v="USD"/>
    <n v="1274590800"/>
    <n v="1274677200"/>
    <b v="0"/>
    <b v="0"/>
    <x v="3"/>
    <x v="3"/>
    <x v="3"/>
  </r>
  <r>
    <n v="742"/>
    <x v="725"/>
    <s v="Reactive solution-oriented groupware"/>
    <n v="1200"/>
    <n v="13513"/>
    <n v="1126.0833333333335"/>
    <x v="1"/>
    <x v="393"/>
    <n v="110.76229508196721"/>
    <x v="1"/>
    <s v="USD"/>
    <n v="1263880800"/>
    <n v="1267509600"/>
    <b v="0"/>
    <b v="0"/>
    <x v="5"/>
    <x v="1"/>
    <x v="5"/>
  </r>
  <r>
    <n v="743"/>
    <x v="726"/>
    <s v="Exclusive bandwidth-monitored orchestration"/>
    <n v="3900"/>
    <n v="504"/>
    <n v="12.923076923076923"/>
    <x v="0"/>
    <x v="68"/>
    <n v="29.647058823529413"/>
    <x v="1"/>
    <s v="USD"/>
    <n v="1445403600"/>
    <n v="1445922000"/>
    <b v="0"/>
    <b v="1"/>
    <x v="3"/>
    <x v="3"/>
    <x v="3"/>
  </r>
  <r>
    <n v="744"/>
    <x v="727"/>
    <s v="Intuitive exuding initiative"/>
    <n v="2000"/>
    <n v="14240"/>
    <n v="712"/>
    <x v="1"/>
    <x v="382"/>
    <n v="101.71428571428571"/>
    <x v="1"/>
    <s v="USD"/>
    <n v="1533877200"/>
    <n v="1534050000"/>
    <b v="0"/>
    <b v="1"/>
    <x v="3"/>
    <x v="3"/>
    <x v="3"/>
  </r>
  <r>
    <n v="745"/>
    <x v="728"/>
    <s v="Streamlined needs-based knowledge user"/>
    <n v="6900"/>
    <n v="2091"/>
    <n v="30.304347826086957"/>
    <x v="0"/>
    <x v="298"/>
    <n v="61.5"/>
    <x v="1"/>
    <s v="USD"/>
    <n v="1275195600"/>
    <n v="1277528400"/>
    <b v="0"/>
    <b v="0"/>
    <x v="8"/>
    <x v="2"/>
    <x v="8"/>
  </r>
  <r>
    <n v="746"/>
    <x v="729"/>
    <s v="Automated system-worthy structure"/>
    <n v="55800"/>
    <n v="118580"/>
    <n v="212.50896057347671"/>
    <x v="1"/>
    <x v="488"/>
    <n v="35"/>
    <x v="1"/>
    <s v="USD"/>
    <n v="1318136400"/>
    <n v="1318568400"/>
    <b v="0"/>
    <b v="0"/>
    <x v="2"/>
    <x v="2"/>
    <x v="2"/>
  </r>
  <r>
    <n v="747"/>
    <x v="730"/>
    <s v="Secured clear-thinking intranet"/>
    <n v="4900"/>
    <n v="11214"/>
    <n v="228.85714285714286"/>
    <x v="1"/>
    <x v="489"/>
    <n v="40.049999999999997"/>
    <x v="1"/>
    <s v="USD"/>
    <n v="1283403600"/>
    <n v="1284354000"/>
    <b v="0"/>
    <b v="0"/>
    <x v="3"/>
    <x v="3"/>
    <x v="3"/>
  </r>
  <r>
    <n v="748"/>
    <x v="731"/>
    <s v="Cloned actuating architecture"/>
    <n v="194900"/>
    <n v="68137"/>
    <n v="34.959979476654695"/>
    <x v="3"/>
    <x v="490"/>
    <n v="110.97231270358306"/>
    <x v="1"/>
    <s v="USD"/>
    <n v="1267423200"/>
    <n v="1269579600"/>
    <b v="0"/>
    <b v="1"/>
    <x v="10"/>
    <x v="4"/>
    <x v="10"/>
  </r>
  <r>
    <n v="749"/>
    <x v="732"/>
    <s v="Down-sized needs-based task-force"/>
    <n v="8600"/>
    <n v="13527"/>
    <n v="157.29069767441862"/>
    <x v="1"/>
    <x v="491"/>
    <n v="36.959016393442624"/>
    <x v="6"/>
    <s v="EUR"/>
    <n v="1412744400"/>
    <n v="1413781200"/>
    <b v="0"/>
    <b v="1"/>
    <x v="8"/>
    <x v="2"/>
    <x v="8"/>
  </r>
  <r>
    <n v="750"/>
    <x v="733"/>
    <s v="Extended responsive Internet solution"/>
    <n v="100"/>
    <n v="1"/>
    <n v="1"/>
    <x v="0"/>
    <x v="49"/>
    <n v="1"/>
    <x v="4"/>
    <s v="GBP"/>
    <n v="1277960400"/>
    <n v="1280120400"/>
    <b v="0"/>
    <b v="0"/>
    <x v="5"/>
    <x v="1"/>
    <x v="5"/>
  </r>
  <r>
    <n v="751"/>
    <x v="734"/>
    <s v="Universal value-added moderator"/>
    <n v="3600"/>
    <n v="8363"/>
    <n v="232.30555555555554"/>
    <x v="1"/>
    <x v="492"/>
    <n v="30.974074074074075"/>
    <x v="1"/>
    <s v="USD"/>
    <n v="1458190800"/>
    <n v="1459486800"/>
    <b v="1"/>
    <b v="1"/>
    <x v="9"/>
    <x v="5"/>
    <x v="9"/>
  </r>
  <r>
    <n v="752"/>
    <x v="735"/>
    <s v="Sharable motivating emulation"/>
    <n v="5800"/>
    <n v="5362"/>
    <n v="92.448275862068968"/>
    <x v="3"/>
    <x v="493"/>
    <n v="47.035087719298247"/>
    <x v="1"/>
    <s v="USD"/>
    <n v="1280984400"/>
    <n v="1282539600"/>
    <b v="0"/>
    <b v="1"/>
    <x v="3"/>
    <x v="3"/>
    <x v="3"/>
  </r>
  <r>
    <n v="753"/>
    <x v="736"/>
    <s v="Networked web-enabled product"/>
    <n v="4700"/>
    <n v="12065"/>
    <n v="256.70212765957444"/>
    <x v="1"/>
    <x v="231"/>
    <n v="88.065693430656935"/>
    <x v="1"/>
    <s v="USD"/>
    <n v="1274590800"/>
    <n v="1275886800"/>
    <b v="0"/>
    <b v="0"/>
    <x v="14"/>
    <x v="7"/>
    <x v="14"/>
  </r>
  <r>
    <n v="754"/>
    <x v="737"/>
    <s v="Advanced dedicated encoding"/>
    <n v="70400"/>
    <n v="118603"/>
    <n v="168.47017045454547"/>
    <x v="1"/>
    <x v="494"/>
    <n v="37.005616224648989"/>
    <x v="1"/>
    <s v="USD"/>
    <n v="1351400400"/>
    <n v="1355983200"/>
    <b v="0"/>
    <b v="0"/>
    <x v="3"/>
    <x v="3"/>
    <x v="3"/>
  </r>
  <r>
    <n v="755"/>
    <x v="738"/>
    <s v="Stand-alone multi-state project"/>
    <n v="4500"/>
    <n v="7496"/>
    <n v="166.57777777777778"/>
    <x v="1"/>
    <x v="495"/>
    <n v="26.027777777777779"/>
    <x v="3"/>
    <s v="DKK"/>
    <n v="1514354400"/>
    <n v="1515391200"/>
    <b v="0"/>
    <b v="1"/>
    <x v="3"/>
    <x v="3"/>
    <x v="3"/>
  </r>
  <r>
    <n v="756"/>
    <x v="739"/>
    <s v="Customizable bi-directional monitoring"/>
    <n v="1300"/>
    <n v="10037"/>
    <n v="772.07692307692309"/>
    <x v="1"/>
    <x v="496"/>
    <n v="67.817567567567565"/>
    <x v="1"/>
    <s v="USD"/>
    <n v="1421733600"/>
    <n v="1422252000"/>
    <b v="0"/>
    <b v="0"/>
    <x v="3"/>
    <x v="3"/>
    <x v="3"/>
  </r>
  <r>
    <n v="757"/>
    <x v="740"/>
    <s v="Profit-focused motivating function"/>
    <n v="1400"/>
    <n v="5696"/>
    <n v="406.85714285714283"/>
    <x v="1"/>
    <x v="493"/>
    <n v="49.964912280701753"/>
    <x v="1"/>
    <s v="USD"/>
    <n v="1305176400"/>
    <n v="1305522000"/>
    <b v="0"/>
    <b v="0"/>
    <x v="6"/>
    <x v="4"/>
    <x v="6"/>
  </r>
  <r>
    <n v="758"/>
    <x v="741"/>
    <s v="Proactive systemic firmware"/>
    <n v="29600"/>
    <n v="167005"/>
    <n v="564.20608108108115"/>
    <x v="1"/>
    <x v="497"/>
    <n v="110.01646903820817"/>
    <x v="0"/>
    <s v="CAD"/>
    <n v="1414126800"/>
    <n v="1414904400"/>
    <b v="0"/>
    <b v="0"/>
    <x v="1"/>
    <x v="1"/>
    <x v="1"/>
  </r>
  <r>
    <n v="759"/>
    <x v="742"/>
    <s v="Grass-roots upward-trending installation"/>
    <n v="167500"/>
    <n v="114615"/>
    <n v="68.426865671641792"/>
    <x v="0"/>
    <x v="498"/>
    <n v="89.964678178963894"/>
    <x v="1"/>
    <s v="USD"/>
    <n v="1517810400"/>
    <n v="1520402400"/>
    <b v="0"/>
    <b v="0"/>
    <x v="5"/>
    <x v="1"/>
    <x v="5"/>
  </r>
  <r>
    <n v="760"/>
    <x v="743"/>
    <s v="Virtual heuristic hub"/>
    <n v="48300"/>
    <n v="16592"/>
    <n v="34.351966873706004"/>
    <x v="0"/>
    <x v="155"/>
    <n v="79.009523809523813"/>
    <x v="6"/>
    <s v="EUR"/>
    <n v="1564635600"/>
    <n v="1567141200"/>
    <b v="0"/>
    <b v="1"/>
    <x v="11"/>
    <x v="6"/>
    <x v="11"/>
  </r>
  <r>
    <n v="761"/>
    <x v="744"/>
    <s v="Customizable leadingedge model"/>
    <n v="2200"/>
    <n v="14420"/>
    <n v="655.4545454545455"/>
    <x v="1"/>
    <x v="499"/>
    <n v="86.867469879518069"/>
    <x v="1"/>
    <s v="USD"/>
    <n v="1500699600"/>
    <n v="1501131600"/>
    <b v="0"/>
    <b v="0"/>
    <x v="1"/>
    <x v="1"/>
    <x v="1"/>
  </r>
  <r>
    <n v="762"/>
    <x v="307"/>
    <s v="Upgradable uniform service-desk"/>
    <n v="3500"/>
    <n v="6204"/>
    <n v="177.25714285714284"/>
    <x v="1"/>
    <x v="16"/>
    <n v="62.04"/>
    <x v="2"/>
    <s v="AUD"/>
    <n v="1354082400"/>
    <n v="1355032800"/>
    <b v="0"/>
    <b v="0"/>
    <x v="17"/>
    <x v="1"/>
    <x v="17"/>
  </r>
  <r>
    <n v="763"/>
    <x v="745"/>
    <s v="Inverse client-driven product"/>
    <n v="5600"/>
    <n v="6338"/>
    <n v="113.17857142857144"/>
    <x v="1"/>
    <x v="500"/>
    <n v="26.970212765957445"/>
    <x v="1"/>
    <s v="USD"/>
    <n v="1336453200"/>
    <n v="1339477200"/>
    <b v="0"/>
    <b v="1"/>
    <x v="3"/>
    <x v="3"/>
    <x v="3"/>
  </r>
  <r>
    <n v="764"/>
    <x v="746"/>
    <s v="Managed bandwidth-monitored system engine"/>
    <n v="1100"/>
    <n v="8010"/>
    <n v="728.18181818181824"/>
    <x v="1"/>
    <x v="496"/>
    <n v="54.121621621621621"/>
    <x v="1"/>
    <s v="USD"/>
    <n v="1305262800"/>
    <n v="1305954000"/>
    <b v="0"/>
    <b v="0"/>
    <x v="1"/>
    <x v="1"/>
    <x v="1"/>
  </r>
  <r>
    <n v="765"/>
    <x v="747"/>
    <s v="Advanced transitional help-desk"/>
    <n v="3900"/>
    <n v="8125"/>
    <n v="208.33333333333334"/>
    <x v="1"/>
    <x v="40"/>
    <n v="41.035353535353536"/>
    <x v="1"/>
    <s v="USD"/>
    <n v="1492232400"/>
    <n v="1494392400"/>
    <b v="1"/>
    <b v="1"/>
    <x v="7"/>
    <x v="1"/>
    <x v="7"/>
  </r>
  <r>
    <n v="766"/>
    <x v="748"/>
    <s v="De-engineered disintermediate encryption"/>
    <n v="43800"/>
    <n v="13653"/>
    <n v="31.171232876712331"/>
    <x v="0"/>
    <x v="501"/>
    <n v="55.052419354838712"/>
    <x v="2"/>
    <s v="AUD"/>
    <n v="1537333200"/>
    <n v="1537419600"/>
    <b v="0"/>
    <b v="0"/>
    <x v="22"/>
    <x v="4"/>
    <x v="22"/>
  </r>
  <r>
    <n v="767"/>
    <x v="749"/>
    <s v="Upgradable attitude-oriented project"/>
    <n v="97200"/>
    <n v="55372"/>
    <n v="56.967078189300416"/>
    <x v="0"/>
    <x v="502"/>
    <n v="107.93762183235867"/>
    <x v="1"/>
    <s v="USD"/>
    <n v="1444107600"/>
    <n v="1447999200"/>
    <b v="0"/>
    <b v="0"/>
    <x v="18"/>
    <x v="5"/>
    <x v="18"/>
  </r>
  <r>
    <n v="768"/>
    <x v="750"/>
    <s v="Fundamental zero tolerance alliance"/>
    <n v="4800"/>
    <n v="11088"/>
    <n v="231"/>
    <x v="1"/>
    <x v="503"/>
    <n v="73.92"/>
    <x v="1"/>
    <s v="USD"/>
    <n v="1386741600"/>
    <n v="1388037600"/>
    <b v="0"/>
    <b v="0"/>
    <x v="3"/>
    <x v="3"/>
    <x v="3"/>
  </r>
  <r>
    <n v="769"/>
    <x v="751"/>
    <s v="Devolved 24hour forecast"/>
    <n v="125600"/>
    <n v="109106"/>
    <n v="86.867834394904463"/>
    <x v="0"/>
    <x v="504"/>
    <n v="31.995894428152493"/>
    <x v="1"/>
    <s v="USD"/>
    <n v="1376542800"/>
    <n v="1378789200"/>
    <b v="0"/>
    <b v="0"/>
    <x v="11"/>
    <x v="6"/>
    <x v="11"/>
  </r>
  <r>
    <n v="770"/>
    <x v="752"/>
    <s v="User-centric attitude-oriented intranet"/>
    <n v="4300"/>
    <n v="11642"/>
    <n v="270.74418604651163"/>
    <x v="1"/>
    <x v="505"/>
    <n v="53.898148148148145"/>
    <x v="6"/>
    <s v="EUR"/>
    <n v="1397451600"/>
    <n v="1398056400"/>
    <b v="0"/>
    <b v="1"/>
    <x v="3"/>
    <x v="3"/>
    <x v="3"/>
  </r>
  <r>
    <n v="771"/>
    <x v="753"/>
    <s v="Self-enabling 5thgeneration paradigm"/>
    <n v="5600"/>
    <n v="2769"/>
    <n v="49.446428571428569"/>
    <x v="3"/>
    <x v="150"/>
    <n v="106.5"/>
    <x v="1"/>
    <s v="USD"/>
    <n v="1548482400"/>
    <n v="1550815200"/>
    <b v="0"/>
    <b v="0"/>
    <x v="3"/>
    <x v="3"/>
    <x v="3"/>
  </r>
  <r>
    <n v="772"/>
    <x v="754"/>
    <s v="Persistent 3rdgeneration moratorium"/>
    <n v="149600"/>
    <n v="169586"/>
    <n v="113.3596256684492"/>
    <x v="1"/>
    <x v="506"/>
    <n v="32.999805409612762"/>
    <x v="1"/>
    <s v="USD"/>
    <n v="1549692000"/>
    <n v="1550037600"/>
    <b v="0"/>
    <b v="0"/>
    <x v="7"/>
    <x v="1"/>
    <x v="7"/>
  </r>
  <r>
    <n v="773"/>
    <x v="755"/>
    <s v="Cross-platform empowering project"/>
    <n v="53100"/>
    <n v="101185"/>
    <n v="190.55555555555554"/>
    <x v="1"/>
    <x v="507"/>
    <n v="43.00254993625159"/>
    <x v="1"/>
    <s v="USD"/>
    <n v="1492059600"/>
    <n v="1492923600"/>
    <b v="0"/>
    <b v="0"/>
    <x v="3"/>
    <x v="3"/>
    <x v="3"/>
  </r>
  <r>
    <n v="774"/>
    <x v="756"/>
    <s v="Polarized user-facing interface"/>
    <n v="5000"/>
    <n v="6775"/>
    <n v="135.5"/>
    <x v="1"/>
    <x v="373"/>
    <n v="86.858974358974365"/>
    <x v="6"/>
    <s v="EUR"/>
    <n v="1463979600"/>
    <n v="1467522000"/>
    <b v="0"/>
    <b v="0"/>
    <x v="2"/>
    <x v="2"/>
    <x v="2"/>
  </r>
  <r>
    <n v="775"/>
    <x v="757"/>
    <s v="Customer-focused non-volatile framework"/>
    <n v="9400"/>
    <n v="968"/>
    <n v="10.297872340425531"/>
    <x v="0"/>
    <x v="234"/>
    <n v="96.8"/>
    <x v="1"/>
    <s v="USD"/>
    <n v="1415253600"/>
    <n v="1416117600"/>
    <b v="0"/>
    <b v="0"/>
    <x v="1"/>
    <x v="1"/>
    <x v="1"/>
  </r>
  <r>
    <n v="776"/>
    <x v="758"/>
    <s v="Synchronized multimedia frame"/>
    <n v="110800"/>
    <n v="72623"/>
    <n v="65.544223826714799"/>
    <x v="0"/>
    <x v="508"/>
    <n v="32.995456610631528"/>
    <x v="1"/>
    <s v="USD"/>
    <n v="1562216400"/>
    <n v="1563771600"/>
    <b v="0"/>
    <b v="0"/>
    <x v="3"/>
    <x v="3"/>
    <x v="3"/>
  </r>
  <r>
    <n v="777"/>
    <x v="759"/>
    <s v="Open-architected stable algorithm"/>
    <n v="93800"/>
    <n v="45987"/>
    <n v="49.026652452025587"/>
    <x v="0"/>
    <x v="103"/>
    <n v="68.028106508875737"/>
    <x v="1"/>
    <s v="USD"/>
    <n v="1316754000"/>
    <n v="1319259600"/>
    <b v="0"/>
    <b v="0"/>
    <x v="3"/>
    <x v="3"/>
    <x v="3"/>
  </r>
  <r>
    <n v="778"/>
    <x v="760"/>
    <s v="Cross-platform optimizing website"/>
    <n v="1300"/>
    <n v="10243"/>
    <n v="787.92307692307691"/>
    <x v="1"/>
    <x v="5"/>
    <n v="58.867816091954026"/>
    <x v="5"/>
    <s v="CHF"/>
    <n v="1313211600"/>
    <n v="1313643600"/>
    <b v="0"/>
    <b v="0"/>
    <x v="10"/>
    <x v="4"/>
    <x v="10"/>
  </r>
  <r>
    <n v="779"/>
    <x v="761"/>
    <s v="Public-key actuating projection"/>
    <n v="108700"/>
    <n v="87293"/>
    <n v="80.306347746090154"/>
    <x v="0"/>
    <x v="509"/>
    <n v="105.04572803850782"/>
    <x v="1"/>
    <s v="USD"/>
    <n v="1439528400"/>
    <n v="1440306000"/>
    <b v="0"/>
    <b v="1"/>
    <x v="3"/>
    <x v="3"/>
    <x v="3"/>
  </r>
  <r>
    <n v="780"/>
    <x v="762"/>
    <s v="Implemented intangible instruction set"/>
    <n v="5100"/>
    <n v="5421"/>
    <n v="106.29411764705883"/>
    <x v="1"/>
    <x v="55"/>
    <n v="33.054878048780488"/>
    <x v="1"/>
    <s v="USD"/>
    <n v="1469163600"/>
    <n v="1470805200"/>
    <b v="0"/>
    <b v="1"/>
    <x v="6"/>
    <x v="4"/>
    <x v="6"/>
  </r>
  <r>
    <n v="781"/>
    <x v="763"/>
    <s v="Cross-group interactive architecture"/>
    <n v="8700"/>
    <n v="4414"/>
    <n v="50.735632183908038"/>
    <x v="3"/>
    <x v="75"/>
    <n v="78.821428571428569"/>
    <x v="5"/>
    <s v="CHF"/>
    <n v="1288501200"/>
    <n v="1292911200"/>
    <b v="0"/>
    <b v="0"/>
    <x v="3"/>
    <x v="3"/>
    <x v="3"/>
  </r>
  <r>
    <n v="782"/>
    <x v="764"/>
    <s v="Centralized asymmetric framework"/>
    <n v="5100"/>
    <n v="10981"/>
    <n v="215.31372549019611"/>
    <x v="1"/>
    <x v="510"/>
    <n v="68.204968944099377"/>
    <x v="1"/>
    <s v="USD"/>
    <n v="1298959200"/>
    <n v="1301374800"/>
    <b v="0"/>
    <b v="1"/>
    <x v="10"/>
    <x v="4"/>
    <x v="10"/>
  </r>
  <r>
    <n v="783"/>
    <x v="765"/>
    <s v="Down-sized systematic utilization"/>
    <n v="7400"/>
    <n v="10451"/>
    <n v="141.22972972972974"/>
    <x v="1"/>
    <x v="188"/>
    <n v="75.731884057971016"/>
    <x v="1"/>
    <s v="USD"/>
    <n v="1387260000"/>
    <n v="1387864800"/>
    <b v="0"/>
    <b v="0"/>
    <x v="1"/>
    <x v="1"/>
    <x v="1"/>
  </r>
  <r>
    <n v="784"/>
    <x v="766"/>
    <s v="Profound fault-tolerant model"/>
    <n v="88900"/>
    <n v="102535"/>
    <n v="115.33745781777279"/>
    <x v="1"/>
    <x v="511"/>
    <n v="30.996070133010882"/>
    <x v="1"/>
    <s v="USD"/>
    <n v="1457244000"/>
    <n v="1458190800"/>
    <b v="0"/>
    <b v="0"/>
    <x v="2"/>
    <x v="2"/>
    <x v="2"/>
  </r>
  <r>
    <n v="785"/>
    <x v="767"/>
    <s v="Multi-channeled bi-directional moratorium"/>
    <n v="6700"/>
    <n v="12939"/>
    <n v="193.11940298507463"/>
    <x v="1"/>
    <x v="78"/>
    <n v="101.88188976377953"/>
    <x v="2"/>
    <s v="AUD"/>
    <n v="1556341200"/>
    <n v="1559278800"/>
    <b v="0"/>
    <b v="1"/>
    <x v="10"/>
    <x v="4"/>
    <x v="10"/>
  </r>
  <r>
    <n v="786"/>
    <x v="768"/>
    <s v="Object-based content-based ability"/>
    <n v="1500"/>
    <n v="10946"/>
    <n v="729.73333333333335"/>
    <x v="1"/>
    <x v="512"/>
    <n v="52.879227053140099"/>
    <x v="6"/>
    <s v="EUR"/>
    <n v="1522126800"/>
    <n v="1522731600"/>
    <b v="0"/>
    <b v="1"/>
    <x v="17"/>
    <x v="1"/>
    <x v="17"/>
  </r>
  <r>
    <n v="787"/>
    <x v="769"/>
    <s v="Progressive coherent secured line"/>
    <n v="61200"/>
    <n v="60994"/>
    <n v="99.66339869281046"/>
    <x v="0"/>
    <x v="513"/>
    <n v="71.005820721769496"/>
    <x v="0"/>
    <s v="CAD"/>
    <n v="1305954000"/>
    <n v="1306731600"/>
    <b v="0"/>
    <b v="0"/>
    <x v="1"/>
    <x v="1"/>
    <x v="1"/>
  </r>
  <r>
    <n v="788"/>
    <x v="770"/>
    <s v="Synchronized directional capability"/>
    <n v="3600"/>
    <n v="3174"/>
    <n v="88.166666666666671"/>
    <x v="2"/>
    <x v="249"/>
    <n v="102.38709677419355"/>
    <x v="1"/>
    <s v="USD"/>
    <n v="1350709200"/>
    <n v="1352527200"/>
    <b v="0"/>
    <b v="0"/>
    <x v="10"/>
    <x v="4"/>
    <x v="10"/>
  </r>
  <r>
    <n v="789"/>
    <x v="771"/>
    <s v="Cross-platform composite migration"/>
    <n v="9000"/>
    <n v="3351"/>
    <n v="37.233333333333334"/>
    <x v="0"/>
    <x v="430"/>
    <n v="74.466666666666669"/>
    <x v="1"/>
    <s v="USD"/>
    <n v="1401166800"/>
    <n v="1404363600"/>
    <b v="0"/>
    <b v="0"/>
    <x v="3"/>
    <x v="3"/>
    <x v="3"/>
  </r>
  <r>
    <n v="790"/>
    <x v="772"/>
    <s v="Operative local pricing structure"/>
    <n v="185900"/>
    <n v="56774"/>
    <n v="30.540075309306079"/>
    <x v="3"/>
    <x v="260"/>
    <n v="51.009883198562441"/>
    <x v="1"/>
    <s v="USD"/>
    <n v="1266127200"/>
    <n v="1266645600"/>
    <b v="0"/>
    <b v="0"/>
    <x v="3"/>
    <x v="3"/>
    <x v="3"/>
  </r>
  <r>
    <n v="791"/>
    <x v="773"/>
    <s v="Optional web-enabled extranet"/>
    <n v="2100"/>
    <n v="540"/>
    <n v="25.714285714285712"/>
    <x v="0"/>
    <x v="514"/>
    <n v="90"/>
    <x v="1"/>
    <s v="USD"/>
    <n v="1481436000"/>
    <n v="1482818400"/>
    <b v="0"/>
    <b v="0"/>
    <x v="0"/>
    <x v="0"/>
    <x v="0"/>
  </r>
  <r>
    <n v="792"/>
    <x v="774"/>
    <s v="Reduced 6thgeneration intranet"/>
    <n v="2000"/>
    <n v="680"/>
    <n v="34"/>
    <x v="0"/>
    <x v="243"/>
    <n v="97.142857142857139"/>
    <x v="1"/>
    <s v="USD"/>
    <n v="1372222800"/>
    <n v="1374642000"/>
    <b v="0"/>
    <b v="1"/>
    <x v="3"/>
    <x v="3"/>
    <x v="3"/>
  </r>
  <r>
    <n v="793"/>
    <x v="775"/>
    <s v="Networked disintermediate leverage"/>
    <n v="1100"/>
    <n v="13045"/>
    <n v="1185.909090909091"/>
    <x v="1"/>
    <x v="483"/>
    <n v="72.071823204419886"/>
    <x v="5"/>
    <s v="CHF"/>
    <n v="1372136400"/>
    <n v="1372482000"/>
    <b v="0"/>
    <b v="0"/>
    <x v="9"/>
    <x v="5"/>
    <x v="9"/>
  </r>
  <r>
    <n v="794"/>
    <x v="776"/>
    <s v="Optional optimal website"/>
    <n v="6600"/>
    <n v="8276"/>
    <n v="125.39393939393939"/>
    <x v="1"/>
    <x v="460"/>
    <n v="75.236363636363635"/>
    <x v="1"/>
    <s v="USD"/>
    <n v="1513922400"/>
    <n v="1514959200"/>
    <b v="0"/>
    <b v="0"/>
    <x v="1"/>
    <x v="1"/>
    <x v="1"/>
  </r>
  <r>
    <n v="795"/>
    <x v="777"/>
    <s v="Stand-alone asynchronous functionalities"/>
    <n v="7100"/>
    <n v="1022"/>
    <n v="14.394366197183098"/>
    <x v="0"/>
    <x v="249"/>
    <n v="32.967741935483872"/>
    <x v="1"/>
    <s v="USD"/>
    <n v="1477976400"/>
    <n v="1478235600"/>
    <b v="0"/>
    <b v="0"/>
    <x v="6"/>
    <x v="4"/>
    <x v="6"/>
  </r>
  <r>
    <n v="796"/>
    <x v="778"/>
    <s v="Profound full-range open system"/>
    <n v="7800"/>
    <n v="4275"/>
    <n v="54.807692307692314"/>
    <x v="0"/>
    <x v="373"/>
    <n v="54.807692307692307"/>
    <x v="1"/>
    <s v="USD"/>
    <n v="1407474000"/>
    <n v="1408078800"/>
    <b v="0"/>
    <b v="1"/>
    <x v="20"/>
    <x v="6"/>
    <x v="20"/>
  </r>
  <r>
    <n v="797"/>
    <x v="779"/>
    <s v="Optional tangible utilization"/>
    <n v="7600"/>
    <n v="8332"/>
    <n v="109.63157894736841"/>
    <x v="1"/>
    <x v="515"/>
    <n v="45.037837837837834"/>
    <x v="1"/>
    <s v="USD"/>
    <n v="1546149600"/>
    <n v="1548136800"/>
    <b v="0"/>
    <b v="0"/>
    <x v="2"/>
    <x v="2"/>
    <x v="2"/>
  </r>
  <r>
    <n v="798"/>
    <x v="780"/>
    <s v="Seamless maximized product"/>
    <n v="3400"/>
    <n v="6408"/>
    <n v="188.47058823529412"/>
    <x v="1"/>
    <x v="246"/>
    <n v="52.958677685950413"/>
    <x v="1"/>
    <s v="USD"/>
    <n v="1338440400"/>
    <n v="1340859600"/>
    <b v="0"/>
    <b v="1"/>
    <x v="3"/>
    <x v="3"/>
    <x v="3"/>
  </r>
  <r>
    <n v="799"/>
    <x v="781"/>
    <s v="Devolved tertiary time-frame"/>
    <n v="84500"/>
    <n v="73522"/>
    <n v="87.008284023668637"/>
    <x v="0"/>
    <x v="516"/>
    <n v="60.017959183673469"/>
    <x v="4"/>
    <s v="GBP"/>
    <n v="1454133600"/>
    <n v="1454479200"/>
    <b v="0"/>
    <b v="0"/>
    <x v="3"/>
    <x v="3"/>
    <x v="3"/>
  </r>
  <r>
    <n v="800"/>
    <x v="782"/>
    <s v="Centralized regional function"/>
    <n v="100"/>
    <n v="1"/>
    <n v="1"/>
    <x v="0"/>
    <x v="49"/>
    <n v="1"/>
    <x v="5"/>
    <s v="CHF"/>
    <n v="1434085200"/>
    <n v="1434430800"/>
    <b v="0"/>
    <b v="0"/>
    <x v="1"/>
    <x v="1"/>
    <x v="1"/>
  </r>
  <r>
    <n v="801"/>
    <x v="783"/>
    <s v="User-friendly high-level initiative"/>
    <n v="2300"/>
    <n v="4667"/>
    <n v="202.9130434782609"/>
    <x v="1"/>
    <x v="88"/>
    <n v="44.028301886792455"/>
    <x v="1"/>
    <s v="USD"/>
    <n v="1577772000"/>
    <n v="1579672800"/>
    <b v="0"/>
    <b v="1"/>
    <x v="14"/>
    <x v="7"/>
    <x v="14"/>
  </r>
  <r>
    <n v="802"/>
    <x v="784"/>
    <s v="Reverse-engineered zero-defect infrastructure"/>
    <n v="6200"/>
    <n v="12216"/>
    <n v="197.03225806451613"/>
    <x v="1"/>
    <x v="23"/>
    <n v="86.028169014084511"/>
    <x v="1"/>
    <s v="USD"/>
    <n v="1562216400"/>
    <n v="1562389200"/>
    <b v="0"/>
    <b v="0"/>
    <x v="14"/>
    <x v="7"/>
    <x v="14"/>
  </r>
  <r>
    <n v="803"/>
    <x v="785"/>
    <s v="Stand-alone background customer loyalty"/>
    <n v="6100"/>
    <n v="6527"/>
    <n v="107"/>
    <x v="1"/>
    <x v="517"/>
    <n v="28.012875536480685"/>
    <x v="1"/>
    <s v="USD"/>
    <n v="1548568800"/>
    <n v="1551506400"/>
    <b v="0"/>
    <b v="0"/>
    <x v="3"/>
    <x v="3"/>
    <x v="3"/>
  </r>
  <r>
    <n v="804"/>
    <x v="786"/>
    <s v="Business-focused discrete software"/>
    <n v="2600"/>
    <n v="6987"/>
    <n v="268.73076923076923"/>
    <x v="1"/>
    <x v="205"/>
    <n v="32.050458715596328"/>
    <x v="1"/>
    <s v="USD"/>
    <n v="1514872800"/>
    <n v="1516600800"/>
    <b v="0"/>
    <b v="0"/>
    <x v="1"/>
    <x v="1"/>
    <x v="1"/>
  </r>
  <r>
    <n v="805"/>
    <x v="787"/>
    <s v="Advanced intermediate Graphic Interface"/>
    <n v="9700"/>
    <n v="4932"/>
    <n v="50.845360824742272"/>
    <x v="0"/>
    <x v="109"/>
    <n v="73.611940298507463"/>
    <x v="2"/>
    <s v="AUD"/>
    <n v="1416031200"/>
    <n v="1420437600"/>
    <b v="0"/>
    <b v="0"/>
    <x v="4"/>
    <x v="4"/>
    <x v="4"/>
  </r>
  <r>
    <n v="806"/>
    <x v="788"/>
    <s v="Adaptive holistic hub"/>
    <n v="700"/>
    <n v="8262"/>
    <n v="1180.2857142857142"/>
    <x v="1"/>
    <x v="70"/>
    <n v="108.71052631578948"/>
    <x v="1"/>
    <s v="USD"/>
    <n v="1330927200"/>
    <n v="1332997200"/>
    <b v="0"/>
    <b v="1"/>
    <x v="6"/>
    <x v="4"/>
    <x v="6"/>
  </r>
  <r>
    <n v="807"/>
    <x v="789"/>
    <s v="Automated uniform concept"/>
    <n v="700"/>
    <n v="1848"/>
    <n v="264"/>
    <x v="1"/>
    <x v="177"/>
    <n v="42.97674418604651"/>
    <x v="1"/>
    <s v="USD"/>
    <n v="1571115600"/>
    <n v="1574920800"/>
    <b v="0"/>
    <b v="1"/>
    <x v="3"/>
    <x v="3"/>
    <x v="3"/>
  </r>
  <r>
    <n v="808"/>
    <x v="790"/>
    <s v="Enhanced regional flexibility"/>
    <n v="5200"/>
    <n v="1583"/>
    <n v="30.44230769230769"/>
    <x v="0"/>
    <x v="161"/>
    <n v="83.315789473684205"/>
    <x v="1"/>
    <s v="USD"/>
    <n v="1463461200"/>
    <n v="1464930000"/>
    <b v="0"/>
    <b v="0"/>
    <x v="0"/>
    <x v="0"/>
    <x v="0"/>
  </r>
  <r>
    <n v="809"/>
    <x v="764"/>
    <s v="Public-key bottom-line algorithm"/>
    <n v="140800"/>
    <n v="88536"/>
    <n v="62.880681818181813"/>
    <x v="0"/>
    <x v="518"/>
    <n v="42"/>
    <x v="5"/>
    <s v="CHF"/>
    <n v="1344920400"/>
    <n v="1345006800"/>
    <b v="0"/>
    <b v="0"/>
    <x v="4"/>
    <x v="4"/>
    <x v="4"/>
  </r>
  <r>
    <n v="810"/>
    <x v="791"/>
    <s v="Multi-layered intangible instruction set"/>
    <n v="6400"/>
    <n v="12360"/>
    <n v="193.125"/>
    <x v="1"/>
    <x v="394"/>
    <n v="55.927601809954751"/>
    <x v="1"/>
    <s v="USD"/>
    <n v="1511848800"/>
    <n v="1512712800"/>
    <b v="0"/>
    <b v="1"/>
    <x v="3"/>
    <x v="3"/>
    <x v="3"/>
  </r>
  <r>
    <n v="811"/>
    <x v="792"/>
    <s v="Fundamental methodical emulation"/>
    <n v="92500"/>
    <n v="71320"/>
    <n v="77.102702702702715"/>
    <x v="0"/>
    <x v="89"/>
    <n v="105.03681885125184"/>
    <x v="1"/>
    <s v="USD"/>
    <n v="1452319200"/>
    <n v="1452492000"/>
    <b v="0"/>
    <b v="1"/>
    <x v="11"/>
    <x v="6"/>
    <x v="11"/>
  </r>
  <r>
    <n v="812"/>
    <x v="793"/>
    <s v="Expanded value-added hardware"/>
    <n v="59700"/>
    <n v="134640"/>
    <n v="225.52763819095478"/>
    <x v="1"/>
    <x v="519"/>
    <n v="48"/>
    <x v="0"/>
    <s v="CAD"/>
    <n v="1523854800"/>
    <n v="1524286800"/>
    <b v="0"/>
    <b v="0"/>
    <x v="9"/>
    <x v="5"/>
    <x v="9"/>
  </r>
  <r>
    <n v="813"/>
    <x v="794"/>
    <s v="Diverse high-level attitude"/>
    <n v="3200"/>
    <n v="7661"/>
    <n v="239.40625"/>
    <x v="1"/>
    <x v="520"/>
    <n v="112.66176470588235"/>
    <x v="1"/>
    <s v="USD"/>
    <n v="1346043600"/>
    <n v="1346907600"/>
    <b v="0"/>
    <b v="0"/>
    <x v="11"/>
    <x v="6"/>
    <x v="11"/>
  </r>
  <r>
    <n v="814"/>
    <x v="795"/>
    <s v="Visionary 24hour analyzer"/>
    <n v="3200"/>
    <n v="2950"/>
    <n v="92.1875"/>
    <x v="0"/>
    <x v="521"/>
    <n v="81.944444444444443"/>
    <x v="3"/>
    <s v="DKK"/>
    <n v="1464325200"/>
    <n v="1464498000"/>
    <b v="0"/>
    <b v="1"/>
    <x v="1"/>
    <x v="1"/>
    <x v="1"/>
  </r>
  <r>
    <n v="815"/>
    <x v="796"/>
    <s v="Centralized bandwidth-monitored leverage"/>
    <n v="9000"/>
    <n v="11721"/>
    <n v="130.23333333333335"/>
    <x v="1"/>
    <x v="236"/>
    <n v="64.049180327868854"/>
    <x v="0"/>
    <s v="CAD"/>
    <n v="1511935200"/>
    <n v="1514181600"/>
    <b v="0"/>
    <b v="0"/>
    <x v="1"/>
    <x v="1"/>
    <x v="1"/>
  </r>
  <r>
    <n v="816"/>
    <x v="797"/>
    <s v="Ergonomic mission-critical moratorium"/>
    <n v="2300"/>
    <n v="14150"/>
    <n v="615.21739130434787"/>
    <x v="1"/>
    <x v="221"/>
    <n v="106.39097744360902"/>
    <x v="1"/>
    <s v="USD"/>
    <n v="1392012000"/>
    <n v="1392184800"/>
    <b v="1"/>
    <b v="1"/>
    <x v="3"/>
    <x v="3"/>
    <x v="3"/>
  </r>
  <r>
    <n v="817"/>
    <x v="798"/>
    <s v="Front-line intermediate moderator"/>
    <n v="51300"/>
    <n v="189192"/>
    <n v="368.79532163742692"/>
    <x v="1"/>
    <x v="522"/>
    <n v="76.011249497790274"/>
    <x v="6"/>
    <s v="EUR"/>
    <n v="1556946000"/>
    <n v="1559365200"/>
    <b v="0"/>
    <b v="1"/>
    <x v="9"/>
    <x v="5"/>
    <x v="9"/>
  </r>
  <r>
    <n v="818"/>
    <x v="311"/>
    <s v="Automated local secured line"/>
    <n v="700"/>
    <n v="7664"/>
    <n v="1094.8571428571429"/>
    <x v="1"/>
    <x v="464"/>
    <n v="111.07246376811594"/>
    <x v="1"/>
    <s v="USD"/>
    <n v="1548050400"/>
    <n v="1549173600"/>
    <b v="0"/>
    <b v="1"/>
    <x v="3"/>
    <x v="3"/>
    <x v="3"/>
  </r>
  <r>
    <n v="819"/>
    <x v="799"/>
    <s v="Integrated bandwidth-monitored alliance"/>
    <n v="8900"/>
    <n v="4509"/>
    <n v="50.662921348314605"/>
    <x v="0"/>
    <x v="523"/>
    <n v="95.936170212765958"/>
    <x v="1"/>
    <s v="USD"/>
    <n v="1353736800"/>
    <n v="1355032800"/>
    <b v="1"/>
    <b v="0"/>
    <x v="11"/>
    <x v="6"/>
    <x v="11"/>
  </r>
  <r>
    <n v="820"/>
    <x v="800"/>
    <s v="Cross-group heuristic forecast"/>
    <n v="1500"/>
    <n v="12009"/>
    <n v="800.6"/>
    <x v="1"/>
    <x v="524"/>
    <n v="43.043010752688176"/>
    <x v="4"/>
    <s v="GBP"/>
    <n v="1532840400"/>
    <n v="1533963600"/>
    <b v="0"/>
    <b v="1"/>
    <x v="1"/>
    <x v="1"/>
    <x v="1"/>
  </r>
  <r>
    <n v="821"/>
    <x v="801"/>
    <s v="Extended impactful secured line"/>
    <n v="4900"/>
    <n v="14273"/>
    <n v="291.28571428571428"/>
    <x v="1"/>
    <x v="155"/>
    <n v="67.966666666666669"/>
    <x v="1"/>
    <s v="USD"/>
    <n v="1488261600"/>
    <n v="1489381200"/>
    <b v="0"/>
    <b v="0"/>
    <x v="4"/>
    <x v="4"/>
    <x v="4"/>
  </r>
  <r>
    <n v="822"/>
    <x v="802"/>
    <s v="Distributed optimizing protocol"/>
    <n v="54000"/>
    <n v="188982"/>
    <n v="349.9666666666667"/>
    <x v="1"/>
    <x v="525"/>
    <n v="89.991428571428571"/>
    <x v="1"/>
    <s v="USD"/>
    <n v="1393567200"/>
    <n v="1395032400"/>
    <b v="0"/>
    <b v="0"/>
    <x v="1"/>
    <x v="1"/>
    <x v="1"/>
  </r>
  <r>
    <n v="823"/>
    <x v="803"/>
    <s v="Secured well-modulated system engine"/>
    <n v="4100"/>
    <n v="14640"/>
    <n v="357.07317073170731"/>
    <x v="1"/>
    <x v="526"/>
    <n v="58.095238095238095"/>
    <x v="1"/>
    <s v="USD"/>
    <n v="1410325200"/>
    <n v="1412485200"/>
    <b v="1"/>
    <b v="1"/>
    <x v="1"/>
    <x v="1"/>
    <x v="1"/>
  </r>
  <r>
    <n v="824"/>
    <x v="804"/>
    <s v="Streamlined national benchmark"/>
    <n v="85000"/>
    <n v="107516"/>
    <n v="126.48941176470588"/>
    <x v="1"/>
    <x v="527"/>
    <n v="83.996875000000003"/>
    <x v="1"/>
    <s v="USD"/>
    <n v="1276923600"/>
    <n v="1279688400"/>
    <b v="0"/>
    <b v="1"/>
    <x v="9"/>
    <x v="5"/>
    <x v="9"/>
  </r>
  <r>
    <n v="825"/>
    <x v="805"/>
    <s v="Open-architected 24/7 infrastructure"/>
    <n v="3600"/>
    <n v="13950"/>
    <n v="387.5"/>
    <x v="1"/>
    <x v="144"/>
    <n v="88.853503184713375"/>
    <x v="4"/>
    <s v="GBP"/>
    <n v="1500958800"/>
    <n v="1501995600"/>
    <b v="0"/>
    <b v="0"/>
    <x v="12"/>
    <x v="4"/>
    <x v="12"/>
  </r>
  <r>
    <n v="826"/>
    <x v="806"/>
    <s v="Digitized 6thgeneration Local Area Network"/>
    <n v="2800"/>
    <n v="12797"/>
    <n v="457.03571428571428"/>
    <x v="1"/>
    <x v="346"/>
    <n v="65.963917525773198"/>
    <x v="1"/>
    <s v="USD"/>
    <n v="1292220000"/>
    <n v="1294639200"/>
    <b v="0"/>
    <b v="1"/>
    <x v="3"/>
    <x v="3"/>
    <x v="3"/>
  </r>
  <r>
    <n v="827"/>
    <x v="807"/>
    <s v="Innovative actuating artificial intelligence"/>
    <n v="2300"/>
    <n v="6134"/>
    <n v="266.69565217391306"/>
    <x v="1"/>
    <x v="172"/>
    <n v="74.804878048780495"/>
    <x v="2"/>
    <s v="AUD"/>
    <n v="1304398800"/>
    <n v="1305435600"/>
    <b v="0"/>
    <b v="1"/>
    <x v="6"/>
    <x v="4"/>
    <x v="6"/>
  </r>
  <r>
    <n v="828"/>
    <x v="808"/>
    <s v="Cross-platform reciprocal budgetary management"/>
    <n v="7100"/>
    <n v="4899"/>
    <n v="69"/>
    <x v="0"/>
    <x v="131"/>
    <n v="69.98571428571428"/>
    <x v="1"/>
    <s v="USD"/>
    <n v="1535432400"/>
    <n v="1537592400"/>
    <b v="0"/>
    <b v="0"/>
    <x v="3"/>
    <x v="3"/>
    <x v="3"/>
  </r>
  <r>
    <n v="829"/>
    <x v="809"/>
    <s v="Vision-oriented scalable portal"/>
    <n v="9600"/>
    <n v="4929"/>
    <n v="51.34375"/>
    <x v="0"/>
    <x v="110"/>
    <n v="32.006493506493506"/>
    <x v="1"/>
    <s v="USD"/>
    <n v="1433826000"/>
    <n v="1435122000"/>
    <b v="0"/>
    <b v="0"/>
    <x v="3"/>
    <x v="3"/>
    <x v="3"/>
  </r>
  <r>
    <n v="830"/>
    <x v="810"/>
    <s v="Persevering zero administration knowledge user"/>
    <n v="121600"/>
    <n v="1424"/>
    <n v="1.1710526315789473"/>
    <x v="0"/>
    <x v="528"/>
    <n v="64.727272727272734"/>
    <x v="1"/>
    <s v="USD"/>
    <n v="1514959200"/>
    <n v="1520056800"/>
    <b v="0"/>
    <b v="0"/>
    <x v="3"/>
    <x v="3"/>
    <x v="3"/>
  </r>
  <r>
    <n v="831"/>
    <x v="811"/>
    <s v="Front-line bottom-line Graphic Interface"/>
    <n v="97100"/>
    <n v="105817"/>
    <n v="108.97734294541709"/>
    <x v="1"/>
    <x v="529"/>
    <n v="24.998110087408456"/>
    <x v="1"/>
    <s v="USD"/>
    <n v="1332738000"/>
    <n v="1335675600"/>
    <b v="0"/>
    <b v="0"/>
    <x v="14"/>
    <x v="7"/>
    <x v="14"/>
  </r>
  <r>
    <n v="832"/>
    <x v="812"/>
    <s v="Synergized fault-tolerant hierarchy"/>
    <n v="43200"/>
    <n v="136156"/>
    <n v="315.17592592592592"/>
    <x v="1"/>
    <x v="265"/>
    <n v="104.97764070932922"/>
    <x v="3"/>
    <s v="DKK"/>
    <n v="1445490000"/>
    <n v="1448431200"/>
    <b v="1"/>
    <b v="0"/>
    <x v="18"/>
    <x v="5"/>
    <x v="18"/>
  </r>
  <r>
    <n v="833"/>
    <x v="813"/>
    <s v="Expanded asynchronous groupware"/>
    <n v="6800"/>
    <n v="10723"/>
    <n v="157.69117647058823"/>
    <x v="1"/>
    <x v="34"/>
    <n v="64.987878787878785"/>
    <x v="3"/>
    <s v="DKK"/>
    <n v="1297663200"/>
    <n v="1298613600"/>
    <b v="0"/>
    <b v="0"/>
    <x v="18"/>
    <x v="5"/>
    <x v="18"/>
  </r>
  <r>
    <n v="834"/>
    <x v="814"/>
    <s v="Expanded fault-tolerant emulation"/>
    <n v="7300"/>
    <n v="11228"/>
    <n v="153.8082191780822"/>
    <x v="1"/>
    <x v="530"/>
    <n v="94.352941176470594"/>
    <x v="1"/>
    <s v="USD"/>
    <n v="1371963600"/>
    <n v="1372482000"/>
    <b v="0"/>
    <b v="0"/>
    <x v="3"/>
    <x v="3"/>
    <x v="3"/>
  </r>
  <r>
    <n v="835"/>
    <x v="815"/>
    <s v="Future-proofed 24hour model"/>
    <n v="86200"/>
    <n v="77355"/>
    <n v="89.738979118329468"/>
    <x v="0"/>
    <x v="531"/>
    <n v="44.001706484641637"/>
    <x v="1"/>
    <s v="USD"/>
    <n v="1425103200"/>
    <n v="1425621600"/>
    <b v="0"/>
    <b v="0"/>
    <x v="2"/>
    <x v="2"/>
    <x v="2"/>
  </r>
  <r>
    <n v="836"/>
    <x v="816"/>
    <s v="Optimized didactic intranet"/>
    <n v="8100"/>
    <n v="6086"/>
    <n v="75.135802469135797"/>
    <x v="0"/>
    <x v="115"/>
    <n v="64.744680851063833"/>
    <x v="1"/>
    <s v="USD"/>
    <n v="1265349600"/>
    <n v="1266300000"/>
    <b v="0"/>
    <b v="0"/>
    <x v="7"/>
    <x v="1"/>
    <x v="7"/>
  </r>
  <r>
    <n v="837"/>
    <x v="817"/>
    <s v="Right-sized dedicated standardization"/>
    <n v="17700"/>
    <n v="150960"/>
    <n v="852.88135593220341"/>
    <x v="1"/>
    <x v="532"/>
    <n v="84.00667779632721"/>
    <x v="1"/>
    <s v="USD"/>
    <n v="1301202000"/>
    <n v="1305867600"/>
    <b v="0"/>
    <b v="0"/>
    <x v="17"/>
    <x v="1"/>
    <x v="17"/>
  </r>
  <r>
    <n v="838"/>
    <x v="818"/>
    <s v="Vision-oriented high-level extranet"/>
    <n v="6400"/>
    <n v="8890"/>
    <n v="138.90625"/>
    <x v="1"/>
    <x v="210"/>
    <n v="34.061302681992338"/>
    <x v="1"/>
    <s v="USD"/>
    <n v="1538024400"/>
    <n v="1538802000"/>
    <b v="0"/>
    <b v="0"/>
    <x v="3"/>
    <x v="3"/>
    <x v="3"/>
  </r>
  <r>
    <n v="839"/>
    <x v="819"/>
    <s v="Organized scalable initiative"/>
    <n v="7700"/>
    <n v="14644"/>
    <n v="190.18181818181819"/>
    <x v="1"/>
    <x v="144"/>
    <n v="93.273885350318466"/>
    <x v="1"/>
    <s v="USD"/>
    <n v="1395032400"/>
    <n v="1398920400"/>
    <b v="0"/>
    <b v="1"/>
    <x v="4"/>
    <x v="4"/>
    <x v="4"/>
  </r>
  <r>
    <n v="840"/>
    <x v="820"/>
    <s v="Enhanced regional moderator"/>
    <n v="116300"/>
    <n v="116583"/>
    <n v="100.24333619948409"/>
    <x v="1"/>
    <x v="533"/>
    <n v="32.998301726577978"/>
    <x v="1"/>
    <s v="USD"/>
    <n v="1405486800"/>
    <n v="1405659600"/>
    <b v="0"/>
    <b v="1"/>
    <x v="3"/>
    <x v="3"/>
    <x v="3"/>
  </r>
  <r>
    <n v="841"/>
    <x v="821"/>
    <s v="Automated even-keeled emulation"/>
    <n v="9100"/>
    <n v="12991"/>
    <n v="142.75824175824175"/>
    <x v="1"/>
    <x v="287"/>
    <n v="83.812903225806451"/>
    <x v="1"/>
    <s v="USD"/>
    <n v="1455861600"/>
    <n v="1457244000"/>
    <b v="0"/>
    <b v="0"/>
    <x v="2"/>
    <x v="2"/>
    <x v="2"/>
  </r>
  <r>
    <n v="842"/>
    <x v="822"/>
    <s v="Reverse-engineered multi-tasking product"/>
    <n v="1500"/>
    <n v="8447"/>
    <n v="563.13333333333333"/>
    <x v="1"/>
    <x v="227"/>
    <n v="63.992424242424242"/>
    <x v="6"/>
    <s v="EUR"/>
    <n v="1529038800"/>
    <n v="1529298000"/>
    <b v="0"/>
    <b v="0"/>
    <x v="8"/>
    <x v="2"/>
    <x v="8"/>
  </r>
  <r>
    <n v="843"/>
    <x v="823"/>
    <s v="De-engineered next generation parallelism"/>
    <n v="8800"/>
    <n v="2703"/>
    <n v="30.715909090909086"/>
    <x v="0"/>
    <x v="254"/>
    <n v="81.909090909090907"/>
    <x v="1"/>
    <s v="USD"/>
    <n v="1535259600"/>
    <n v="1535778000"/>
    <b v="0"/>
    <b v="0"/>
    <x v="14"/>
    <x v="7"/>
    <x v="14"/>
  </r>
  <r>
    <n v="844"/>
    <x v="824"/>
    <s v="Intuitive cohesive groupware"/>
    <n v="8800"/>
    <n v="8747"/>
    <n v="99.39772727272728"/>
    <x v="3"/>
    <x v="115"/>
    <n v="93.053191489361708"/>
    <x v="1"/>
    <s v="USD"/>
    <n v="1327212000"/>
    <n v="1327471200"/>
    <b v="0"/>
    <b v="0"/>
    <x v="4"/>
    <x v="4"/>
    <x v="4"/>
  </r>
  <r>
    <n v="845"/>
    <x v="825"/>
    <s v="Up-sized high-level access"/>
    <n v="69900"/>
    <n v="138087"/>
    <n v="197.54935622317598"/>
    <x v="1"/>
    <x v="534"/>
    <n v="101.98449039881831"/>
    <x v="4"/>
    <s v="GBP"/>
    <n v="1526360400"/>
    <n v="1529557200"/>
    <b v="0"/>
    <b v="0"/>
    <x v="2"/>
    <x v="2"/>
    <x v="2"/>
  </r>
  <r>
    <n v="846"/>
    <x v="826"/>
    <s v="Phased empowering success"/>
    <n v="1000"/>
    <n v="5085"/>
    <n v="508.5"/>
    <x v="1"/>
    <x v="44"/>
    <n v="105.9375"/>
    <x v="1"/>
    <s v="USD"/>
    <n v="1532149200"/>
    <n v="1535259600"/>
    <b v="1"/>
    <b v="1"/>
    <x v="2"/>
    <x v="2"/>
    <x v="2"/>
  </r>
  <r>
    <n v="847"/>
    <x v="827"/>
    <s v="Distributed actuating project"/>
    <n v="4700"/>
    <n v="11174"/>
    <n v="237.74468085106383"/>
    <x v="1"/>
    <x v="460"/>
    <n v="101.58181818181818"/>
    <x v="1"/>
    <s v="USD"/>
    <n v="1515304800"/>
    <n v="1515564000"/>
    <b v="0"/>
    <b v="0"/>
    <x v="0"/>
    <x v="0"/>
    <x v="0"/>
  </r>
  <r>
    <n v="848"/>
    <x v="828"/>
    <s v="Robust motivating orchestration"/>
    <n v="3200"/>
    <n v="10831"/>
    <n v="338.46875"/>
    <x v="1"/>
    <x v="535"/>
    <n v="62.970930232558139"/>
    <x v="1"/>
    <s v="USD"/>
    <n v="1276318800"/>
    <n v="1277096400"/>
    <b v="0"/>
    <b v="0"/>
    <x v="6"/>
    <x v="4"/>
    <x v="6"/>
  </r>
  <r>
    <n v="849"/>
    <x v="829"/>
    <s v="Vision-oriented uniform instruction set"/>
    <n v="6700"/>
    <n v="8917"/>
    <n v="133.08955223880596"/>
    <x v="1"/>
    <x v="253"/>
    <n v="29.045602605863191"/>
    <x v="1"/>
    <s v="USD"/>
    <n v="1328767200"/>
    <n v="1329026400"/>
    <b v="0"/>
    <b v="1"/>
    <x v="7"/>
    <x v="1"/>
    <x v="7"/>
  </r>
  <r>
    <n v="850"/>
    <x v="830"/>
    <s v="Cross-group upward-trending hierarchy"/>
    <n v="100"/>
    <n v="1"/>
    <n v="1"/>
    <x v="0"/>
    <x v="49"/>
    <n v="1"/>
    <x v="1"/>
    <s v="USD"/>
    <n v="1321682400"/>
    <n v="1322978400"/>
    <b v="1"/>
    <b v="0"/>
    <x v="1"/>
    <x v="1"/>
    <x v="1"/>
  </r>
  <r>
    <n v="851"/>
    <x v="831"/>
    <s v="Object-based needs-based info-mediaries"/>
    <n v="6000"/>
    <n v="12468"/>
    <n v="207.79999999999998"/>
    <x v="1"/>
    <x v="415"/>
    <n v="77.924999999999997"/>
    <x v="1"/>
    <s v="USD"/>
    <n v="1335934800"/>
    <n v="1338786000"/>
    <b v="0"/>
    <b v="0"/>
    <x v="5"/>
    <x v="1"/>
    <x v="5"/>
  </r>
  <r>
    <n v="852"/>
    <x v="832"/>
    <s v="Open-source reciprocal standardization"/>
    <n v="4900"/>
    <n v="2505"/>
    <n v="51.122448979591837"/>
    <x v="0"/>
    <x v="249"/>
    <n v="80.806451612903231"/>
    <x v="1"/>
    <s v="USD"/>
    <n v="1310792400"/>
    <n v="1311656400"/>
    <b v="0"/>
    <b v="1"/>
    <x v="11"/>
    <x v="6"/>
    <x v="11"/>
  </r>
  <r>
    <n v="853"/>
    <x v="833"/>
    <s v="Secured well-modulated projection"/>
    <n v="17100"/>
    <n v="111502"/>
    <n v="652.05847953216369"/>
    <x v="1"/>
    <x v="50"/>
    <n v="76.006816632583508"/>
    <x v="0"/>
    <s v="CAD"/>
    <n v="1308546000"/>
    <n v="1308978000"/>
    <b v="0"/>
    <b v="1"/>
    <x v="7"/>
    <x v="1"/>
    <x v="7"/>
  </r>
  <r>
    <n v="854"/>
    <x v="834"/>
    <s v="Multi-channeled secondary middleware"/>
    <n v="171000"/>
    <n v="194309"/>
    <n v="113.63099415204678"/>
    <x v="1"/>
    <x v="536"/>
    <n v="72.993613824192337"/>
    <x v="0"/>
    <s v="CAD"/>
    <n v="1574056800"/>
    <n v="1576389600"/>
    <b v="0"/>
    <b v="0"/>
    <x v="13"/>
    <x v="5"/>
    <x v="13"/>
  </r>
  <r>
    <n v="855"/>
    <x v="835"/>
    <s v="Horizontal clear-thinking framework"/>
    <n v="23400"/>
    <n v="23956"/>
    <n v="102.37606837606839"/>
    <x v="1"/>
    <x v="15"/>
    <n v="53"/>
    <x v="2"/>
    <s v="AUD"/>
    <n v="1308373200"/>
    <n v="1311051600"/>
    <b v="0"/>
    <b v="0"/>
    <x v="3"/>
    <x v="3"/>
    <x v="3"/>
  </r>
  <r>
    <n v="856"/>
    <x v="764"/>
    <s v="Profound composite core"/>
    <n v="2400"/>
    <n v="8558"/>
    <n v="356.58333333333331"/>
    <x v="1"/>
    <x v="1"/>
    <n v="54.164556962025316"/>
    <x v="1"/>
    <s v="USD"/>
    <n v="1335243600"/>
    <n v="1336712400"/>
    <b v="0"/>
    <b v="0"/>
    <x v="0"/>
    <x v="0"/>
    <x v="0"/>
  </r>
  <r>
    <n v="857"/>
    <x v="836"/>
    <s v="Programmable disintermediate matrices"/>
    <n v="5300"/>
    <n v="7413"/>
    <n v="139.86792452830187"/>
    <x v="1"/>
    <x v="537"/>
    <n v="32.946666666666665"/>
    <x v="5"/>
    <s v="CHF"/>
    <n v="1328421600"/>
    <n v="1330408800"/>
    <b v="1"/>
    <b v="0"/>
    <x v="12"/>
    <x v="4"/>
    <x v="12"/>
  </r>
  <r>
    <n v="858"/>
    <x v="837"/>
    <s v="Realigned 5thgeneration knowledge user"/>
    <n v="4000"/>
    <n v="2778"/>
    <n v="69.45"/>
    <x v="0"/>
    <x v="164"/>
    <n v="79.371428571428567"/>
    <x v="1"/>
    <s v="USD"/>
    <n v="1524286800"/>
    <n v="1524891600"/>
    <b v="1"/>
    <b v="0"/>
    <x v="0"/>
    <x v="0"/>
    <x v="0"/>
  </r>
  <r>
    <n v="859"/>
    <x v="838"/>
    <s v="Multi-layered upward-trending groupware"/>
    <n v="7300"/>
    <n v="2594"/>
    <n v="35.534246575342465"/>
    <x v="0"/>
    <x v="377"/>
    <n v="41.174603174603178"/>
    <x v="1"/>
    <s v="USD"/>
    <n v="1362117600"/>
    <n v="1363669200"/>
    <b v="0"/>
    <b v="1"/>
    <x v="3"/>
    <x v="3"/>
    <x v="3"/>
  </r>
  <r>
    <n v="860"/>
    <x v="839"/>
    <s v="Re-contextualized leadingedge firmware"/>
    <n v="2000"/>
    <n v="5033"/>
    <n v="251.65"/>
    <x v="1"/>
    <x v="167"/>
    <n v="77.430769230769229"/>
    <x v="1"/>
    <s v="USD"/>
    <n v="1550556000"/>
    <n v="1551420000"/>
    <b v="0"/>
    <b v="1"/>
    <x v="8"/>
    <x v="2"/>
    <x v="8"/>
  </r>
  <r>
    <n v="861"/>
    <x v="840"/>
    <s v="Devolved disintermediate analyzer"/>
    <n v="8800"/>
    <n v="9317"/>
    <n v="105.87500000000001"/>
    <x v="1"/>
    <x v="25"/>
    <n v="57.159509202453989"/>
    <x v="1"/>
    <s v="USD"/>
    <n v="1269147600"/>
    <n v="1269838800"/>
    <b v="0"/>
    <b v="0"/>
    <x v="3"/>
    <x v="3"/>
    <x v="3"/>
  </r>
  <r>
    <n v="862"/>
    <x v="841"/>
    <s v="Profound disintermediate open system"/>
    <n v="3500"/>
    <n v="6560"/>
    <n v="187.42857142857144"/>
    <x v="1"/>
    <x v="72"/>
    <n v="77.17647058823529"/>
    <x v="1"/>
    <s v="USD"/>
    <n v="1312174800"/>
    <n v="1312520400"/>
    <b v="0"/>
    <b v="0"/>
    <x v="3"/>
    <x v="3"/>
    <x v="3"/>
  </r>
  <r>
    <n v="863"/>
    <x v="842"/>
    <s v="Automated reciprocal protocol"/>
    <n v="1400"/>
    <n v="5415"/>
    <n v="386.78571428571428"/>
    <x v="1"/>
    <x v="538"/>
    <n v="24.953917050691246"/>
    <x v="1"/>
    <s v="USD"/>
    <n v="1434517200"/>
    <n v="1436504400"/>
    <b v="0"/>
    <b v="1"/>
    <x v="19"/>
    <x v="4"/>
    <x v="19"/>
  </r>
  <r>
    <n v="864"/>
    <x v="843"/>
    <s v="Automated static workforce"/>
    <n v="4200"/>
    <n v="14577"/>
    <n v="347.07142857142856"/>
    <x v="1"/>
    <x v="503"/>
    <n v="97.18"/>
    <x v="1"/>
    <s v="USD"/>
    <n v="1471582800"/>
    <n v="1472014800"/>
    <b v="0"/>
    <b v="0"/>
    <x v="12"/>
    <x v="4"/>
    <x v="12"/>
  </r>
  <r>
    <n v="865"/>
    <x v="844"/>
    <s v="Horizontal attitude-oriented help-desk"/>
    <n v="81000"/>
    <n v="150515"/>
    <n v="185.82098765432099"/>
    <x v="1"/>
    <x v="539"/>
    <n v="46.000916870415651"/>
    <x v="1"/>
    <s v="USD"/>
    <n v="1410757200"/>
    <n v="1411534800"/>
    <b v="0"/>
    <b v="0"/>
    <x v="3"/>
    <x v="3"/>
    <x v="3"/>
  </r>
  <r>
    <n v="866"/>
    <x v="845"/>
    <s v="Versatile 5thgeneration matrices"/>
    <n v="182800"/>
    <n v="79045"/>
    <n v="43.241247264770237"/>
    <x v="3"/>
    <x v="540"/>
    <n v="88.023385300668153"/>
    <x v="1"/>
    <s v="USD"/>
    <n v="1304830800"/>
    <n v="1304917200"/>
    <b v="0"/>
    <b v="0"/>
    <x v="14"/>
    <x v="7"/>
    <x v="14"/>
  </r>
  <r>
    <n v="867"/>
    <x v="846"/>
    <s v="Cross-platform next generation service-desk"/>
    <n v="4800"/>
    <n v="7797"/>
    <n v="162.4375"/>
    <x v="1"/>
    <x v="402"/>
    <n v="25.99"/>
    <x v="1"/>
    <s v="USD"/>
    <n v="1539061200"/>
    <n v="1539579600"/>
    <b v="0"/>
    <b v="0"/>
    <x v="0"/>
    <x v="0"/>
    <x v="0"/>
  </r>
  <r>
    <n v="868"/>
    <x v="847"/>
    <s v="Front-line web-enabled installation"/>
    <n v="7000"/>
    <n v="12939"/>
    <n v="184.84285714285716"/>
    <x v="1"/>
    <x v="105"/>
    <n v="102.69047619047619"/>
    <x v="1"/>
    <s v="USD"/>
    <n v="1381554000"/>
    <n v="1382504400"/>
    <b v="0"/>
    <b v="0"/>
    <x v="3"/>
    <x v="3"/>
    <x v="3"/>
  </r>
  <r>
    <n v="869"/>
    <x v="848"/>
    <s v="Multi-channeled responsive product"/>
    <n v="161900"/>
    <n v="38376"/>
    <n v="23.703520691785052"/>
    <x v="0"/>
    <x v="541"/>
    <n v="72.958174904942965"/>
    <x v="1"/>
    <s v="USD"/>
    <n v="1277096400"/>
    <n v="1278306000"/>
    <b v="0"/>
    <b v="0"/>
    <x v="6"/>
    <x v="4"/>
    <x v="6"/>
  </r>
  <r>
    <n v="870"/>
    <x v="849"/>
    <s v="Adaptive demand-driven encryption"/>
    <n v="7700"/>
    <n v="6920"/>
    <n v="89.870129870129873"/>
    <x v="0"/>
    <x v="246"/>
    <n v="57.190082644628099"/>
    <x v="1"/>
    <s v="USD"/>
    <n v="1440392400"/>
    <n v="1442552400"/>
    <b v="0"/>
    <b v="0"/>
    <x v="3"/>
    <x v="3"/>
    <x v="3"/>
  </r>
  <r>
    <n v="871"/>
    <x v="850"/>
    <s v="Re-engineered client-driven knowledge user"/>
    <n v="71500"/>
    <n v="194912"/>
    <n v="272.6041958041958"/>
    <x v="1"/>
    <x v="542"/>
    <n v="84.013793103448279"/>
    <x v="1"/>
    <s v="USD"/>
    <n v="1509512400"/>
    <n v="1511071200"/>
    <b v="0"/>
    <b v="1"/>
    <x v="3"/>
    <x v="3"/>
    <x v="3"/>
  </r>
  <r>
    <n v="872"/>
    <x v="851"/>
    <s v="Compatible logistical paradigm"/>
    <n v="4700"/>
    <n v="7992"/>
    <n v="170.04255319148936"/>
    <x v="1"/>
    <x v="543"/>
    <n v="98.666666666666671"/>
    <x v="2"/>
    <s v="AUD"/>
    <n v="1535950800"/>
    <n v="1536382800"/>
    <b v="0"/>
    <b v="0"/>
    <x v="22"/>
    <x v="4"/>
    <x v="22"/>
  </r>
  <r>
    <n v="873"/>
    <x v="852"/>
    <s v="Intuitive value-added installation"/>
    <n v="42100"/>
    <n v="79268"/>
    <n v="188.28503562945369"/>
    <x v="1"/>
    <x v="544"/>
    <n v="42.007419183889773"/>
    <x v="1"/>
    <s v="USD"/>
    <n v="1389160800"/>
    <n v="1389592800"/>
    <b v="0"/>
    <b v="0"/>
    <x v="14"/>
    <x v="7"/>
    <x v="14"/>
  </r>
  <r>
    <n v="874"/>
    <x v="853"/>
    <s v="Managed discrete parallelism"/>
    <n v="40200"/>
    <n v="139468"/>
    <n v="346.93532338308455"/>
    <x v="1"/>
    <x v="545"/>
    <n v="32.002753556677376"/>
    <x v="1"/>
    <s v="USD"/>
    <n v="1271998800"/>
    <n v="1275282000"/>
    <b v="0"/>
    <b v="1"/>
    <x v="14"/>
    <x v="7"/>
    <x v="14"/>
  </r>
  <r>
    <n v="875"/>
    <x v="854"/>
    <s v="Implemented tangible approach"/>
    <n v="7900"/>
    <n v="5465"/>
    <n v="69.177215189873422"/>
    <x v="0"/>
    <x v="109"/>
    <n v="81.567164179104481"/>
    <x v="1"/>
    <s v="USD"/>
    <n v="1294898400"/>
    <n v="1294984800"/>
    <b v="0"/>
    <b v="0"/>
    <x v="1"/>
    <x v="1"/>
    <x v="1"/>
  </r>
  <r>
    <n v="876"/>
    <x v="855"/>
    <s v="Re-engineered encompassing definition"/>
    <n v="8300"/>
    <n v="2111"/>
    <n v="25.433734939759034"/>
    <x v="0"/>
    <x v="176"/>
    <n v="37.035087719298247"/>
    <x v="0"/>
    <s v="CAD"/>
    <n v="1559970000"/>
    <n v="1562043600"/>
    <b v="0"/>
    <b v="0"/>
    <x v="14"/>
    <x v="7"/>
    <x v="14"/>
  </r>
  <r>
    <n v="877"/>
    <x v="856"/>
    <s v="Multi-lateral uniform collaboration"/>
    <n v="163600"/>
    <n v="126628"/>
    <n v="77.400977995110026"/>
    <x v="0"/>
    <x v="546"/>
    <n v="103.033360455655"/>
    <x v="1"/>
    <s v="USD"/>
    <n v="1469509200"/>
    <n v="1469595600"/>
    <b v="0"/>
    <b v="0"/>
    <x v="0"/>
    <x v="0"/>
    <x v="0"/>
  </r>
  <r>
    <n v="878"/>
    <x v="857"/>
    <s v="Enterprise-wide foreground paradigm"/>
    <n v="2700"/>
    <n v="1012"/>
    <n v="37.481481481481481"/>
    <x v="0"/>
    <x v="65"/>
    <n v="84.333333333333329"/>
    <x v="6"/>
    <s v="EUR"/>
    <n v="1579068000"/>
    <n v="1581141600"/>
    <b v="0"/>
    <b v="0"/>
    <x v="16"/>
    <x v="1"/>
    <x v="16"/>
  </r>
  <r>
    <n v="879"/>
    <x v="858"/>
    <s v="Stand-alone incremental parallelism"/>
    <n v="1000"/>
    <n v="5438"/>
    <n v="543.79999999999995"/>
    <x v="1"/>
    <x v="4"/>
    <n v="102.60377358490567"/>
    <x v="1"/>
    <s v="USD"/>
    <n v="1487743200"/>
    <n v="1488520800"/>
    <b v="0"/>
    <b v="0"/>
    <x v="9"/>
    <x v="5"/>
    <x v="9"/>
  </r>
  <r>
    <n v="880"/>
    <x v="859"/>
    <s v="Persevering 5thgeneration throughput"/>
    <n v="84500"/>
    <n v="193101"/>
    <n v="228.52189349112427"/>
    <x v="1"/>
    <x v="547"/>
    <n v="79.992129246064621"/>
    <x v="1"/>
    <s v="USD"/>
    <n v="1563685200"/>
    <n v="1563858000"/>
    <b v="0"/>
    <b v="0"/>
    <x v="5"/>
    <x v="1"/>
    <x v="5"/>
  </r>
  <r>
    <n v="881"/>
    <x v="860"/>
    <s v="Implemented object-oriented synergy"/>
    <n v="81300"/>
    <n v="31665"/>
    <n v="38.948339483394832"/>
    <x v="0"/>
    <x v="15"/>
    <n v="70.055309734513273"/>
    <x v="1"/>
    <s v="USD"/>
    <n v="1436418000"/>
    <n v="1438923600"/>
    <b v="0"/>
    <b v="1"/>
    <x v="3"/>
    <x v="3"/>
    <x v="3"/>
  </r>
  <r>
    <n v="882"/>
    <x v="861"/>
    <s v="Balanced demand-driven definition"/>
    <n v="800"/>
    <n v="2960"/>
    <n v="370"/>
    <x v="1"/>
    <x v="175"/>
    <n v="37"/>
    <x v="1"/>
    <s v="USD"/>
    <n v="1421820000"/>
    <n v="1422165600"/>
    <b v="0"/>
    <b v="0"/>
    <x v="3"/>
    <x v="3"/>
    <x v="3"/>
  </r>
  <r>
    <n v="883"/>
    <x v="862"/>
    <s v="Customer-focused mobile Graphic Interface"/>
    <n v="3400"/>
    <n v="8089"/>
    <n v="237.91176470588232"/>
    <x v="1"/>
    <x v="548"/>
    <n v="41.911917098445599"/>
    <x v="1"/>
    <s v="USD"/>
    <n v="1274763600"/>
    <n v="1277874000"/>
    <b v="0"/>
    <b v="0"/>
    <x v="12"/>
    <x v="4"/>
    <x v="12"/>
  </r>
  <r>
    <n v="884"/>
    <x v="863"/>
    <s v="Horizontal secondary interface"/>
    <n v="170800"/>
    <n v="109374"/>
    <n v="64.036299765807954"/>
    <x v="0"/>
    <x v="549"/>
    <n v="57.992576882290564"/>
    <x v="1"/>
    <s v="USD"/>
    <n v="1399179600"/>
    <n v="1399352400"/>
    <b v="0"/>
    <b v="1"/>
    <x v="3"/>
    <x v="3"/>
    <x v="3"/>
  </r>
  <r>
    <n v="885"/>
    <x v="864"/>
    <s v="Virtual analyzing collaboration"/>
    <n v="1800"/>
    <n v="2129"/>
    <n v="118.27777777777777"/>
    <x v="1"/>
    <x v="550"/>
    <n v="40.942307692307693"/>
    <x v="1"/>
    <s v="USD"/>
    <n v="1275800400"/>
    <n v="1279083600"/>
    <b v="0"/>
    <b v="0"/>
    <x v="3"/>
    <x v="3"/>
    <x v="3"/>
  </r>
  <r>
    <n v="886"/>
    <x v="865"/>
    <s v="Multi-tiered explicit focus group"/>
    <n v="150600"/>
    <n v="127745"/>
    <n v="84.824037184594957"/>
    <x v="0"/>
    <x v="551"/>
    <n v="69.9972602739726"/>
    <x v="1"/>
    <s v="USD"/>
    <n v="1282798800"/>
    <n v="1284354000"/>
    <b v="0"/>
    <b v="0"/>
    <x v="7"/>
    <x v="1"/>
    <x v="7"/>
  </r>
  <r>
    <n v="887"/>
    <x v="866"/>
    <s v="Multi-layered systematic knowledgebase"/>
    <n v="7800"/>
    <n v="2289"/>
    <n v="29.346153846153843"/>
    <x v="0"/>
    <x v="249"/>
    <n v="73.838709677419359"/>
    <x v="1"/>
    <s v="USD"/>
    <n v="1437109200"/>
    <n v="1441170000"/>
    <b v="0"/>
    <b v="1"/>
    <x v="3"/>
    <x v="3"/>
    <x v="3"/>
  </r>
  <r>
    <n v="888"/>
    <x v="867"/>
    <s v="Reverse-engineered uniform knowledge user"/>
    <n v="5800"/>
    <n v="12174"/>
    <n v="209.89655172413794"/>
    <x v="1"/>
    <x v="552"/>
    <n v="41.979310344827589"/>
    <x v="1"/>
    <s v="USD"/>
    <n v="1491886800"/>
    <n v="1493528400"/>
    <b v="0"/>
    <b v="0"/>
    <x v="3"/>
    <x v="3"/>
    <x v="3"/>
  </r>
  <r>
    <n v="889"/>
    <x v="868"/>
    <s v="Secured dynamic capacity"/>
    <n v="5600"/>
    <n v="9508"/>
    <n v="169.78571428571431"/>
    <x v="1"/>
    <x v="393"/>
    <n v="77.93442622950819"/>
    <x v="1"/>
    <s v="USD"/>
    <n v="1394600400"/>
    <n v="1395205200"/>
    <b v="0"/>
    <b v="1"/>
    <x v="5"/>
    <x v="1"/>
    <x v="5"/>
  </r>
  <r>
    <n v="890"/>
    <x v="869"/>
    <s v="Devolved foreground throughput"/>
    <n v="134400"/>
    <n v="155849"/>
    <n v="115.95907738095239"/>
    <x v="1"/>
    <x v="553"/>
    <n v="106.01972789115646"/>
    <x v="1"/>
    <s v="USD"/>
    <n v="1561352400"/>
    <n v="1561438800"/>
    <b v="0"/>
    <b v="0"/>
    <x v="7"/>
    <x v="1"/>
    <x v="7"/>
  </r>
  <r>
    <n v="891"/>
    <x v="870"/>
    <s v="Synchronized demand-driven infrastructure"/>
    <n v="3000"/>
    <n v="7758"/>
    <n v="258.59999999999997"/>
    <x v="1"/>
    <x v="34"/>
    <n v="47.018181818181816"/>
    <x v="0"/>
    <s v="CAD"/>
    <n v="1322892000"/>
    <n v="1326693600"/>
    <b v="0"/>
    <b v="0"/>
    <x v="4"/>
    <x v="4"/>
    <x v="4"/>
  </r>
  <r>
    <n v="892"/>
    <x v="871"/>
    <s v="Realigned discrete structure"/>
    <n v="6000"/>
    <n v="13835"/>
    <n v="230.58333333333331"/>
    <x v="1"/>
    <x v="554"/>
    <n v="76.016483516483518"/>
    <x v="1"/>
    <s v="USD"/>
    <n v="1274418000"/>
    <n v="1277960400"/>
    <b v="0"/>
    <b v="0"/>
    <x v="18"/>
    <x v="5"/>
    <x v="18"/>
  </r>
  <r>
    <n v="893"/>
    <x v="872"/>
    <s v="Progressive grid-enabled website"/>
    <n v="8400"/>
    <n v="10770"/>
    <n v="128.21428571428572"/>
    <x v="1"/>
    <x v="134"/>
    <n v="54.120603015075375"/>
    <x v="6"/>
    <s v="EUR"/>
    <n v="1434344400"/>
    <n v="1434690000"/>
    <b v="0"/>
    <b v="1"/>
    <x v="4"/>
    <x v="4"/>
    <x v="4"/>
  </r>
  <r>
    <n v="894"/>
    <x v="873"/>
    <s v="Organic cohesive neural-net"/>
    <n v="1700"/>
    <n v="3208"/>
    <n v="188.70588235294116"/>
    <x v="1"/>
    <x v="75"/>
    <n v="57.285714285714285"/>
    <x v="4"/>
    <s v="GBP"/>
    <n v="1373518800"/>
    <n v="1376110800"/>
    <b v="0"/>
    <b v="1"/>
    <x v="19"/>
    <x v="4"/>
    <x v="19"/>
  </r>
  <r>
    <n v="895"/>
    <x v="874"/>
    <s v="Integrated demand-driven info-mediaries"/>
    <n v="159800"/>
    <n v="11108"/>
    <n v="6.9511889862327907"/>
    <x v="0"/>
    <x v="37"/>
    <n v="103.81308411214954"/>
    <x v="1"/>
    <s v="USD"/>
    <n v="1517637600"/>
    <n v="1518415200"/>
    <b v="0"/>
    <b v="0"/>
    <x v="3"/>
    <x v="3"/>
    <x v="3"/>
  </r>
  <r>
    <n v="896"/>
    <x v="875"/>
    <s v="Reverse-engineered client-server extranet"/>
    <n v="19800"/>
    <n v="153338"/>
    <n v="774.43434343434342"/>
    <x v="1"/>
    <x v="555"/>
    <n v="105.02602739726028"/>
    <x v="2"/>
    <s v="AUD"/>
    <n v="1310619600"/>
    <n v="1310878800"/>
    <b v="0"/>
    <b v="1"/>
    <x v="0"/>
    <x v="0"/>
    <x v="0"/>
  </r>
  <r>
    <n v="897"/>
    <x v="876"/>
    <s v="Organized discrete encoding"/>
    <n v="8800"/>
    <n v="2437"/>
    <n v="27.693181818181817"/>
    <x v="0"/>
    <x v="11"/>
    <n v="90.259259259259252"/>
    <x v="1"/>
    <s v="USD"/>
    <n v="1556427600"/>
    <n v="1556600400"/>
    <b v="0"/>
    <b v="0"/>
    <x v="3"/>
    <x v="3"/>
    <x v="3"/>
  </r>
  <r>
    <n v="898"/>
    <x v="877"/>
    <s v="Balanced regional flexibility"/>
    <n v="179100"/>
    <n v="93991"/>
    <n v="52.479620323841424"/>
    <x v="0"/>
    <x v="556"/>
    <n v="76.978705978705975"/>
    <x v="1"/>
    <s v="USD"/>
    <n v="1576476000"/>
    <n v="1576994400"/>
    <b v="0"/>
    <b v="0"/>
    <x v="4"/>
    <x v="4"/>
    <x v="4"/>
  </r>
  <r>
    <n v="899"/>
    <x v="878"/>
    <s v="Implemented multimedia time-frame"/>
    <n v="3100"/>
    <n v="12620"/>
    <n v="407.09677419354841"/>
    <x v="1"/>
    <x v="300"/>
    <n v="102.60162601626017"/>
    <x v="5"/>
    <s v="CHF"/>
    <n v="1381122000"/>
    <n v="1382677200"/>
    <b v="0"/>
    <b v="0"/>
    <x v="17"/>
    <x v="1"/>
    <x v="17"/>
  </r>
  <r>
    <n v="900"/>
    <x v="879"/>
    <s v="Enhanced uniform service-desk"/>
    <n v="100"/>
    <n v="2"/>
    <n v="2"/>
    <x v="0"/>
    <x v="49"/>
    <n v="2"/>
    <x v="1"/>
    <s v="USD"/>
    <n v="1411102800"/>
    <n v="1411189200"/>
    <b v="0"/>
    <b v="1"/>
    <x v="2"/>
    <x v="2"/>
    <x v="2"/>
  </r>
  <r>
    <n v="901"/>
    <x v="880"/>
    <s v="Versatile bottom-line definition"/>
    <n v="5600"/>
    <n v="8746"/>
    <n v="156.17857142857144"/>
    <x v="1"/>
    <x v="122"/>
    <n v="55.0062893081761"/>
    <x v="1"/>
    <s v="USD"/>
    <n v="1531803600"/>
    <n v="1534654800"/>
    <b v="0"/>
    <b v="1"/>
    <x v="1"/>
    <x v="1"/>
    <x v="1"/>
  </r>
  <r>
    <n v="902"/>
    <x v="881"/>
    <s v="Integrated bifurcated software"/>
    <n v="1400"/>
    <n v="3534"/>
    <n v="252.42857142857144"/>
    <x v="1"/>
    <x v="460"/>
    <n v="32.127272727272725"/>
    <x v="1"/>
    <s v="USD"/>
    <n v="1454133600"/>
    <n v="1457762400"/>
    <b v="0"/>
    <b v="0"/>
    <x v="2"/>
    <x v="2"/>
    <x v="2"/>
  </r>
  <r>
    <n v="903"/>
    <x v="882"/>
    <s v="Assimilated next generation instruction set"/>
    <n v="41000"/>
    <n v="709"/>
    <n v="1.729268292682927"/>
    <x v="2"/>
    <x v="443"/>
    <n v="50.642857142857146"/>
    <x v="1"/>
    <s v="USD"/>
    <n v="1336194000"/>
    <n v="1337490000"/>
    <b v="0"/>
    <b v="1"/>
    <x v="9"/>
    <x v="5"/>
    <x v="9"/>
  </r>
  <r>
    <n v="904"/>
    <x v="883"/>
    <s v="Digitized foreground array"/>
    <n v="6500"/>
    <n v="795"/>
    <n v="12.230769230769232"/>
    <x v="0"/>
    <x v="36"/>
    <n v="49.6875"/>
    <x v="1"/>
    <s v="USD"/>
    <n v="1349326800"/>
    <n v="1349672400"/>
    <b v="0"/>
    <b v="0"/>
    <x v="15"/>
    <x v="5"/>
    <x v="15"/>
  </r>
  <r>
    <n v="905"/>
    <x v="884"/>
    <s v="Re-engineered clear-thinking project"/>
    <n v="7900"/>
    <n v="12955"/>
    <n v="163.98734177215189"/>
    <x v="1"/>
    <x v="64"/>
    <n v="54.894067796610166"/>
    <x v="1"/>
    <s v="USD"/>
    <n v="1379566800"/>
    <n v="1379826000"/>
    <b v="0"/>
    <b v="0"/>
    <x v="3"/>
    <x v="3"/>
    <x v="3"/>
  </r>
  <r>
    <n v="906"/>
    <x v="885"/>
    <s v="Implemented even-keeled standardization"/>
    <n v="5500"/>
    <n v="8964"/>
    <n v="162.98181818181817"/>
    <x v="1"/>
    <x v="271"/>
    <n v="46.931937172774866"/>
    <x v="1"/>
    <s v="USD"/>
    <n v="1494651600"/>
    <n v="1497762000"/>
    <b v="1"/>
    <b v="1"/>
    <x v="4"/>
    <x v="4"/>
    <x v="4"/>
  </r>
  <r>
    <n v="907"/>
    <x v="886"/>
    <s v="Quality-focused asymmetric adapter"/>
    <n v="9100"/>
    <n v="1843"/>
    <n v="20.252747252747252"/>
    <x v="0"/>
    <x v="142"/>
    <n v="44.951219512195124"/>
    <x v="1"/>
    <s v="USD"/>
    <n v="1303880400"/>
    <n v="1304485200"/>
    <b v="0"/>
    <b v="0"/>
    <x v="3"/>
    <x v="3"/>
    <x v="3"/>
  </r>
  <r>
    <n v="908"/>
    <x v="887"/>
    <s v="Networked intangible help-desk"/>
    <n v="38200"/>
    <n v="121950"/>
    <n v="319.24083769633506"/>
    <x v="1"/>
    <x v="557"/>
    <n v="30.99898322318251"/>
    <x v="1"/>
    <s v="USD"/>
    <n v="1335934800"/>
    <n v="1336885200"/>
    <b v="0"/>
    <b v="0"/>
    <x v="11"/>
    <x v="6"/>
    <x v="11"/>
  </r>
  <r>
    <n v="909"/>
    <x v="888"/>
    <s v="Synchronized attitude-oriented frame"/>
    <n v="1800"/>
    <n v="8621"/>
    <n v="478.94444444444446"/>
    <x v="1"/>
    <x v="175"/>
    <n v="107.7625"/>
    <x v="0"/>
    <s v="CAD"/>
    <n v="1528088400"/>
    <n v="1530421200"/>
    <b v="0"/>
    <b v="1"/>
    <x v="3"/>
    <x v="3"/>
    <x v="3"/>
  </r>
  <r>
    <n v="910"/>
    <x v="889"/>
    <s v="Proactive incremental architecture"/>
    <n v="154500"/>
    <n v="30215"/>
    <n v="19.556634304207122"/>
    <x v="3"/>
    <x v="102"/>
    <n v="102.07770270270271"/>
    <x v="1"/>
    <s v="USD"/>
    <n v="1421906400"/>
    <n v="1421992800"/>
    <b v="0"/>
    <b v="0"/>
    <x v="3"/>
    <x v="3"/>
    <x v="3"/>
  </r>
  <r>
    <n v="911"/>
    <x v="890"/>
    <s v="Cloned responsive standardization"/>
    <n v="5800"/>
    <n v="11539"/>
    <n v="198.94827586206895"/>
    <x v="1"/>
    <x v="558"/>
    <n v="24.976190476190474"/>
    <x v="1"/>
    <s v="USD"/>
    <n v="1568005200"/>
    <n v="1568178000"/>
    <b v="1"/>
    <b v="0"/>
    <x v="2"/>
    <x v="2"/>
    <x v="2"/>
  </r>
  <r>
    <n v="912"/>
    <x v="891"/>
    <s v="Reduced bifurcated pricing structure"/>
    <n v="1800"/>
    <n v="14310"/>
    <n v="795"/>
    <x v="1"/>
    <x v="559"/>
    <n v="79.944134078212286"/>
    <x v="1"/>
    <s v="USD"/>
    <n v="1346821200"/>
    <n v="1347944400"/>
    <b v="1"/>
    <b v="0"/>
    <x v="6"/>
    <x v="4"/>
    <x v="6"/>
  </r>
  <r>
    <n v="913"/>
    <x v="892"/>
    <s v="Re-engineered asymmetric challenge"/>
    <n v="70200"/>
    <n v="35536"/>
    <n v="50.621082621082621"/>
    <x v="0"/>
    <x v="560"/>
    <n v="67.946462715105156"/>
    <x v="2"/>
    <s v="AUD"/>
    <n v="1557637200"/>
    <n v="1558760400"/>
    <b v="0"/>
    <b v="0"/>
    <x v="6"/>
    <x v="4"/>
    <x v="6"/>
  </r>
  <r>
    <n v="914"/>
    <x v="893"/>
    <s v="Diverse client-driven conglomeration"/>
    <n v="6400"/>
    <n v="3676"/>
    <n v="57.4375"/>
    <x v="0"/>
    <x v="561"/>
    <n v="26.070921985815602"/>
    <x v="4"/>
    <s v="GBP"/>
    <n v="1375592400"/>
    <n v="1376629200"/>
    <b v="0"/>
    <b v="0"/>
    <x v="3"/>
    <x v="3"/>
    <x v="3"/>
  </r>
  <r>
    <n v="915"/>
    <x v="894"/>
    <s v="Configurable upward-trending solution"/>
    <n v="125900"/>
    <n v="195936"/>
    <n v="155.62827640984909"/>
    <x v="1"/>
    <x v="562"/>
    <n v="105.0032154340836"/>
    <x v="4"/>
    <s v="GBP"/>
    <n v="1503982800"/>
    <n v="1504760400"/>
    <b v="0"/>
    <b v="0"/>
    <x v="19"/>
    <x v="4"/>
    <x v="19"/>
  </r>
  <r>
    <n v="916"/>
    <x v="895"/>
    <s v="Persistent bandwidth-monitored framework"/>
    <n v="3700"/>
    <n v="1343"/>
    <n v="36.297297297297298"/>
    <x v="0"/>
    <x v="550"/>
    <n v="25.826923076923077"/>
    <x v="1"/>
    <s v="USD"/>
    <n v="1418882400"/>
    <n v="1419660000"/>
    <b v="0"/>
    <b v="0"/>
    <x v="14"/>
    <x v="7"/>
    <x v="14"/>
  </r>
  <r>
    <n v="917"/>
    <x v="896"/>
    <s v="Polarized discrete product"/>
    <n v="3600"/>
    <n v="2097"/>
    <n v="58.25"/>
    <x v="2"/>
    <x v="11"/>
    <n v="77.666666666666671"/>
    <x v="4"/>
    <s v="GBP"/>
    <n v="1309237200"/>
    <n v="1311310800"/>
    <b v="0"/>
    <b v="1"/>
    <x v="12"/>
    <x v="4"/>
    <x v="12"/>
  </r>
  <r>
    <n v="918"/>
    <x v="897"/>
    <s v="Seamless dynamic website"/>
    <n v="3800"/>
    <n v="9021"/>
    <n v="237.39473684210526"/>
    <x v="1"/>
    <x v="388"/>
    <n v="57.82692307692308"/>
    <x v="5"/>
    <s v="CHF"/>
    <n v="1343365200"/>
    <n v="1344315600"/>
    <b v="0"/>
    <b v="0"/>
    <x v="15"/>
    <x v="5"/>
    <x v="15"/>
  </r>
  <r>
    <n v="919"/>
    <x v="898"/>
    <s v="Extended multimedia firmware"/>
    <n v="35600"/>
    <n v="20915"/>
    <n v="58.75"/>
    <x v="0"/>
    <x v="537"/>
    <n v="92.955555555555549"/>
    <x v="2"/>
    <s v="AUD"/>
    <n v="1507957200"/>
    <n v="1510725600"/>
    <b v="0"/>
    <b v="1"/>
    <x v="3"/>
    <x v="3"/>
    <x v="3"/>
  </r>
  <r>
    <n v="920"/>
    <x v="899"/>
    <s v="Versatile directional project"/>
    <n v="5300"/>
    <n v="9676"/>
    <n v="182.56603773584905"/>
    <x v="1"/>
    <x v="563"/>
    <n v="37.945098039215686"/>
    <x v="1"/>
    <s v="USD"/>
    <n v="1549519200"/>
    <n v="1551247200"/>
    <b v="1"/>
    <b v="0"/>
    <x v="10"/>
    <x v="4"/>
    <x v="10"/>
  </r>
  <r>
    <n v="921"/>
    <x v="900"/>
    <s v="Profound directional knowledge user"/>
    <n v="160400"/>
    <n v="1210"/>
    <n v="0.75436408977556113"/>
    <x v="0"/>
    <x v="63"/>
    <n v="31.842105263157894"/>
    <x v="1"/>
    <s v="USD"/>
    <n v="1329026400"/>
    <n v="1330236000"/>
    <b v="0"/>
    <b v="0"/>
    <x v="2"/>
    <x v="2"/>
    <x v="2"/>
  </r>
  <r>
    <n v="922"/>
    <x v="901"/>
    <s v="Ameliorated logistical capability"/>
    <n v="51400"/>
    <n v="90440"/>
    <n v="175.95330739299609"/>
    <x v="1"/>
    <x v="564"/>
    <n v="40"/>
    <x v="1"/>
    <s v="USD"/>
    <n v="1544335200"/>
    <n v="1545112800"/>
    <b v="0"/>
    <b v="1"/>
    <x v="21"/>
    <x v="1"/>
    <x v="21"/>
  </r>
  <r>
    <n v="923"/>
    <x v="902"/>
    <s v="Sharable discrete definition"/>
    <n v="1700"/>
    <n v="4044"/>
    <n v="237.88235294117646"/>
    <x v="1"/>
    <x v="174"/>
    <n v="101.1"/>
    <x v="1"/>
    <s v="USD"/>
    <n v="1279083600"/>
    <n v="1279170000"/>
    <b v="0"/>
    <b v="0"/>
    <x v="3"/>
    <x v="3"/>
    <x v="3"/>
  </r>
  <r>
    <n v="924"/>
    <x v="903"/>
    <s v="User-friendly next generation core"/>
    <n v="39400"/>
    <n v="192292"/>
    <n v="488.05076142131981"/>
    <x v="1"/>
    <x v="565"/>
    <n v="84.006989951944078"/>
    <x v="6"/>
    <s v="EUR"/>
    <n v="1572498000"/>
    <n v="1573452000"/>
    <b v="0"/>
    <b v="0"/>
    <x v="3"/>
    <x v="3"/>
    <x v="3"/>
  </r>
  <r>
    <n v="925"/>
    <x v="904"/>
    <s v="Profit-focused empowering system engine"/>
    <n v="3000"/>
    <n v="6722"/>
    <n v="224.06666666666669"/>
    <x v="1"/>
    <x v="167"/>
    <n v="103.41538461538461"/>
    <x v="1"/>
    <s v="USD"/>
    <n v="1506056400"/>
    <n v="1507093200"/>
    <b v="0"/>
    <b v="0"/>
    <x v="3"/>
    <x v="3"/>
    <x v="3"/>
  </r>
  <r>
    <n v="926"/>
    <x v="905"/>
    <s v="Synchronized cohesive encoding"/>
    <n v="8700"/>
    <n v="1577"/>
    <n v="18.126436781609197"/>
    <x v="0"/>
    <x v="27"/>
    <n v="105.13333333333334"/>
    <x v="1"/>
    <s v="USD"/>
    <n v="1463029200"/>
    <n v="1463374800"/>
    <b v="0"/>
    <b v="0"/>
    <x v="0"/>
    <x v="0"/>
    <x v="0"/>
  </r>
  <r>
    <n v="927"/>
    <x v="906"/>
    <s v="Synergistic dynamic utilization"/>
    <n v="7200"/>
    <n v="3301"/>
    <n v="45.847222222222221"/>
    <x v="0"/>
    <x v="95"/>
    <n v="89.21621621621621"/>
    <x v="1"/>
    <s v="USD"/>
    <n v="1342069200"/>
    <n v="1344574800"/>
    <b v="0"/>
    <b v="0"/>
    <x v="3"/>
    <x v="3"/>
    <x v="3"/>
  </r>
  <r>
    <n v="928"/>
    <x v="907"/>
    <s v="Triple-buffered bi-directional model"/>
    <n v="167400"/>
    <n v="196386"/>
    <n v="117.31541218637993"/>
    <x v="1"/>
    <x v="566"/>
    <n v="51.995234312946785"/>
    <x v="6"/>
    <s v="EUR"/>
    <n v="1388296800"/>
    <n v="1389074400"/>
    <b v="0"/>
    <b v="0"/>
    <x v="2"/>
    <x v="2"/>
    <x v="2"/>
  </r>
  <r>
    <n v="929"/>
    <x v="908"/>
    <s v="Polarized tertiary function"/>
    <n v="5500"/>
    <n v="11952"/>
    <n v="217.30909090909088"/>
    <x v="1"/>
    <x v="229"/>
    <n v="64.956521739130437"/>
    <x v="4"/>
    <s v="GBP"/>
    <n v="1493787600"/>
    <n v="1494997200"/>
    <b v="0"/>
    <b v="0"/>
    <x v="3"/>
    <x v="3"/>
    <x v="3"/>
  </r>
  <r>
    <n v="930"/>
    <x v="909"/>
    <s v="Configurable fault-tolerant structure"/>
    <n v="3500"/>
    <n v="3930"/>
    <n v="112.28571428571428"/>
    <x v="1"/>
    <x v="72"/>
    <n v="46.235294117647058"/>
    <x v="1"/>
    <s v="USD"/>
    <n v="1424844000"/>
    <n v="1425448800"/>
    <b v="0"/>
    <b v="1"/>
    <x v="3"/>
    <x v="3"/>
    <x v="3"/>
  </r>
  <r>
    <n v="931"/>
    <x v="910"/>
    <s v="Digitized 24/7 budgetary management"/>
    <n v="7900"/>
    <n v="5729"/>
    <n v="72.51898734177216"/>
    <x v="0"/>
    <x v="192"/>
    <n v="51.151785714285715"/>
    <x v="1"/>
    <s v="USD"/>
    <n v="1403931600"/>
    <n v="1404104400"/>
    <b v="0"/>
    <b v="1"/>
    <x v="3"/>
    <x v="3"/>
    <x v="3"/>
  </r>
  <r>
    <n v="932"/>
    <x v="911"/>
    <s v="Stand-alone zero tolerance algorithm"/>
    <n v="2300"/>
    <n v="4883"/>
    <n v="212.30434782608697"/>
    <x v="1"/>
    <x v="358"/>
    <n v="33.909722222222221"/>
    <x v="1"/>
    <s v="USD"/>
    <n v="1394514000"/>
    <n v="1394773200"/>
    <b v="0"/>
    <b v="0"/>
    <x v="1"/>
    <x v="1"/>
    <x v="1"/>
  </r>
  <r>
    <n v="933"/>
    <x v="912"/>
    <s v="Implemented tangible support"/>
    <n v="73000"/>
    <n v="175015"/>
    <n v="239.74657534246577"/>
    <x v="1"/>
    <x v="567"/>
    <n v="92.016298633017882"/>
    <x v="1"/>
    <s v="USD"/>
    <n v="1365397200"/>
    <n v="1366520400"/>
    <b v="0"/>
    <b v="0"/>
    <x v="3"/>
    <x v="3"/>
    <x v="3"/>
  </r>
  <r>
    <n v="934"/>
    <x v="913"/>
    <s v="Reactive radical framework"/>
    <n v="6200"/>
    <n v="11280"/>
    <n v="181.93548387096774"/>
    <x v="1"/>
    <x v="339"/>
    <n v="107.42857142857143"/>
    <x v="1"/>
    <s v="USD"/>
    <n v="1456120800"/>
    <n v="1456639200"/>
    <b v="0"/>
    <b v="0"/>
    <x v="3"/>
    <x v="3"/>
    <x v="3"/>
  </r>
  <r>
    <n v="935"/>
    <x v="914"/>
    <s v="Object-based full-range knowledge user"/>
    <n v="6100"/>
    <n v="10012"/>
    <n v="164.13114754098362"/>
    <x v="1"/>
    <x v="227"/>
    <n v="75.848484848484844"/>
    <x v="1"/>
    <s v="USD"/>
    <n v="1437714000"/>
    <n v="1438318800"/>
    <b v="0"/>
    <b v="0"/>
    <x v="3"/>
    <x v="3"/>
    <x v="3"/>
  </r>
  <r>
    <n v="936"/>
    <x v="591"/>
    <s v="Enhanced composite contingency"/>
    <n v="103200"/>
    <n v="1690"/>
    <n v="1.6375968992248062"/>
    <x v="0"/>
    <x v="356"/>
    <n v="80.476190476190482"/>
    <x v="1"/>
    <s v="USD"/>
    <n v="1563771600"/>
    <n v="1564030800"/>
    <b v="1"/>
    <b v="0"/>
    <x v="3"/>
    <x v="3"/>
    <x v="3"/>
  </r>
  <r>
    <n v="937"/>
    <x v="915"/>
    <s v="Cloned fresh-thinking model"/>
    <n v="171000"/>
    <n v="84891"/>
    <n v="49.64385964912281"/>
    <x v="3"/>
    <x v="568"/>
    <n v="86.978483606557376"/>
    <x v="1"/>
    <s v="USD"/>
    <n v="1448517600"/>
    <n v="1449295200"/>
    <b v="0"/>
    <b v="0"/>
    <x v="4"/>
    <x v="4"/>
    <x v="4"/>
  </r>
  <r>
    <n v="938"/>
    <x v="916"/>
    <s v="Total dedicated benchmark"/>
    <n v="9200"/>
    <n v="10093"/>
    <n v="109.70652173913042"/>
    <x v="1"/>
    <x v="87"/>
    <n v="105.13541666666667"/>
    <x v="1"/>
    <s v="USD"/>
    <n v="1528779600"/>
    <n v="1531890000"/>
    <b v="0"/>
    <b v="1"/>
    <x v="13"/>
    <x v="5"/>
    <x v="13"/>
  </r>
  <r>
    <n v="939"/>
    <x v="917"/>
    <s v="Streamlined human-resource Graphic Interface"/>
    <n v="7800"/>
    <n v="3839"/>
    <n v="49.217948717948715"/>
    <x v="0"/>
    <x v="109"/>
    <n v="57.298507462686565"/>
    <x v="1"/>
    <s v="USD"/>
    <n v="1304744400"/>
    <n v="1306213200"/>
    <b v="0"/>
    <b v="1"/>
    <x v="11"/>
    <x v="6"/>
    <x v="11"/>
  </r>
  <r>
    <n v="940"/>
    <x v="918"/>
    <s v="Upgradable analyzing core"/>
    <n v="9900"/>
    <n v="6161"/>
    <n v="62.232323232323225"/>
    <x v="2"/>
    <x v="569"/>
    <n v="93.348484848484844"/>
    <x v="0"/>
    <s v="CAD"/>
    <n v="1354341600"/>
    <n v="1356242400"/>
    <b v="0"/>
    <b v="0"/>
    <x v="2"/>
    <x v="2"/>
    <x v="2"/>
  </r>
  <r>
    <n v="941"/>
    <x v="919"/>
    <s v="Profound exuding pricing structure"/>
    <n v="43000"/>
    <n v="5615"/>
    <n v="13.05813953488372"/>
    <x v="0"/>
    <x v="373"/>
    <n v="71.987179487179489"/>
    <x v="1"/>
    <s v="USD"/>
    <n v="1294552800"/>
    <n v="1297576800"/>
    <b v="1"/>
    <b v="0"/>
    <x v="3"/>
    <x v="3"/>
    <x v="3"/>
  </r>
  <r>
    <n v="942"/>
    <x v="916"/>
    <s v="Horizontal optimizing model"/>
    <n v="9600"/>
    <n v="6205"/>
    <n v="64.635416666666671"/>
    <x v="0"/>
    <x v="109"/>
    <n v="92.611940298507463"/>
    <x v="2"/>
    <s v="AUD"/>
    <n v="1295935200"/>
    <n v="1296194400"/>
    <b v="0"/>
    <b v="0"/>
    <x v="3"/>
    <x v="3"/>
    <x v="3"/>
  </r>
  <r>
    <n v="943"/>
    <x v="920"/>
    <s v="Synchronized fault-tolerant algorithm"/>
    <n v="7500"/>
    <n v="11969"/>
    <n v="159.58666666666667"/>
    <x v="1"/>
    <x v="493"/>
    <n v="104.99122807017544"/>
    <x v="1"/>
    <s v="USD"/>
    <n v="1411534800"/>
    <n v="1414558800"/>
    <b v="0"/>
    <b v="0"/>
    <x v="0"/>
    <x v="0"/>
    <x v="0"/>
  </r>
  <r>
    <n v="944"/>
    <x v="921"/>
    <s v="Streamlined 5thgeneration intranet"/>
    <n v="10000"/>
    <n v="8142"/>
    <n v="81.42"/>
    <x v="0"/>
    <x v="570"/>
    <n v="30.958174904942965"/>
    <x v="2"/>
    <s v="AUD"/>
    <n v="1486706400"/>
    <n v="1488348000"/>
    <b v="0"/>
    <b v="0"/>
    <x v="14"/>
    <x v="7"/>
    <x v="14"/>
  </r>
  <r>
    <n v="945"/>
    <x v="922"/>
    <s v="Cross-group clear-thinking task-force"/>
    <n v="172000"/>
    <n v="55805"/>
    <n v="32.444767441860463"/>
    <x v="0"/>
    <x v="571"/>
    <n v="33.001182732111175"/>
    <x v="1"/>
    <s v="USD"/>
    <n v="1333602000"/>
    <n v="1334898000"/>
    <b v="1"/>
    <b v="0"/>
    <x v="14"/>
    <x v="7"/>
    <x v="14"/>
  </r>
  <r>
    <n v="946"/>
    <x v="923"/>
    <s v="Public-key bandwidth-monitored intranet"/>
    <n v="153700"/>
    <n v="15238"/>
    <n v="9.9141184124918666"/>
    <x v="0"/>
    <x v="483"/>
    <n v="84.187845303867405"/>
    <x v="1"/>
    <s v="USD"/>
    <n v="1308200400"/>
    <n v="1308373200"/>
    <b v="0"/>
    <b v="0"/>
    <x v="3"/>
    <x v="3"/>
    <x v="3"/>
  </r>
  <r>
    <n v="947"/>
    <x v="924"/>
    <s v="Upgradable clear-thinking hardware"/>
    <n v="3600"/>
    <n v="961"/>
    <n v="26.694444444444443"/>
    <x v="0"/>
    <x v="171"/>
    <n v="73.92307692307692"/>
    <x v="1"/>
    <s v="USD"/>
    <n v="1411707600"/>
    <n v="1412312400"/>
    <b v="0"/>
    <b v="0"/>
    <x v="3"/>
    <x v="3"/>
    <x v="3"/>
  </r>
  <r>
    <n v="948"/>
    <x v="925"/>
    <s v="Integrated holistic paradigm"/>
    <n v="9400"/>
    <n v="5918"/>
    <n v="62.957446808510639"/>
    <x v="3"/>
    <x v="415"/>
    <n v="36.987499999999997"/>
    <x v="1"/>
    <s v="USD"/>
    <n v="1418364000"/>
    <n v="1419228000"/>
    <b v="1"/>
    <b v="1"/>
    <x v="4"/>
    <x v="4"/>
    <x v="4"/>
  </r>
  <r>
    <n v="949"/>
    <x v="926"/>
    <s v="Seamless clear-thinking conglomeration"/>
    <n v="5900"/>
    <n v="9520"/>
    <n v="161.35593220338984"/>
    <x v="1"/>
    <x v="84"/>
    <n v="46.896551724137929"/>
    <x v="1"/>
    <s v="USD"/>
    <n v="1429333200"/>
    <n v="1430974800"/>
    <b v="0"/>
    <b v="0"/>
    <x v="2"/>
    <x v="2"/>
    <x v="2"/>
  </r>
  <r>
    <n v="950"/>
    <x v="927"/>
    <s v="Persistent content-based methodology"/>
    <n v="100"/>
    <n v="5"/>
    <n v="5"/>
    <x v="0"/>
    <x v="49"/>
    <n v="5"/>
    <x v="1"/>
    <s v="USD"/>
    <n v="1555390800"/>
    <n v="1555822800"/>
    <b v="0"/>
    <b v="1"/>
    <x v="3"/>
    <x v="3"/>
    <x v="3"/>
  </r>
  <r>
    <n v="951"/>
    <x v="928"/>
    <s v="Re-engineered 24hour matrix"/>
    <n v="14500"/>
    <n v="159056"/>
    <n v="1096.9379310344827"/>
    <x v="1"/>
    <x v="572"/>
    <n v="102.02437459910199"/>
    <x v="1"/>
    <s v="USD"/>
    <n v="1482732000"/>
    <n v="1482818400"/>
    <b v="0"/>
    <b v="1"/>
    <x v="1"/>
    <x v="1"/>
    <x v="1"/>
  </r>
  <r>
    <n v="952"/>
    <x v="929"/>
    <s v="Virtual multi-tasking core"/>
    <n v="145500"/>
    <n v="101987"/>
    <n v="70.094158075601371"/>
    <x v="3"/>
    <x v="428"/>
    <n v="45.007502206531335"/>
    <x v="1"/>
    <s v="USD"/>
    <n v="1470718800"/>
    <n v="1471928400"/>
    <b v="0"/>
    <b v="0"/>
    <x v="4"/>
    <x v="4"/>
    <x v="4"/>
  </r>
  <r>
    <n v="953"/>
    <x v="930"/>
    <s v="Streamlined fault-tolerant conglomeration"/>
    <n v="3300"/>
    <n v="1980"/>
    <n v="60"/>
    <x v="0"/>
    <x v="356"/>
    <n v="94.285714285714292"/>
    <x v="1"/>
    <s v="USD"/>
    <n v="1450591200"/>
    <n v="1453701600"/>
    <b v="0"/>
    <b v="1"/>
    <x v="22"/>
    <x v="4"/>
    <x v="22"/>
  </r>
  <r>
    <n v="954"/>
    <x v="931"/>
    <s v="Enterprise-wide client-driven policy"/>
    <n v="42600"/>
    <n v="156384"/>
    <n v="367.0985915492958"/>
    <x v="1"/>
    <x v="573"/>
    <n v="101.02325581395348"/>
    <x v="2"/>
    <s v="AUD"/>
    <n v="1348290000"/>
    <n v="1350363600"/>
    <b v="0"/>
    <b v="0"/>
    <x v="2"/>
    <x v="2"/>
    <x v="2"/>
  </r>
  <r>
    <n v="955"/>
    <x v="932"/>
    <s v="Function-based next generation emulation"/>
    <n v="700"/>
    <n v="7763"/>
    <n v="1109"/>
    <x v="1"/>
    <x v="175"/>
    <n v="97.037499999999994"/>
    <x v="1"/>
    <s v="USD"/>
    <n v="1353823200"/>
    <n v="1353996000"/>
    <b v="0"/>
    <b v="0"/>
    <x v="3"/>
    <x v="3"/>
    <x v="3"/>
  </r>
  <r>
    <n v="956"/>
    <x v="933"/>
    <s v="Re-engineered composite focus group"/>
    <n v="187600"/>
    <n v="35698"/>
    <n v="19.028784648187631"/>
    <x v="0"/>
    <x v="268"/>
    <n v="43.00963855421687"/>
    <x v="1"/>
    <s v="USD"/>
    <n v="1450764000"/>
    <n v="1451109600"/>
    <b v="0"/>
    <b v="0"/>
    <x v="22"/>
    <x v="4"/>
    <x v="22"/>
  </r>
  <r>
    <n v="957"/>
    <x v="934"/>
    <s v="Profound mission-critical function"/>
    <n v="9800"/>
    <n v="12434"/>
    <n v="126.87755102040816"/>
    <x v="1"/>
    <x v="54"/>
    <n v="94.916030534351151"/>
    <x v="1"/>
    <s v="USD"/>
    <n v="1329372000"/>
    <n v="1329631200"/>
    <b v="0"/>
    <b v="0"/>
    <x v="3"/>
    <x v="3"/>
    <x v="3"/>
  </r>
  <r>
    <n v="958"/>
    <x v="935"/>
    <s v="De-engineered zero-defect open system"/>
    <n v="1100"/>
    <n v="8081"/>
    <n v="734.63636363636363"/>
    <x v="1"/>
    <x v="192"/>
    <n v="72.151785714285708"/>
    <x v="1"/>
    <s v="USD"/>
    <n v="1277096400"/>
    <n v="1278997200"/>
    <b v="0"/>
    <b v="0"/>
    <x v="10"/>
    <x v="4"/>
    <x v="10"/>
  </r>
  <r>
    <n v="959"/>
    <x v="936"/>
    <s v="Operative hybrid utilization"/>
    <n v="145000"/>
    <n v="6631"/>
    <n v="4.5731034482758623"/>
    <x v="0"/>
    <x v="406"/>
    <n v="51.007692307692309"/>
    <x v="1"/>
    <s v="USD"/>
    <n v="1277701200"/>
    <n v="1280120400"/>
    <b v="0"/>
    <b v="0"/>
    <x v="18"/>
    <x v="5"/>
    <x v="18"/>
  </r>
  <r>
    <n v="960"/>
    <x v="937"/>
    <s v="Function-based interactive matrix"/>
    <n v="5500"/>
    <n v="4678"/>
    <n v="85.054545454545448"/>
    <x v="0"/>
    <x v="12"/>
    <n v="85.054545454545448"/>
    <x v="1"/>
    <s v="USD"/>
    <n v="1454911200"/>
    <n v="1458104400"/>
    <b v="0"/>
    <b v="0"/>
    <x v="2"/>
    <x v="2"/>
    <x v="2"/>
  </r>
  <r>
    <n v="961"/>
    <x v="938"/>
    <s v="Optimized content-based collaboration"/>
    <n v="5700"/>
    <n v="6800"/>
    <n v="119.29824561403508"/>
    <x v="1"/>
    <x v="287"/>
    <n v="43.87096774193548"/>
    <x v="1"/>
    <s v="USD"/>
    <n v="1297922400"/>
    <n v="1298268000"/>
    <b v="0"/>
    <b v="0"/>
    <x v="18"/>
    <x v="5"/>
    <x v="18"/>
  </r>
  <r>
    <n v="962"/>
    <x v="939"/>
    <s v="User-centric cohesive policy"/>
    <n v="3600"/>
    <n v="10657"/>
    <n v="296.02777777777777"/>
    <x v="1"/>
    <x v="574"/>
    <n v="40.063909774436091"/>
    <x v="1"/>
    <s v="USD"/>
    <n v="1384408800"/>
    <n v="1386223200"/>
    <b v="0"/>
    <b v="0"/>
    <x v="0"/>
    <x v="0"/>
    <x v="0"/>
  </r>
  <r>
    <n v="963"/>
    <x v="940"/>
    <s v="Ergonomic methodical hub"/>
    <n v="5900"/>
    <n v="4997"/>
    <n v="84.694915254237287"/>
    <x v="0"/>
    <x v="493"/>
    <n v="43.833333333333336"/>
    <x v="6"/>
    <s v="EUR"/>
    <n v="1299304800"/>
    <n v="1299823200"/>
    <b v="0"/>
    <b v="1"/>
    <x v="14"/>
    <x v="7"/>
    <x v="14"/>
  </r>
  <r>
    <n v="964"/>
    <x v="941"/>
    <s v="Devolved disintermediate encryption"/>
    <n v="3700"/>
    <n v="13164"/>
    <n v="355.7837837837838"/>
    <x v="1"/>
    <x v="287"/>
    <n v="84.92903225806451"/>
    <x v="1"/>
    <s v="USD"/>
    <n v="1431320400"/>
    <n v="1431752400"/>
    <b v="0"/>
    <b v="0"/>
    <x v="3"/>
    <x v="3"/>
    <x v="3"/>
  </r>
  <r>
    <n v="965"/>
    <x v="942"/>
    <s v="Phased clear-thinking policy"/>
    <n v="2200"/>
    <n v="8501"/>
    <n v="386.40909090909093"/>
    <x v="1"/>
    <x v="512"/>
    <n v="41.067632850241544"/>
    <x v="4"/>
    <s v="GBP"/>
    <n v="1264399200"/>
    <n v="1267855200"/>
    <b v="0"/>
    <b v="0"/>
    <x v="1"/>
    <x v="1"/>
    <x v="1"/>
  </r>
  <r>
    <n v="966"/>
    <x v="411"/>
    <s v="Seamless solution-oriented capacity"/>
    <n v="1700"/>
    <n v="13468"/>
    <n v="792.23529411764707"/>
    <x v="1"/>
    <x v="242"/>
    <n v="54.971428571428568"/>
    <x v="1"/>
    <s v="USD"/>
    <n v="1497502800"/>
    <n v="1497675600"/>
    <b v="0"/>
    <b v="0"/>
    <x v="3"/>
    <x v="3"/>
    <x v="3"/>
  </r>
  <r>
    <n v="967"/>
    <x v="943"/>
    <s v="Organized human-resource attitude"/>
    <n v="88400"/>
    <n v="121138"/>
    <n v="137.03393665158373"/>
    <x v="1"/>
    <x v="575"/>
    <n v="77.010807374443743"/>
    <x v="1"/>
    <s v="USD"/>
    <n v="1333688400"/>
    <n v="1336885200"/>
    <b v="0"/>
    <b v="0"/>
    <x v="21"/>
    <x v="1"/>
    <x v="21"/>
  </r>
  <r>
    <n v="968"/>
    <x v="944"/>
    <s v="Open-architected disintermediate budgetary management"/>
    <n v="2400"/>
    <n v="8117"/>
    <n v="338.20833333333337"/>
    <x v="1"/>
    <x v="493"/>
    <n v="71.201754385964918"/>
    <x v="1"/>
    <s v="USD"/>
    <n v="1293861600"/>
    <n v="1295157600"/>
    <b v="0"/>
    <b v="0"/>
    <x v="0"/>
    <x v="0"/>
    <x v="0"/>
  </r>
  <r>
    <n v="969"/>
    <x v="945"/>
    <s v="Multi-lateral radical solution"/>
    <n v="7900"/>
    <n v="8550"/>
    <n v="108.22784810126582"/>
    <x v="1"/>
    <x v="576"/>
    <n v="91.935483870967744"/>
    <x v="1"/>
    <s v="USD"/>
    <n v="1576994400"/>
    <n v="1577599200"/>
    <b v="0"/>
    <b v="0"/>
    <x v="3"/>
    <x v="3"/>
    <x v="3"/>
  </r>
  <r>
    <n v="970"/>
    <x v="946"/>
    <s v="Inverse context-sensitive info-mediaries"/>
    <n v="94900"/>
    <n v="57659"/>
    <n v="60.757639620653315"/>
    <x v="0"/>
    <x v="577"/>
    <n v="97.069023569023571"/>
    <x v="1"/>
    <s v="USD"/>
    <n v="1304917200"/>
    <n v="1305003600"/>
    <b v="0"/>
    <b v="0"/>
    <x v="3"/>
    <x v="3"/>
    <x v="3"/>
  </r>
  <r>
    <n v="971"/>
    <x v="947"/>
    <s v="Versatile neutral workforce"/>
    <n v="5100"/>
    <n v="1414"/>
    <n v="27.725490196078432"/>
    <x v="0"/>
    <x v="3"/>
    <n v="58.916666666666664"/>
    <x v="1"/>
    <s v="USD"/>
    <n v="1381208400"/>
    <n v="1381726800"/>
    <b v="0"/>
    <b v="0"/>
    <x v="19"/>
    <x v="4"/>
    <x v="19"/>
  </r>
  <r>
    <n v="972"/>
    <x v="948"/>
    <s v="Multi-tiered systematic knowledge user"/>
    <n v="42700"/>
    <n v="97524"/>
    <n v="228.3934426229508"/>
    <x v="1"/>
    <x v="578"/>
    <n v="58.015466983938133"/>
    <x v="1"/>
    <s v="USD"/>
    <n v="1401685200"/>
    <n v="1402462800"/>
    <b v="0"/>
    <b v="1"/>
    <x v="2"/>
    <x v="2"/>
    <x v="2"/>
  </r>
  <r>
    <n v="973"/>
    <x v="949"/>
    <s v="Programmable multi-state algorithm"/>
    <n v="121100"/>
    <n v="26176"/>
    <n v="21.615194054500414"/>
    <x v="0"/>
    <x v="526"/>
    <n v="103.87301587301587"/>
    <x v="1"/>
    <s v="USD"/>
    <n v="1291960800"/>
    <n v="1292133600"/>
    <b v="0"/>
    <b v="1"/>
    <x v="3"/>
    <x v="3"/>
    <x v="3"/>
  </r>
  <r>
    <n v="974"/>
    <x v="950"/>
    <s v="Multi-channeled reciprocal interface"/>
    <n v="800"/>
    <n v="2991"/>
    <n v="373.875"/>
    <x v="1"/>
    <x v="235"/>
    <n v="93.46875"/>
    <x v="1"/>
    <s v="USD"/>
    <n v="1368853200"/>
    <n v="1368939600"/>
    <b v="0"/>
    <b v="0"/>
    <x v="7"/>
    <x v="1"/>
    <x v="7"/>
  </r>
  <r>
    <n v="975"/>
    <x v="951"/>
    <s v="Right-sized maximized migration"/>
    <n v="5400"/>
    <n v="8366"/>
    <n v="154.92592592592592"/>
    <x v="1"/>
    <x v="18"/>
    <n v="61.970370370370368"/>
    <x v="1"/>
    <s v="USD"/>
    <n v="1448776800"/>
    <n v="1452146400"/>
    <b v="0"/>
    <b v="1"/>
    <x v="3"/>
    <x v="3"/>
    <x v="3"/>
  </r>
  <r>
    <n v="976"/>
    <x v="952"/>
    <s v="Self-enabling value-added artificial intelligence"/>
    <n v="4000"/>
    <n v="12886"/>
    <n v="322.14999999999998"/>
    <x v="1"/>
    <x v="382"/>
    <n v="92.042857142857144"/>
    <x v="1"/>
    <s v="USD"/>
    <n v="1296194400"/>
    <n v="1296712800"/>
    <b v="0"/>
    <b v="1"/>
    <x v="3"/>
    <x v="3"/>
    <x v="3"/>
  </r>
  <r>
    <n v="977"/>
    <x v="597"/>
    <s v="Vision-oriented interactive solution"/>
    <n v="7000"/>
    <n v="5177"/>
    <n v="73.957142857142856"/>
    <x v="0"/>
    <x v="109"/>
    <n v="77.268656716417908"/>
    <x v="1"/>
    <s v="USD"/>
    <n v="1517983200"/>
    <n v="1520748000"/>
    <b v="0"/>
    <b v="0"/>
    <x v="0"/>
    <x v="0"/>
    <x v="0"/>
  </r>
  <r>
    <n v="978"/>
    <x v="953"/>
    <s v="Fundamental user-facing productivity"/>
    <n v="1000"/>
    <n v="8641"/>
    <n v="864.1"/>
    <x v="1"/>
    <x v="45"/>
    <n v="93.923913043478265"/>
    <x v="1"/>
    <s v="USD"/>
    <n v="1478930400"/>
    <n v="1480831200"/>
    <b v="0"/>
    <b v="0"/>
    <x v="11"/>
    <x v="6"/>
    <x v="11"/>
  </r>
  <r>
    <n v="979"/>
    <x v="954"/>
    <s v="Innovative well-modulated capability"/>
    <n v="60200"/>
    <n v="86244"/>
    <n v="143.26245847176079"/>
    <x v="1"/>
    <x v="579"/>
    <n v="84.969458128078813"/>
    <x v="4"/>
    <s v="GBP"/>
    <n v="1426395600"/>
    <n v="1426914000"/>
    <b v="0"/>
    <b v="0"/>
    <x v="3"/>
    <x v="3"/>
    <x v="3"/>
  </r>
  <r>
    <n v="980"/>
    <x v="955"/>
    <s v="Universal fault-tolerant orchestration"/>
    <n v="195200"/>
    <n v="78630"/>
    <n v="40.281762295081968"/>
    <x v="0"/>
    <x v="580"/>
    <n v="105.97035040431267"/>
    <x v="1"/>
    <s v="USD"/>
    <n v="1446181200"/>
    <n v="1446616800"/>
    <b v="1"/>
    <b v="0"/>
    <x v="9"/>
    <x v="5"/>
    <x v="9"/>
  </r>
  <r>
    <n v="981"/>
    <x v="956"/>
    <s v="Grass-roots executive synergy"/>
    <n v="6700"/>
    <n v="11941"/>
    <n v="178.22388059701493"/>
    <x v="1"/>
    <x v="581"/>
    <n v="36.969040247678016"/>
    <x v="1"/>
    <s v="USD"/>
    <n v="1514181600"/>
    <n v="1517032800"/>
    <b v="0"/>
    <b v="0"/>
    <x v="2"/>
    <x v="2"/>
    <x v="2"/>
  </r>
  <r>
    <n v="982"/>
    <x v="957"/>
    <s v="Multi-layered optimal application"/>
    <n v="7200"/>
    <n v="6115"/>
    <n v="84.930555555555557"/>
    <x v="0"/>
    <x v="51"/>
    <n v="81.533333333333331"/>
    <x v="1"/>
    <s v="USD"/>
    <n v="1311051600"/>
    <n v="1311224400"/>
    <b v="0"/>
    <b v="1"/>
    <x v="4"/>
    <x v="4"/>
    <x v="4"/>
  </r>
  <r>
    <n v="983"/>
    <x v="958"/>
    <s v="Business-focused full-range core"/>
    <n v="129100"/>
    <n v="188404"/>
    <n v="145.93648334624322"/>
    <x v="1"/>
    <x v="582"/>
    <n v="80.999140154772135"/>
    <x v="1"/>
    <s v="USD"/>
    <n v="1564894800"/>
    <n v="1566190800"/>
    <b v="0"/>
    <b v="0"/>
    <x v="4"/>
    <x v="4"/>
    <x v="4"/>
  </r>
  <r>
    <n v="984"/>
    <x v="959"/>
    <s v="Exclusive system-worthy Graphic Interface"/>
    <n v="6500"/>
    <n v="9910"/>
    <n v="152.46153846153848"/>
    <x v="1"/>
    <x v="345"/>
    <n v="26.010498687664043"/>
    <x v="1"/>
    <s v="USD"/>
    <n v="1567918800"/>
    <n v="1570165200"/>
    <b v="0"/>
    <b v="0"/>
    <x v="3"/>
    <x v="3"/>
    <x v="3"/>
  </r>
  <r>
    <n v="985"/>
    <x v="960"/>
    <s v="Enhanced optimal ability"/>
    <n v="170600"/>
    <n v="114523"/>
    <n v="67.129542790152414"/>
    <x v="0"/>
    <x v="583"/>
    <n v="25.998410896708286"/>
    <x v="1"/>
    <s v="USD"/>
    <n v="1386309600"/>
    <n v="1388556000"/>
    <b v="0"/>
    <b v="1"/>
    <x v="1"/>
    <x v="1"/>
    <x v="1"/>
  </r>
  <r>
    <n v="986"/>
    <x v="961"/>
    <s v="Optional zero administration neural-net"/>
    <n v="7800"/>
    <n v="3144"/>
    <n v="40.307692307692307"/>
    <x v="0"/>
    <x v="45"/>
    <n v="34.173913043478258"/>
    <x v="1"/>
    <s v="USD"/>
    <n v="1301979600"/>
    <n v="1303189200"/>
    <b v="0"/>
    <b v="0"/>
    <x v="1"/>
    <x v="1"/>
    <x v="1"/>
  </r>
  <r>
    <n v="987"/>
    <x v="962"/>
    <s v="Ameliorated foreground focus group"/>
    <n v="6200"/>
    <n v="13441"/>
    <n v="216.79032258064518"/>
    <x v="1"/>
    <x v="584"/>
    <n v="28.002083333333335"/>
    <x v="1"/>
    <s v="USD"/>
    <n v="1493269200"/>
    <n v="1494478800"/>
    <b v="0"/>
    <b v="0"/>
    <x v="4"/>
    <x v="4"/>
    <x v="4"/>
  </r>
  <r>
    <n v="988"/>
    <x v="963"/>
    <s v="Triple-buffered multi-tasking matrices"/>
    <n v="9400"/>
    <n v="4899"/>
    <n v="52.117021276595743"/>
    <x v="0"/>
    <x v="251"/>
    <n v="76.546875"/>
    <x v="1"/>
    <s v="USD"/>
    <n v="1478930400"/>
    <n v="1480744800"/>
    <b v="0"/>
    <b v="0"/>
    <x v="15"/>
    <x v="5"/>
    <x v="15"/>
  </r>
  <r>
    <n v="989"/>
    <x v="964"/>
    <s v="Versatile dedicated migration"/>
    <n v="2400"/>
    <n v="11990"/>
    <n v="499.58333333333337"/>
    <x v="1"/>
    <x v="31"/>
    <n v="53.053097345132741"/>
    <x v="1"/>
    <s v="USD"/>
    <n v="1555390800"/>
    <n v="1555822800"/>
    <b v="0"/>
    <b v="0"/>
    <x v="18"/>
    <x v="5"/>
    <x v="18"/>
  </r>
  <r>
    <n v="990"/>
    <x v="965"/>
    <s v="Devolved foreground customer loyalty"/>
    <n v="7800"/>
    <n v="6839"/>
    <n v="87.679487179487182"/>
    <x v="0"/>
    <x v="251"/>
    <n v="106.859375"/>
    <x v="1"/>
    <s v="USD"/>
    <n v="1456984800"/>
    <n v="1458882000"/>
    <b v="0"/>
    <b v="1"/>
    <x v="6"/>
    <x v="4"/>
    <x v="6"/>
  </r>
  <r>
    <n v="991"/>
    <x v="509"/>
    <s v="Reduced reciprocal focus group"/>
    <n v="9800"/>
    <n v="11091"/>
    <n v="113.17346938775511"/>
    <x v="1"/>
    <x v="585"/>
    <n v="46.020746887966808"/>
    <x v="1"/>
    <s v="USD"/>
    <n v="1411621200"/>
    <n v="1411966800"/>
    <b v="0"/>
    <b v="1"/>
    <x v="1"/>
    <x v="1"/>
    <x v="1"/>
  </r>
  <r>
    <n v="992"/>
    <x v="966"/>
    <s v="Networked global migration"/>
    <n v="3100"/>
    <n v="13223"/>
    <n v="426.54838709677421"/>
    <x v="1"/>
    <x v="227"/>
    <n v="100.17424242424242"/>
    <x v="1"/>
    <s v="USD"/>
    <n v="1525669200"/>
    <n v="1526878800"/>
    <b v="0"/>
    <b v="1"/>
    <x v="6"/>
    <x v="4"/>
    <x v="6"/>
  </r>
  <r>
    <n v="993"/>
    <x v="967"/>
    <s v="De-engineered even-keeled definition"/>
    <n v="9800"/>
    <n v="7608"/>
    <n v="77.632653061224488"/>
    <x v="3"/>
    <x v="51"/>
    <n v="101.44"/>
    <x v="6"/>
    <s v="EUR"/>
    <n v="1450936800"/>
    <n v="1452405600"/>
    <b v="0"/>
    <b v="1"/>
    <x v="14"/>
    <x v="7"/>
    <x v="14"/>
  </r>
  <r>
    <n v="994"/>
    <x v="968"/>
    <s v="Implemented bi-directional flexibility"/>
    <n v="141100"/>
    <n v="74073"/>
    <n v="52.496810772501767"/>
    <x v="0"/>
    <x v="586"/>
    <n v="87.972684085510693"/>
    <x v="1"/>
    <s v="USD"/>
    <n v="1413522000"/>
    <n v="1414040400"/>
    <b v="0"/>
    <b v="1"/>
    <x v="18"/>
    <x v="5"/>
    <x v="18"/>
  </r>
  <r>
    <n v="995"/>
    <x v="969"/>
    <s v="Vision-oriented scalable definition"/>
    <n v="97300"/>
    <n v="153216"/>
    <n v="157.46762589928059"/>
    <x v="1"/>
    <x v="587"/>
    <n v="74.995594713656388"/>
    <x v="1"/>
    <s v="USD"/>
    <n v="1541307600"/>
    <n v="1543816800"/>
    <b v="0"/>
    <b v="1"/>
    <x v="0"/>
    <x v="0"/>
    <x v="0"/>
  </r>
  <r>
    <n v="996"/>
    <x v="970"/>
    <s v="Future-proofed upward-trending migration"/>
    <n v="6600"/>
    <n v="4814"/>
    <n v="72.939393939393938"/>
    <x v="0"/>
    <x v="192"/>
    <n v="42.982142857142854"/>
    <x v="1"/>
    <s v="USD"/>
    <n v="1357106400"/>
    <n v="1359698400"/>
    <b v="0"/>
    <b v="0"/>
    <x v="3"/>
    <x v="3"/>
    <x v="3"/>
  </r>
  <r>
    <n v="997"/>
    <x v="971"/>
    <s v="Right-sized full-range throughput"/>
    <n v="7600"/>
    <n v="4603"/>
    <n v="60.565789473684205"/>
    <x v="3"/>
    <x v="279"/>
    <n v="33.115107913669064"/>
    <x v="6"/>
    <s v="EUR"/>
    <n v="1390197600"/>
    <n v="1390629600"/>
    <b v="0"/>
    <b v="0"/>
    <x v="3"/>
    <x v="3"/>
    <x v="3"/>
  </r>
  <r>
    <n v="998"/>
    <x v="972"/>
    <s v="Polarized composite customer loyalty"/>
    <n v="66600"/>
    <n v="37823"/>
    <n v="56.791291291291287"/>
    <x v="0"/>
    <x v="82"/>
    <n v="101.13101604278074"/>
    <x v="1"/>
    <s v="USD"/>
    <n v="1265868000"/>
    <n v="1267077600"/>
    <b v="0"/>
    <b v="1"/>
    <x v="7"/>
    <x v="1"/>
    <x v="7"/>
  </r>
  <r>
    <n v="999"/>
    <x v="973"/>
    <s v="Expanded eco-centric policy"/>
    <n v="111100"/>
    <n v="62819"/>
    <n v="56.542754275427541"/>
    <x v="3"/>
    <x v="588"/>
    <n v="55.98841354723708"/>
    <x v="1"/>
    <s v="USD"/>
    <n v="1467176400"/>
    <n v="1467781200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s v="0"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s v="0"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n v="1448690400"/>
    <n v="1450159200"/>
    <b v="0"/>
    <b v="0"/>
    <s v="food/food trucks"/>
    <x v="0"/>
    <s v="food trucks"/>
    <x v="0"/>
    <d v="2015-12-14T21:00:0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s v="rock"/>
    <x v="1"/>
    <d v="2014-08-20T20:00:00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s v="web"/>
    <x v="2"/>
    <d v="2013-11-18T21:00:00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s v="rock"/>
    <x v="3"/>
    <d v="2019-09-19T20:00:00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s v="plays"/>
    <x v="4"/>
    <d v="2019-01-23T21:00:00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s v="plays"/>
    <x v="5"/>
    <d v="2012-09-07T20:00:00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s v="documentary"/>
    <x v="6"/>
    <d v="2017-09-13T20:00:00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s v="plays"/>
    <x v="7"/>
    <d v="2015-08-14T20:00:00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s v="plays"/>
    <x v="8"/>
    <d v="2010-08-10T20:00:00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s v="electric music"/>
    <x v="9"/>
    <d v="2013-11-06T21:00:00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s v="drama"/>
    <x v="10"/>
    <d v="2010-09-30T20:00:00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s v="plays"/>
    <x v="11"/>
    <d v="2010-09-26T20:00:00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s v="drama"/>
    <x v="12"/>
    <d v="2019-10-29T20:00:00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s v="indie rock"/>
    <x v="13"/>
    <d v="2016-06-22T20:00:00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s v="indie rock"/>
    <x v="14"/>
    <d v="2012-04-01T20:00:00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s v="wearables"/>
    <x v="15"/>
    <d v="2019-12-13T21:00:00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s v="nonfiction"/>
    <x v="16"/>
    <d v="2014-02-12T21:00:00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s v="animation"/>
    <x v="17"/>
    <d v="2011-01-12T21:00:0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s v="plays"/>
    <x v="18"/>
    <d v="2018-09-15T20:00:00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s v="plays"/>
    <x v="19"/>
    <d v="2019-03-24T20:00:00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s v="drama"/>
    <x v="20"/>
    <d v="2014-07-27T20:00:00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s v="plays"/>
    <x v="21"/>
    <d v="2011-09-17T20:00:00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s v="plays"/>
    <x v="22"/>
    <d v="2018-04-17T20:00:00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s v="documentary"/>
    <x v="23"/>
    <d v="2019-04-07T20:00:00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s v="wearables"/>
    <x v="24"/>
    <d v="2014-06-22T20:00:00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s v="video games"/>
    <x v="25"/>
    <d v="2011-06-06T20:00:00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s v="plays"/>
    <x v="26"/>
    <d v="2018-08-26T20:00:00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s v="rock"/>
    <x v="27"/>
    <d v="2015-10-10T20:00:00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s v="plays"/>
    <x v="28"/>
    <d v="2010-03-03T21:00:00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s v="shorts"/>
    <x v="29"/>
    <d v="2018-08-28T20:00:00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s v="animation"/>
    <x v="30"/>
    <d v="2019-05-28T20:00:0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s v="video games"/>
    <x v="31"/>
    <d v="2016-02-01T21:00:00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s v="documentary"/>
    <x v="32"/>
    <d v="2018-02-05T21:00:00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s v="plays"/>
    <x v="33"/>
    <d v="2014-11-10T21:00:00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s v="documentary"/>
    <x v="34"/>
    <d v="2017-03-27T20:00:00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s v="drama"/>
    <x v="35"/>
    <d v="2019-03-01T21:00:00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s v="plays"/>
    <x v="36"/>
    <d v="2011-03-22T20:00:00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s v="fiction"/>
    <x v="37"/>
    <d v="2019-11-07T21:00:00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s v="photography books"/>
    <x v="38"/>
    <d v="2010-10-22T20:00:00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s v="plays"/>
    <x v="39"/>
    <d v="2013-03-10T20:00:00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s v="wearables"/>
    <x v="40"/>
    <d v="2010-06-23T20:00:00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s v="rock"/>
    <x v="41"/>
    <d v="2012-09-29T20:00:00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s v="food trucks"/>
    <x v="42"/>
    <d v="2011-07-12T20:00:0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  <x v="43"/>
    <d v="2014-08-08T20:00:00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s v="fiction"/>
    <x v="44"/>
    <d v="2019-03-17T20:00:00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s v="plays"/>
    <x v="45"/>
    <d v="2016-11-16T21:00:00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s v="rock"/>
    <x v="46"/>
    <d v="2010-07-30T20:00:00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s v="plays"/>
    <x v="47"/>
    <d v="2014-04-27T20:00:00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s v="plays"/>
    <x v="48"/>
    <d v="2015-07-06T20:00:00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s v="rock"/>
    <x v="49"/>
    <d v="2019-12-03T21:00:00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  <x v="50"/>
    <d v="2013-08-28T20:00:00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s v="wearables"/>
    <x v="51"/>
    <d v="2012-04-11T20:00:00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s v="plays"/>
    <x v="52"/>
    <d v="2010-09-18T20:00:00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s v="drama"/>
    <x v="53"/>
    <d v="2014-06-27T20:00:00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s v="wearables"/>
    <x v="54"/>
    <d v="2018-03-16T20:00:00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s v="jazz"/>
    <x v="55"/>
    <d v="2018-08-03T20:00:00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s v="wearables"/>
    <x v="56"/>
    <d v="2015-01-16T21:00:00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s v="video games"/>
    <x v="57"/>
    <d v="2017-09-12T20:00:00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s v="plays"/>
    <x v="58"/>
    <d v="2015-10-03T20:00:00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s v="plays"/>
    <x v="59"/>
    <d v="2017-06-26T20:00:00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s v="plays"/>
    <x v="60"/>
    <d v="2012-07-19T20:00:00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s v="plays"/>
    <x v="61"/>
    <d v="2011-04-01T20:00:00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s v="web"/>
    <x v="62"/>
    <d v="2015-06-05T20:00:00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s v="plays"/>
    <x v="63"/>
    <d v="2017-05-03T20:00:00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s v="web"/>
    <x v="64"/>
    <d v="2018-07-16T20:00:00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s v="plays"/>
    <x v="65"/>
    <d v="2011-02-02T21:00:00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s v="plays"/>
    <x v="66"/>
    <d v="2015-04-12T20:00:00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s v="wearables"/>
    <x v="67"/>
    <d v="2010-01-29T21:00:00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s v="plays"/>
    <x v="68"/>
    <d v="2017-09-11T20:00:00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s v="plays"/>
    <x v="69"/>
    <d v="2011-01-21T21:00:00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s v="plays"/>
    <x v="70"/>
    <d v="2010-12-20T21:00:00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s v="plays"/>
    <x v="71"/>
    <d v="2019-12-03T21:00:00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s v="animation"/>
    <x v="72"/>
    <d v="2015-08-05T20:00:0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s v="jazz"/>
    <x v="73"/>
    <d v="2016-11-29T21:00:00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s v="metal"/>
    <x v="74"/>
    <d v="2016-03-27T20:00:00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  <x v="75"/>
    <d v="2018-07-22T20:00:00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s v="plays"/>
    <x v="76"/>
    <d v="2015-03-12T20:00:00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s v="animation"/>
    <x v="77"/>
    <d v="2010-10-10T20:00:0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s v="translations"/>
    <x v="78"/>
    <d v="2018-04-16T20:00:00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s v="plays"/>
    <x v="79"/>
    <d v="2018-06-20T20:00:00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s v="video games"/>
    <x v="80"/>
    <d v="2017-09-27T20:00:00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s v="rock"/>
    <x v="81"/>
    <d v="2017-12-17T21:00:00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s v="video games"/>
    <x v="82"/>
    <d v="2019-01-23T21:00:00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s v="electric music"/>
    <x v="83"/>
    <d v="2016-08-18T20:00:00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s v="wearables"/>
    <x v="84"/>
    <d v="2012-08-06T20:00:00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s v="indie rock"/>
    <x v="85"/>
    <d v="2011-09-18T20:00:00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s v="plays"/>
    <x v="86"/>
    <d v="2015-05-16T20:00:00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s v="rock"/>
    <x v="87"/>
    <d v="2011-03-18T20:00:00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s v="translations"/>
    <x v="88"/>
    <d v="2015-05-07T20:00:00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s v="plays"/>
    <x v="89"/>
    <d v="2010-04-16T20:00:00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s v="plays"/>
    <x v="90"/>
    <d v="2016-02-24T21:00:00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s v="translations"/>
    <x v="91"/>
    <d v="2016-09-02T20:00:00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s v="video games"/>
    <x v="92"/>
    <d v="2010-06-23T20:00:00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s v="plays"/>
    <x v="93"/>
    <d v="2012-10-23T20:00:00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s v="web"/>
    <x v="94"/>
    <d v="2019-04-17T20:00:00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s v="documentary"/>
    <x v="95"/>
    <d v="2019-10-20T20:00:00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s v="plays"/>
    <x v="96"/>
    <d v="2011-03-22T20:00:00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s v="food trucks"/>
    <x v="48"/>
    <d v="2015-08-17T20:00:0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s v="video games"/>
    <x v="97"/>
    <d v="2015-07-30T20:00:00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s v="plays"/>
    <x v="98"/>
    <d v="2014-12-23T21:00:00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  <x v="99"/>
    <d v="2011-11-05T20:00:00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s v="electric music"/>
    <x v="100"/>
    <d v="2015-02-27T21:00:00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s v="wearables"/>
    <x v="101"/>
    <d v="2018-05-20T20:00:00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s v="electric music"/>
    <x v="102"/>
    <d v="2010-11-01T20:00:00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s v="indie rock"/>
    <x v="103"/>
    <d v="2017-05-23T20:00:00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s v="web"/>
    <x v="104"/>
    <d v="2013-04-19T20:00:00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s v="plays"/>
    <x v="105"/>
    <d v="2019-09-12T20:00:00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s v="plays"/>
    <x v="106"/>
    <d v="2018-05-09T20:00:00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s v="documentary"/>
    <x v="107"/>
    <d v="2012-05-12T20:00:00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s v="television"/>
    <x v="108"/>
    <d v="2014-01-13T21:00:00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s v="food trucks"/>
    <x v="109"/>
    <d v="2018-09-29T20:00:0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s v="radio &amp; podcasts"/>
    <x v="110"/>
    <d v="2012-09-27T20:00:00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s v="web"/>
    <x v="111"/>
    <d v="2014-09-07T20:00:00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s v="food trucks"/>
    <x v="112"/>
    <d v="2017-09-18T20:00:0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s v="wearables"/>
    <x v="113"/>
    <d v="2019-04-09T20:00:00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s v="fiction"/>
    <x v="114"/>
    <d v="2017-12-21T21:00:00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s v="plays"/>
    <x v="115"/>
    <d v="2015-09-18T20:00:00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s v="television"/>
    <x v="116"/>
    <d v="2011-09-27T20:00:00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  <x v="117"/>
    <d v="2014-01-31T21:00:00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s v="documentary"/>
    <x v="118"/>
    <d v="2014-07-02T20:00:00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s v="mobile games"/>
    <x v="119"/>
    <d v="2015-04-20T20:00:0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s v="video games"/>
    <x v="33"/>
    <d v="2014-10-17T20:00:00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s v="fiction"/>
    <x v="120"/>
    <d v="2014-12-23T21:00:00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s v="plays"/>
    <x v="121"/>
    <d v="2015-11-26T21:00:00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s v="photography books"/>
    <x v="122"/>
    <d v="2019-07-04T20:00:00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s v="plays"/>
    <x v="123"/>
    <d v="2018-09-22T20:00:00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s v="plays"/>
    <x v="124"/>
    <d v="2016-09-10T20:00:00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s v="plays"/>
    <x v="125"/>
    <d v="2010-05-14T20:00:00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s v="rock"/>
    <x v="126"/>
    <d v="2010-09-08T20:00:00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s v="food trucks"/>
    <x v="127"/>
    <d v="2015-02-27T21:00:0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s v="drama"/>
    <x v="128"/>
    <d v="2011-11-10T21:00:00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s v="web"/>
    <x v="129"/>
    <d v="2013-12-11T21:00:00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s v="plays"/>
    <x v="130"/>
    <d v="2018-01-27T21:00:00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s v="world music"/>
    <x v="131"/>
    <d v="2011-09-02T20:00:00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s v="documentary"/>
    <x v="132"/>
    <d v="2011-08-06T20:00:00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s v="plays"/>
    <x v="133"/>
    <d v="2013-03-11T20:00:00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s v="drama"/>
    <x v="134"/>
    <d v="2014-06-18T20:00:00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s v="nonfiction"/>
    <x v="135"/>
    <d v="2010-10-11T20:00:00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s v="mobile games"/>
    <x v="136"/>
    <d v="2012-10-03T20:00:0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s v="wearables"/>
    <x v="137"/>
    <d v="2015-05-06T20:00:00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s v="documentary"/>
    <x v="138"/>
    <d v="2018-03-01T21:00:00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s v="web"/>
    <x v="139"/>
    <d v="2015-06-17T20:00:00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s v="web"/>
    <x v="107"/>
    <d v="2012-05-16T20:00:00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s v="indie rock"/>
    <x v="140"/>
    <d v="2010-07-17T20:00:00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s v="plays"/>
    <x v="141"/>
    <d v="2019-06-24T20:00:00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s v="wearables"/>
    <x v="142"/>
    <d v="2014-09-11T20:00:00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s v="plays"/>
    <x v="143"/>
    <d v="2011-11-27T21:00:00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s v="plays"/>
    <x v="144"/>
    <d v="2016-06-18T20:00:00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s v="wearables"/>
    <x v="145"/>
    <d v="2017-08-02T20:00:00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s v="indie rock"/>
    <x v="146"/>
    <d v="2013-02-21T21:00:00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  <x v="147"/>
    <d v="2018-12-16T21:00:00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s v="electric music"/>
    <x v="148"/>
    <d v="2014-07-29T20:00:00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s v="indie rock"/>
    <x v="149"/>
    <d v="2017-02-23T21:00:00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s v="plays"/>
    <x v="150"/>
    <d v="2012-10-24T20:00:00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s v="indie rock"/>
    <x v="151"/>
    <d v="2016-06-03T20:00:00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s v="plays"/>
    <x v="152"/>
    <d v="2010-04-08T20:00:00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s v="rock"/>
    <x v="153"/>
    <d v="2019-10-28T20:00:00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s v="photography books"/>
    <x v="154"/>
    <d v="2014-01-10T21:00:00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s v="rock"/>
    <x v="155"/>
    <d v="2015-12-08T21:00:00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s v="plays"/>
    <x v="156"/>
    <d v="2019-04-13T20:00:00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s v="wearables"/>
    <x v="157"/>
    <d v="2019-05-12T20:00:00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s v="web"/>
    <x v="158"/>
    <d v="2015-09-28T20:00:00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s v="rock"/>
    <x v="159"/>
    <d v="2019-01-06T21:00:00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s v="photography books"/>
    <x v="160"/>
    <d v="2017-12-07T21:00:00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s v="plays"/>
    <x v="161"/>
    <d v="2017-10-08T20:00:00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s v="web"/>
    <x v="162"/>
    <d v="2017-09-01T20:00:00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  <x v="163"/>
    <d v="2010-12-25T21:00:00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s v="plays"/>
    <x v="164"/>
    <d v="2013-06-19T20:00:00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s v="indie rock"/>
    <x v="165"/>
    <d v="2019-03-16T20:00:00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s v="shorts"/>
    <x v="166"/>
    <d v="2012-07-14T20:00:00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s v="indie rock"/>
    <x v="167"/>
    <d v="2017-08-09T20:00:00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s v="translations"/>
    <x v="168"/>
    <d v="2014-04-10T20:00:00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s v="documentary"/>
    <x v="169"/>
    <d v="2014-08-02T20:00:00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s v="plays"/>
    <x v="170"/>
    <d v="2013-05-23T20:00:00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s v="wearables"/>
    <x v="171"/>
    <d v="2015-10-05T20:00:00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s v="plays"/>
    <x v="172"/>
    <d v="2016-09-18T20:00:00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s v="plays"/>
    <x v="173"/>
    <d v="2016-09-11T20:00:00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s v="plays"/>
    <x v="174"/>
    <d v="2010-12-09T21:00:00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s v="food trucks"/>
    <x v="175"/>
    <d v="2017-09-29T20:00:0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s v="plays"/>
    <x v="176"/>
    <d v="2013-03-17T20:00:00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s v="wearables"/>
    <x v="177"/>
    <d v="2010-03-26T20:00:00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s v="web"/>
    <x v="178"/>
    <d v="2017-10-21T20:00:00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s v="plays"/>
    <x v="179"/>
    <d v="2019-06-30T20:00:00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s v="rock"/>
    <x v="180"/>
    <d v="2010-09-21T20:00:00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s v="plays"/>
    <x v="181"/>
    <d v="2019-05-03T20:00:00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s v="television"/>
    <x v="182"/>
    <d v="2018-05-23T20:00:00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s v="plays"/>
    <x v="183"/>
    <d v="2014-06-06T20:00:00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s v="shorts"/>
    <x v="184"/>
    <d v="2013-03-22T20:00:00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s v="plays"/>
    <x v="185"/>
    <d v="2014-12-02T21:00:00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s v="plays"/>
    <x v="186"/>
    <d v="2016-03-03T21:00:00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s v="plays"/>
    <x v="187"/>
    <d v="2013-06-04T20:00:00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s v="plays"/>
    <x v="188"/>
    <d v="2019-03-14T20:00:00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s v="rock"/>
    <x v="189"/>
    <d v="2014-06-30T20:00:00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s v="indie rock"/>
    <x v="190"/>
    <d v="2018-04-11T20:00:00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s v="metal"/>
    <x v="191"/>
    <d v="2015-09-29T20:00:00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s v="electric music"/>
    <x v="192"/>
    <d v="2018-08-04T20:00:00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s v="wearables"/>
    <x v="173"/>
    <d v="2016-09-21T20:00:00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s v="drama"/>
    <x v="193"/>
    <d v="2017-07-06T20:00:00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s v="electric music"/>
    <x v="194"/>
    <d v="2010-09-03T20:00:00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s v="rock"/>
    <x v="195"/>
    <d v="2015-07-10T20:00:00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  <x v="152"/>
    <d v="2010-04-04T20:00:00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s v="web"/>
    <x v="196"/>
    <d v="2014-08-11T20:00:00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s v="food trucks"/>
    <x v="197"/>
    <d v="2011-10-05T20:00:0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s v="plays"/>
    <x v="198"/>
    <d v="2017-01-18T21:00:00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s v="jazz"/>
    <x v="199"/>
    <d v="2011-04-12T20:00:00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s v="plays"/>
    <x v="200"/>
    <d v="2018-10-28T20:00:00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s v="fiction"/>
    <x v="201"/>
    <d v="2010-03-07T21:00:00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s v="rock"/>
    <x v="202"/>
    <d v="2018-09-16T20:00:00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s v="documentary"/>
    <x v="203"/>
    <d v="2017-12-02T21:00:00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s v="documentary"/>
    <x v="204"/>
    <d v="2016-05-12T20:00:00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s v="science fiction"/>
    <x v="205"/>
    <d v="2017-03-29T20:00:00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s v="plays"/>
    <x v="206"/>
    <d v="2013-09-19T20:00:00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s v="plays"/>
    <x v="207"/>
    <d v="2020-01-29T21:00:00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s v="indie rock"/>
    <x v="208"/>
    <d v="2010-11-13T21:00:00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s v="rock"/>
    <x v="209"/>
    <d v="2010-08-24T20:00:00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s v="plays"/>
    <x v="210"/>
    <d v="2019-02-14T21:00:00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s v="plays"/>
    <x v="211"/>
    <d v="2011-11-23T21:00:00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s v="science fiction"/>
    <x v="212"/>
    <d v="2019-05-06T20:00:00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s v="shorts"/>
    <x v="213"/>
    <d v="2011-12-14T21:00:00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s v="animation"/>
    <x v="214"/>
    <d v="2012-08-27T20:00:0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s v="plays"/>
    <x v="215"/>
    <d v="2011-07-18T20:00:00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s v="food trucks"/>
    <x v="216"/>
    <d v="2012-06-22T20:00:0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s v="photography books"/>
    <x v="217"/>
    <d v="2014-10-02T20:00:00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s v="plays"/>
    <x v="218"/>
    <d v="2016-03-29T20:00:00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s v="science fiction"/>
    <x v="219"/>
    <d v="2014-11-07T21:00:00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s v="rock"/>
    <x v="220"/>
    <d v="2014-05-02T20:00:00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s v="photography books"/>
    <x v="221"/>
    <d v="2010-05-14T20:00:00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s v="mobile games"/>
    <x v="222"/>
    <d v="2015-05-20T20:00:0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s v="animation"/>
    <x v="172"/>
    <d v="2016-09-24T20:00:0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s v="mobile games"/>
    <x v="223"/>
    <d v="2017-07-18T20:00:0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s v="video games"/>
    <x v="224"/>
    <d v="2019-12-05T21:00:00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s v="plays"/>
    <x v="225"/>
    <d v="2013-07-17T20:00:00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s v="plays"/>
    <x v="226"/>
    <d v="2016-07-25T20:00:00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s v="animation"/>
    <x v="227"/>
    <d v="2011-06-27T20:00:0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s v="video games"/>
    <x v="228"/>
    <d v="2017-08-28T20:00:00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s v="animation"/>
    <x v="229"/>
    <d v="2017-02-17T21:00:0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s v="rock"/>
    <x v="230"/>
    <d v="2019-07-01T20:00:00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s v="animation"/>
    <x v="231"/>
    <d v="2014-04-26T20:00:0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s v="plays"/>
    <x v="232"/>
    <d v="2018-01-07T21:00:00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s v="wearables"/>
    <x v="233"/>
    <d v="2015-09-01T20:00:00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s v="plays"/>
    <x v="194"/>
    <d v="2010-08-06T20:00:00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s v="nonfiction"/>
    <x v="234"/>
    <d v="2014-04-22T20:00:00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s v="rock"/>
    <x v="235"/>
    <d v="2017-05-19T20:00:00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s v="plays"/>
    <x v="236"/>
    <d v="2018-03-06T21:00:00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s v="plays"/>
    <x v="237"/>
    <d v="2014-09-03T20:00:00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s v="plays"/>
    <x v="238"/>
    <d v="2014-04-07T20:00:00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s v="web"/>
    <x v="239"/>
    <d v="2013-08-08T20:00:00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s v="fiction"/>
    <x v="240"/>
    <d v="2017-01-05T21:00:00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s v="mobile games"/>
    <x v="241"/>
    <d v="2015-01-04T21:00:0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s v="translations"/>
    <x v="242"/>
    <d v="2015-01-08T21:00:00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  <x v="67"/>
    <d v="2010-02-28T21:00:00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s v="plays"/>
    <x v="243"/>
    <d v="2012-12-10T21:00:00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s v="plays"/>
    <x v="244"/>
    <d v="2013-10-29T20:00:00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s v="drama"/>
    <x v="245"/>
    <d v="2011-04-19T20:00:00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s v="nonfiction"/>
    <x v="246"/>
    <d v="2017-02-22T21:00:00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s v="rock"/>
    <x v="247"/>
    <d v="2011-02-20T21:00:00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s v="rock"/>
    <x v="248"/>
    <d v="2016-02-29T21:00:00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s v="plays"/>
    <x v="249"/>
    <d v="2013-03-18T20:00:00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s v="plays"/>
    <x v="250"/>
    <d v="2016-12-27T21:00:00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s v="photography books"/>
    <x v="251"/>
    <d v="2012-12-26T21:00:00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s v="rock"/>
    <x v="136"/>
    <d v="2012-10-09T20:00:00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s v="rock"/>
    <x v="252"/>
    <d v="2010-08-28T20:00:00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s v="indie rock"/>
    <x v="253"/>
    <d v="2011-04-30T20:00:00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  <x v="254"/>
    <d v="2010-01-08T21:00:00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s v="plays"/>
    <x v="255"/>
    <d v="2013-02-27T21:00:00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s v="plays"/>
    <x v="256"/>
    <d v="2016-02-15T21:00:00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s v="jazz"/>
    <x v="257"/>
    <d v="2014-12-09T21:00:00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s v="plays"/>
    <x v="258"/>
    <d v="2012-11-08T21:00:00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s v="documentary"/>
    <x v="259"/>
    <d v="2012-11-18T21:00:00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s v="television"/>
    <x v="260"/>
    <d v="2019-02-20T21:00:00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s v="video games"/>
    <x v="261"/>
    <d v="2010-12-03T21:00:00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s v="photography books"/>
    <x v="262"/>
    <d v="2016-01-06T21:00:00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s v="plays"/>
    <x v="263"/>
    <d v="2019-08-03T20:00:00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s v="plays"/>
    <x v="264"/>
    <d v="2017-09-19T20:00:00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s v="plays"/>
    <x v="265"/>
    <d v="2017-11-10T21:00:00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s v="translations"/>
    <x v="266"/>
    <d v="2019-04-13T20:00:00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s v="video games"/>
    <x v="267"/>
    <d v="2012-04-23T20:00:00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s v="plays"/>
    <x v="268"/>
    <d v="2010-07-20T20:00:00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s v="web"/>
    <x v="269"/>
    <d v="2012-12-20T21:00:00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s v="plays"/>
    <x v="270"/>
    <d v="2018-09-05T20:00:00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s v="animation"/>
    <x v="271"/>
    <d v="2017-11-26T21:00:0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s v="plays"/>
    <x v="272"/>
    <d v="2012-03-31T20:00:00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s v="television"/>
    <x v="73"/>
    <d v="2016-12-02T21:00:00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s v="rock"/>
    <x v="273"/>
    <d v="2016-06-03T20:00:00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s v="web"/>
    <x v="274"/>
    <d v="2012-05-05T20:00:00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s v="plays"/>
    <x v="275"/>
    <d v="2016-10-17T20:00:00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s v="plays"/>
    <x v="276"/>
    <d v="2016-11-29T21:00:00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s v="electric music"/>
    <x v="277"/>
    <d v="2015-04-27T20:00:00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s v="metal"/>
    <x v="278"/>
    <d v="2012-03-14T20:00:00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s v="plays"/>
    <x v="279"/>
    <d v="2015-08-05T20:00:00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s v="documentary"/>
    <x v="280"/>
    <d v="2013-06-10T20:00:00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s v="web"/>
    <x v="281"/>
    <d v="2011-10-18T20:00:00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s v="food trucks"/>
    <x v="282"/>
    <d v="2012-04-02T20:00:0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s v="plays"/>
    <x v="283"/>
    <d v="2010-10-13T20:00:00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s v="plays"/>
    <x v="284"/>
    <d v="2018-11-06T21:00:00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s v="plays"/>
    <x v="285"/>
    <d v="2013-11-08T21:00:00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s v="plays"/>
    <x v="286"/>
    <d v="2019-02-18T21:00:00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s v="plays"/>
    <x v="287"/>
    <d v="2014-01-22T21:00:00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s v="rock"/>
    <x v="288"/>
    <d v="2016-03-14T20:00:00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s v="food trucks"/>
    <x v="289"/>
    <d v="2016-04-27T20:00:0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  <x v="290"/>
    <d v="2017-08-30T20:00:00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s v="documentary"/>
    <x v="291"/>
    <d v="2015-03-14T20:00:00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s v="plays"/>
    <x v="292"/>
    <d v="2018-09-15T20:00:00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s v="indie rock"/>
    <x v="293"/>
    <d v="2016-01-11T21:00:00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s v="documentary"/>
    <x v="294"/>
    <d v="2016-09-16T20:00:00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s v="plays"/>
    <x v="295"/>
    <d v="2016-04-28T20:00:00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s v="plays"/>
    <x v="296"/>
    <d v="2017-07-16T20:00:00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s v="fiction"/>
    <x v="297"/>
    <d v="2012-06-25T20:00:00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s v="plays"/>
    <x v="298"/>
    <d v="2011-04-18T20:00:00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s v="indie rock"/>
    <x v="299"/>
    <d v="2011-10-10T20:00:00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s v="video games"/>
    <x v="300"/>
    <d v="2010-04-24T20:00:00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s v="plays"/>
    <x v="247"/>
    <d v="2011-02-27T21:00:00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s v="plays"/>
    <x v="244"/>
    <d v="2013-10-31T20:00:00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s v="rock"/>
    <x v="301"/>
    <d v="2012-02-28T21:00:00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s v="documentary"/>
    <x v="188"/>
    <d v="2019-03-16T20:00:00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s v="plays"/>
    <x v="302"/>
    <d v="2014-06-21T20:00:00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s v="food trucks"/>
    <x v="303"/>
    <d v="2019-11-19T21:00:0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s v="plays"/>
    <x v="304"/>
    <d v="2017-05-26T20:00:00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s v="rock"/>
    <x v="305"/>
    <d v="2014-02-15T21:00:00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s v="web"/>
    <x v="306"/>
    <d v="2010-09-04T20:00:00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s v="fiction"/>
    <x v="307"/>
    <d v="2011-05-18T20:00:00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s v="shorts"/>
    <x v="308"/>
    <d v="2011-04-08T20:00:00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s v="plays"/>
    <x v="309"/>
    <d v="2010-12-07T21:00:00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s v="documentary"/>
    <x v="310"/>
    <d v="2014-03-28T20:00:00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s v="plays"/>
    <x v="311"/>
    <d v="2015-07-02T20:00:00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s v="plays"/>
    <x v="79"/>
    <d v="2018-07-08T20:00:00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s v="animation"/>
    <x v="312"/>
    <d v="2015-12-31T21:00:0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s v="plays"/>
    <x v="313"/>
    <d v="2019-08-31T20:00:00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s v="rock"/>
    <x v="314"/>
    <d v="2018-12-10T21:00:00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s v="video games"/>
    <x v="315"/>
    <d v="2016-12-22T21:00:00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s v="documentary"/>
    <x v="316"/>
    <d v="2017-12-08T21:00:00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s v="food trucks"/>
    <x v="317"/>
    <d v="2011-12-19T21:00:0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s v="wearables"/>
    <x v="318"/>
    <d v="2013-03-28T20:00:00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s v="plays"/>
    <x v="319"/>
    <d v="2018-12-17T21:00:00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s v="rock"/>
    <x v="32"/>
    <d v="2018-01-16T21:00:00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s v="rock"/>
    <x v="320"/>
    <d v="2019-11-27T21:00:00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s v="rock"/>
    <x v="321"/>
    <d v="2010-12-15T21:00:00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s v="plays"/>
    <x v="322"/>
    <d v="2019-11-11T21:00:00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s v="plays"/>
    <x v="323"/>
    <d v="2011-11-03T20:00:00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s v="plays"/>
    <x v="324"/>
    <d v="2017-08-15T20:00:00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s v="photography books"/>
    <x v="325"/>
    <d v="2011-12-12T21:00:00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s v="indie rock"/>
    <x v="326"/>
    <d v="2015-09-03T20:00:00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s v="plays"/>
    <x v="327"/>
    <d v="2013-07-31T20:00:00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s v="plays"/>
    <x v="328"/>
    <d v="2014-01-10T21:00:00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s v="video games"/>
    <x v="329"/>
    <d v="2018-03-02T21:00:00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s v="drama"/>
    <x v="330"/>
    <d v="2015-07-09T20:00:00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s v="indie rock"/>
    <x v="331"/>
    <d v="2017-10-17T20:00:00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s v="web"/>
    <x v="332"/>
    <d v="2015-03-06T21:00:00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s v="food trucks"/>
    <x v="333"/>
    <d v="2017-02-28T21:00:0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s v="plays"/>
    <x v="296"/>
    <d v="2017-08-12T20:00:00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  <x v="334"/>
    <d v="2015-06-06T20:00:00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s v="rock"/>
    <x v="335"/>
    <d v="2015-09-06T20:00:00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s v="plays"/>
    <x v="336"/>
    <d v="2015-11-14T21:00:00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s v="plays"/>
    <x v="337"/>
    <d v="2019-07-05T20:00:00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s v="documentary"/>
    <x v="338"/>
    <d v="2013-09-09T20:00:00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s v="wearables"/>
    <x v="339"/>
    <d v="2017-03-02T21:00:00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s v="plays"/>
    <x v="340"/>
    <d v="2012-01-22T21:00:00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s v="video games"/>
    <x v="341"/>
    <d v="2015-09-27T20:00:00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  <x v="342"/>
    <d v="2018-08-12T20:00:00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s v="animation"/>
    <x v="343"/>
    <d v="2011-09-02T20:00:0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s v="plays"/>
    <x v="344"/>
    <d v="2011-01-14T21:00:00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s v="plays"/>
    <x v="345"/>
    <d v="2017-10-30T20:00:00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s v="rock"/>
    <x v="65"/>
    <d v="2011-03-05T21:00:00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s v="rock"/>
    <x v="346"/>
    <d v="2011-12-27T21:00:00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s v="indie rock"/>
    <x v="347"/>
    <d v="2018-04-03T20:00:00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s v="plays"/>
    <x v="348"/>
    <d v="2017-01-24T21:00:00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s v="plays"/>
    <x v="349"/>
    <d v="2011-01-03T21:00:00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s v="plays"/>
    <x v="350"/>
    <d v="2014-11-10T21:00:00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s v="documentary"/>
    <x v="351"/>
    <d v="2010-11-04T20:00:00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s v="television"/>
    <x v="352"/>
    <d v="2013-03-13T20:00:00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s v="plays"/>
    <x v="353"/>
    <d v="2019-04-20T20:00:00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s v="plays"/>
    <x v="354"/>
    <d v="2015-03-30T20:00:00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s v="documentary"/>
    <x v="355"/>
    <d v="2015-01-27T21:00:00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s v="plays"/>
    <x v="356"/>
    <d v="2017-08-24T20:00:00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s v="documentary"/>
    <x v="357"/>
    <d v="2019-01-15T21:00:00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s v="indie rock"/>
    <x v="358"/>
    <d v="2015-12-11T21:00:00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s v="rock"/>
    <x v="359"/>
    <d v="2014-07-11T20:00:00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s v="plays"/>
    <x v="12"/>
    <d v="2019-11-04T21:00:00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s v="documentary"/>
    <x v="360"/>
    <d v="2018-06-27T20:00:00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s v="plays"/>
    <x v="361"/>
    <d v="2011-11-09T21:00:00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s v="plays"/>
    <x v="362"/>
    <d v="2013-06-27T20:00:00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s v="plays"/>
    <x v="363"/>
    <d v="2015-07-23T20:00:00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s v="photography books"/>
    <x v="364"/>
    <d v="2017-11-03T20:00:00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s v="food trucks"/>
    <x v="210"/>
    <d v="2019-02-18T21:00:0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s v="documentary"/>
    <x v="365"/>
    <d v="2017-03-08T21:00:00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s v="nonfiction"/>
    <x v="366"/>
    <d v="2019-04-29T20:00:00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s v="plays"/>
    <x v="367"/>
    <d v="2010-07-07T20:00:00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s v="wearables"/>
    <x v="368"/>
    <d v="2012-06-16T20:00:00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s v="indie rock"/>
    <x v="369"/>
    <d v="2012-01-05T21:00:00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s v="plays"/>
    <x v="370"/>
    <d v="2010-11-23T21:00:00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s v="photography books"/>
    <x v="371"/>
    <d v="2013-09-27T20:00:00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s v="nonfiction"/>
    <x v="287"/>
    <d v="2014-01-15T21:00:00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s v="wearables"/>
    <x v="372"/>
    <d v="2011-01-07T21:00:00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s v="jazz"/>
    <x v="373"/>
    <d v="2017-07-17T20:00:00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s v="documentary"/>
    <x v="374"/>
    <d v="2013-08-07T20:00:00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s v="plays"/>
    <x v="375"/>
    <d v="2011-12-08T21:00:00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s v="drama"/>
    <x v="376"/>
    <d v="2018-10-12T20:00:00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s v="rock"/>
    <x v="377"/>
    <d v="2013-05-28T20:00:00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s v="animation"/>
    <x v="378"/>
    <d v="2018-05-09T20:00:0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s v="indie rock"/>
    <x v="379"/>
    <d v="2011-02-08T21:00:00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  <x v="380"/>
    <d v="2013-09-06T20:00:00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s v="plays"/>
    <x v="381"/>
    <d v="2019-10-26T20:00:00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s v="shorts"/>
    <x v="382"/>
    <d v="2012-02-21T21:00:00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s v="plays"/>
    <x v="125"/>
    <d v="2010-06-16T20:00:00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s v="plays"/>
    <x v="383"/>
    <d v="2017-11-16T21:00:00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s v="plays"/>
    <x v="384"/>
    <d v="2018-07-23T20:00:00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s v="documentary"/>
    <x v="385"/>
    <d v="2013-02-10T21:00:00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s v="plays"/>
    <x v="386"/>
    <d v="2019-10-19T20:00:00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s v="documentary"/>
    <x v="387"/>
    <d v="2016-07-09T20:00:00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s v="rock"/>
    <x v="388"/>
    <d v="2017-04-21T20:00:00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s v="mobile games"/>
    <x v="277"/>
    <d v="2015-04-27T20:00:0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s v="plays"/>
    <x v="389"/>
    <d v="2017-05-30T20:00:00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s v="fiction"/>
    <x v="390"/>
    <d v="2014-01-12T21:00:00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s v="animation"/>
    <x v="391"/>
    <d v="2018-12-23T21:00:0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s v="food trucks"/>
    <x v="392"/>
    <d v="2010-04-27T20:00:0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s v="plays"/>
    <x v="393"/>
    <d v="2012-01-29T21:00:00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s v="documentary"/>
    <x v="394"/>
    <d v="2011-01-25T21:00:00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s v="plays"/>
    <x v="395"/>
    <d v="2018-11-26T21:00:00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s v="documentary"/>
    <x v="396"/>
    <d v="2012-05-06T20:00:00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s v="web"/>
    <x v="397"/>
    <d v="2011-12-27T21:00:00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s v="plays"/>
    <x v="398"/>
    <d v="2017-07-08T20:00:00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s v="wearables"/>
    <x v="399"/>
    <d v="2017-07-28T20:00:00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s v="plays"/>
    <x v="400"/>
    <d v="2010-05-06T20:00:00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s v="food trucks"/>
    <x v="116"/>
    <d v="2011-09-23T20:00:0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s v="indie rock"/>
    <x v="401"/>
    <d v="2018-04-23T20:00:00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s v="photography books"/>
    <x v="402"/>
    <d v="2015-08-02T20:00:00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s v="plays"/>
    <x v="403"/>
    <d v="2013-03-05T21:00:00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s v="plays"/>
    <x v="404"/>
    <d v="2014-10-14T20:00:00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s v="animation"/>
    <x v="405"/>
    <d v="2011-02-17T21:00:0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s v="photography books"/>
    <x v="406"/>
    <d v="2014-03-09T20:00:00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s v="plays"/>
    <x v="407"/>
    <d v="2019-11-01T20:00:00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s v="plays"/>
    <x v="408"/>
    <d v="2018-07-08T20:00:00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s v="plays"/>
    <x v="409"/>
    <d v="2014-05-21T20:00:00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s v="documentary"/>
    <x v="410"/>
    <d v="2013-12-10T21:00:00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s v="plays"/>
    <x v="411"/>
    <d v="2016-12-14T21:00:00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s v="plays"/>
    <x v="412"/>
    <d v="2014-12-26T21:00:00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s v="jazz"/>
    <x v="413"/>
    <d v="2019-04-20T20:00:00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s v="animation"/>
    <x v="414"/>
    <d v="2015-09-15T20:00:0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s v="plays"/>
    <x v="415"/>
    <d v="2013-04-02T20:00:00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s v="science fiction"/>
    <x v="416"/>
    <d v="2016-11-12T21:00:00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s v="television"/>
    <x v="417"/>
    <d v="2017-07-09T20:00:00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s v="wearables"/>
    <x v="418"/>
    <d v="2012-05-23T20:00:00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s v="plays"/>
    <x v="419"/>
    <d v="2017-09-17T20:00:00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s v="plays"/>
    <x v="420"/>
    <d v="2010-10-18T20:00:00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s v="indie rock"/>
    <x v="421"/>
    <d v="2011-07-25T20:00:00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s v="plays"/>
    <x v="422"/>
    <d v="2010-12-23T21:00:00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s v="wearables"/>
    <x v="423"/>
    <d v="2012-12-19T21:00:00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s v="television"/>
    <x v="424"/>
    <d v="2018-01-03T21:00:00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s v="video games"/>
    <x v="425"/>
    <d v="2013-04-15T20:00:00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s v="video games"/>
    <x v="426"/>
    <d v="2019-03-22T20:00:00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  <x v="427"/>
    <d v="2018-11-12T21:00:0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s v="rock"/>
    <x v="428"/>
    <d v="2017-08-18T20:00:00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s v="drama"/>
    <x v="429"/>
    <d v="2010-07-06T20:00:00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s v="science fiction"/>
    <x v="411"/>
    <d v="2017-01-10T21:00:00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s v="drama"/>
    <x v="430"/>
    <d v="2013-11-25T21:00:00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s v="plays"/>
    <x v="431"/>
    <d v="2011-10-15T20:00:00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s v="indie rock"/>
    <x v="432"/>
    <d v="2018-02-09T21:00:00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s v="plays"/>
    <x v="433"/>
    <d v="2016-10-15T20:00:00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s v="plays"/>
    <x v="434"/>
    <d v="2010-05-10T20:00:00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s v="documentary"/>
    <x v="435"/>
    <d v="2015-01-21T21:00:00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s v="plays"/>
    <x v="8"/>
    <d v="2010-08-11T20:00:00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s v="drama"/>
    <x v="436"/>
    <d v="2014-05-17T20:00:00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s v="mobile games"/>
    <x v="385"/>
    <d v="2013-03-08T21:00:0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s v="animation"/>
    <x v="437"/>
    <d v="2014-01-03T21:00:0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s v="plays"/>
    <x v="438"/>
    <d v="2018-02-24T21:00:00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s v="translations"/>
    <x v="439"/>
    <d v="2018-02-04T21:00:00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s v="wearables"/>
    <x v="440"/>
    <d v="2013-06-06T20:00:00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s v="web"/>
    <x v="441"/>
    <d v="2015-11-29T21:00:00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s v="plays"/>
    <x v="442"/>
    <d v="2019-04-29T20:00:00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s v="drama"/>
    <x v="443"/>
    <d v="2015-05-19T20:00:00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s v="wearables"/>
    <x v="315"/>
    <d v="2016-12-18T21:00:00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s v="food trucks"/>
    <x v="444"/>
    <d v="2012-05-01T20:00:0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s v="rock"/>
    <x v="445"/>
    <d v="2019-05-03T20:00:00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s v="electric music"/>
    <x v="446"/>
    <d v="2018-06-26T20:00:00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s v="television"/>
    <x v="447"/>
    <d v="2014-12-16T21:00:00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s v="translations"/>
    <x v="448"/>
    <d v="2013-06-28T20:00:00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s v="fiction"/>
    <x v="342"/>
    <d v="2018-08-15T20:00:00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s v="science fiction"/>
    <x v="449"/>
    <d v="2011-07-22T20:00:00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s v="wearables"/>
    <x v="450"/>
    <d v="2015-03-20T20:00:00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s v="food trucks"/>
    <x v="451"/>
    <d v="2017-07-30T20:00:0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  <x v="452"/>
    <d v="2010-03-19T20:00:00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s v="plays"/>
    <x v="453"/>
    <d v="2014-11-11T21:00:00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s v="fiction"/>
    <x v="454"/>
    <d v="2012-03-05T21:00:00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s v="plays"/>
    <x v="455"/>
    <d v="2019-12-18T21:00:00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s v="food trucks"/>
    <x v="456"/>
    <d v="2014-09-21T20:00:0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s v="plays"/>
    <x v="457"/>
    <d v="2019-07-20T20:00:00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s v="translations"/>
    <x v="458"/>
    <d v="2018-03-23T20:00:00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s v="plays"/>
    <x v="459"/>
    <d v="2017-05-22T20:00:00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s v="plays"/>
    <x v="460"/>
    <d v="2016-02-19T21:00:00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s v="wearables"/>
    <x v="461"/>
    <d v="2010-08-20T20:00:00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s v="audio"/>
    <x v="462"/>
    <d v="2019-11-23T21:00:00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s v="food trucks"/>
    <x v="463"/>
    <d v="2013-07-26T20:00:0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s v="shorts"/>
    <x v="464"/>
    <d v="2010-07-11T20:00:00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s v="photography books"/>
    <x v="465"/>
    <d v="2019-07-11T20:00:00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s v="wearables"/>
    <x v="466"/>
    <d v="2012-03-22T20:00:00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s v="plays"/>
    <x v="467"/>
    <d v="2014-06-13T20:00:00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s v="animation"/>
    <x v="468"/>
    <d v="2017-06-06T20:00:0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s v="wearables"/>
    <x v="469"/>
    <d v="2016-12-19T21:00:00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s v="web"/>
    <x v="470"/>
    <d v="2015-01-02T21:00:00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s v="documentary"/>
    <x v="471"/>
    <d v="2016-03-19T20:00:00"/>
  </r>
  <r>
    <n v="500"/>
    <s v="Valdez Ltd"/>
    <s v="Team-oriented clear-thinking matrix"/>
    <n v="100"/>
    <n v="0"/>
    <n v="0"/>
    <x v="0"/>
    <n v="0"/>
    <s v="0"/>
    <x v="1"/>
    <s v="USD"/>
    <n v="1367384400"/>
    <n v="1369803600"/>
    <b v="0"/>
    <b v="1"/>
    <s v="theater/plays"/>
    <x v="3"/>
    <s v="plays"/>
    <x v="472"/>
    <d v="2013-05-28T20:00:00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s v="documentary"/>
    <x v="473"/>
    <d v="2013-03-13T20:00:00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s v="video games"/>
    <x v="474"/>
    <d v="2012-08-24T20:00:00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s v="drama"/>
    <x v="72"/>
    <d v="2015-07-20T20:00:00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s v="rock"/>
    <x v="443"/>
    <d v="2015-05-18T20:00:00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  <x v="475"/>
    <d v="2013-04-18T20:00:00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s v="plays"/>
    <x v="81"/>
    <d v="2017-12-09T21:00:00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s v="web"/>
    <x v="476"/>
    <d v="2013-05-27T20:00:00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s v="plays"/>
    <x v="192"/>
    <d v="2018-08-18T20:00:00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s v="plays"/>
    <x v="477"/>
    <d v="2012-05-14T20:00:00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s v="drama"/>
    <x v="478"/>
    <d v="2018-06-23T20:00:00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s v="plays"/>
    <x v="479"/>
    <d v="2019-08-03T20:00:00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s v="video games"/>
    <x v="480"/>
    <d v="2014-07-05T20:00:00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s v="television"/>
    <x v="180"/>
    <d v="2010-09-10T20:00:00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s v="rock"/>
    <x v="481"/>
    <d v="2013-12-10T21:00:00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s v="plays"/>
    <x v="482"/>
    <d v="2011-12-24T21:00:00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s v="nonfiction"/>
    <x v="194"/>
    <d v="2010-09-12T20:00:00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s v="food trucks"/>
    <x v="483"/>
    <d v="2017-05-09T20:00:0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s v="animation"/>
    <x v="484"/>
    <d v="2018-02-24T21:00:0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s v="rock"/>
    <x v="355"/>
    <d v="2015-01-21T21:00:00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s v="plays"/>
    <x v="485"/>
    <d v="2019-04-21T20:00:00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s v="drama"/>
    <x v="486"/>
    <d v="2016-08-28T20:00:00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s v="shorts"/>
    <x v="487"/>
    <d v="2012-07-14T20:00:00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s v="shorts"/>
    <x v="488"/>
    <d v="2010-03-08T21:00:00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s v="plays"/>
    <x v="489"/>
    <d v="2010-05-08T20:00:00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s v="wearables"/>
    <x v="490"/>
    <d v="2010-11-26T21:00:00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s v="plays"/>
    <x v="312"/>
    <d v="2016-01-31T21:00:00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s v="animation"/>
    <x v="491"/>
    <d v="2016-03-11T21:00:0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s v="indie rock"/>
    <x v="492"/>
    <d v="2014-01-06T21:00:00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s v="video games"/>
    <x v="493"/>
    <d v="2014-06-06T20:00:00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s v="fiction"/>
    <x v="494"/>
    <d v="2010-09-13T20:00:00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s v="video games"/>
    <x v="495"/>
    <d v="2014-01-05T21:00:00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s v="plays"/>
    <x v="496"/>
    <d v="2018-01-25T21:00:00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s v="indie rock"/>
    <x v="497"/>
    <d v="2013-08-28T20:00:00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s v="drama"/>
    <x v="498"/>
    <d v="2018-08-17T20:00:00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s v="plays"/>
    <x v="499"/>
    <d v="2018-06-09T20:00:00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s v="fiction"/>
    <x v="500"/>
    <d v="2010-09-18T20:00:00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s v="documentary"/>
    <x v="501"/>
    <d v="2018-09-21T20:00:00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s v="mobile games"/>
    <x v="502"/>
    <d v="2013-10-07T20:00:0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s v="food trucks"/>
    <x v="503"/>
    <d v="2019-07-06T20:00:0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  <x v="504"/>
    <d v="2018-05-26T20:00:00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s v="mobile games"/>
    <x v="505"/>
    <d v="2015-07-05T20:00:0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s v="indie rock"/>
    <x v="506"/>
    <d v="2016-02-20T21:00:00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s v="video games"/>
    <x v="507"/>
    <d v="2013-09-25T20:00:00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s v="rock"/>
    <x v="508"/>
    <d v="2016-01-20T21:00:00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s v="plays"/>
    <x v="509"/>
    <d v="2020-01-13T21:00:00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s v="plays"/>
    <x v="510"/>
    <d v="2018-09-19T20:00:00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  <x v="511"/>
    <d v="2015-02-05T21:00:00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s v="plays"/>
    <x v="512"/>
    <d v="2016-04-13T20:00:00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s v="wearables"/>
    <x v="513"/>
    <d v="2013-06-05T20:00:00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  <x v="514"/>
    <d v="2012-03-20T20:00:00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s v="web"/>
    <x v="515"/>
    <d v="2015-01-28T21:00:00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s v="plays"/>
    <x v="516"/>
    <d v="2016-11-27T21:00:00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s v="rock"/>
    <x v="517"/>
    <d v="2011-01-02T21:00:00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s v="indie rock"/>
    <x v="518"/>
    <d v="2016-12-24T21:00:00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s v="rock"/>
    <x v="519"/>
    <d v="2014-05-02T20:00:00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s v="translations"/>
    <x v="520"/>
    <d v="2011-09-12T20:00:00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  <x v="521"/>
    <d v="2015-10-04T20:00:00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s v="plays"/>
    <x v="522"/>
    <d v="2016-04-06T20:00:00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s v="plays"/>
    <x v="523"/>
    <d v="2016-08-08T20:00:00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s v="animation"/>
    <x v="524"/>
    <d v="2011-12-27T21:00:0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s v="plays"/>
    <x v="525"/>
    <d v="2011-10-18T20:00:00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s v="rock"/>
    <x v="188"/>
    <d v="2019-03-13T20:00:00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s v="documentary"/>
    <x v="526"/>
    <d v="2018-12-02T21:00:00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s v="plays"/>
    <x v="527"/>
    <d v="2015-03-22T20:00:00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s v="plays"/>
    <x v="528"/>
    <d v="2011-12-04T21:00:00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s v="electric music"/>
    <x v="522"/>
    <d v="2016-03-17T20:00:00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s v="rock"/>
    <x v="529"/>
    <d v="2014-07-11T20:00:00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s v="plays"/>
    <x v="530"/>
    <d v="2010-08-28T20:00:00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s v="animation"/>
    <x v="531"/>
    <d v="2011-01-22T21:00:0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s v="rock"/>
    <x v="515"/>
    <d v="2014-12-25T21:00:00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s v="shorts"/>
    <x v="532"/>
    <d v="2015-08-04T20:00:00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s v="rock"/>
    <x v="533"/>
    <d v="2015-10-13T20:00:00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s v="audio"/>
    <x v="409"/>
    <d v="2014-05-03T20:00:00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s v="food trucks"/>
    <x v="534"/>
    <d v="2019-12-16T21:00:0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s v="plays"/>
    <x v="53"/>
    <d v="2014-05-22T20:00:00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s v="plays"/>
    <x v="535"/>
    <d v="2017-11-17T21:00:00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s v="jazz"/>
    <x v="536"/>
    <d v="2011-04-05T20:00:00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s v="science fiction"/>
    <x v="537"/>
    <d v="2011-12-03T21:00:00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s v="jazz"/>
    <x v="538"/>
    <d v="2011-08-18T20:00:00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s v="plays"/>
    <x v="539"/>
    <d v="2014-03-05T21:00:00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s v="web"/>
    <x v="540"/>
    <d v="2011-05-13T20:00:00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s v="video games"/>
    <x v="505"/>
    <d v="2015-06-14T20:00:00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s v="documentary"/>
    <x v="541"/>
    <d v="2012-03-07T21:00:00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s v="web"/>
    <x v="542"/>
    <d v="2012-05-08T20:00:00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s v="translations"/>
    <x v="543"/>
    <d v="2010-03-27T20:00:00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s v="rock"/>
    <x v="544"/>
    <d v="2010-12-05T21:00:00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s v="food trucks"/>
    <x v="35"/>
    <d v="2019-03-11T20:00:0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s v="plays"/>
    <x v="152"/>
    <d v="2010-04-24T20:00:00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s v="documentary"/>
    <x v="545"/>
    <d v="2015-07-11T20:00:00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s v="radio &amp; podcasts"/>
    <x v="546"/>
    <d v="2014-12-31T21:00:00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s v="video games"/>
    <x v="547"/>
    <d v="2010-07-23T20:00:00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s v="plays"/>
    <x v="548"/>
    <d v="2014-06-07T20:00:00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s v="animation"/>
    <x v="549"/>
    <d v="2014-04-07T20:00:0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s v="plays"/>
    <x v="550"/>
    <d v="2016-06-29T20:00:00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s v="plays"/>
    <x v="551"/>
    <d v="2010-04-05T20:00:00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s v="drama"/>
    <x v="552"/>
    <d v="2016-03-11T21:00:00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s v="plays"/>
    <x v="462"/>
    <d v="2019-12-04T21:00:00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s v="rock"/>
    <x v="553"/>
    <d v="2010-07-13T20:00:00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s v="documentary"/>
    <x v="554"/>
    <d v="2015-02-19T21:00:00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  <x v="555"/>
    <d v="2013-08-10T20:00:0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s v="wearables"/>
    <x v="548"/>
    <d v="2014-06-15T20:00:00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s v="plays"/>
    <x v="62"/>
    <d v="2015-06-15T20:00:00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s v="plays"/>
    <x v="556"/>
    <d v="2019-05-14T20:00:00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s v="plays"/>
    <x v="557"/>
    <d v="2011-02-11T21:00:00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s v="nonfiction"/>
    <x v="27"/>
    <d v="2015-11-12T21:00:00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s v="rock"/>
    <x v="558"/>
    <d v="2016-03-17T20:00:00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s v="food trucks"/>
    <x v="559"/>
    <d v="2014-03-24T20:00:0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s v="jazz"/>
    <x v="426"/>
    <d v="2019-03-09T21:00:00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  <x v="560"/>
    <d v="2019-02-01T21:00:00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s v="plays"/>
    <x v="561"/>
    <d v="2012-12-29T21:00:00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s v="plays"/>
    <x v="562"/>
    <d v="2013-08-05T20:00:00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s v="electric music"/>
    <x v="563"/>
    <d v="2010-11-14T21:00:00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s v="plays"/>
    <x v="564"/>
    <d v="2017-09-03T20:00:00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s v="plays"/>
    <x v="565"/>
    <d v="2017-01-28T21:00:00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s v="plays"/>
    <x v="566"/>
    <d v="2016-05-08T20:00:00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s v="indie rock"/>
    <x v="567"/>
    <d v="2013-09-20T20:00:00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s v="plays"/>
    <x v="568"/>
    <d v="2014-06-13T20:00:00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s v="nonfiction"/>
    <x v="569"/>
    <d v="2013-05-22T20:00:00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s v="plays"/>
    <x v="570"/>
    <d v="2011-05-06T20:00:00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s v="photography books"/>
    <x v="571"/>
    <d v="2016-07-11T20:00:00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s v="plays"/>
    <x v="572"/>
    <d v="2016-09-17T20:00:00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s v="indie rock"/>
    <x v="573"/>
    <d v="2018-05-10T20:00:00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s v="plays"/>
    <x v="574"/>
    <d v="2015-07-20T20:00:00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s v="photography books"/>
    <x v="511"/>
    <d v="2015-01-30T21:00:00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s v="plays"/>
    <x v="575"/>
    <d v="2020-02-09T21:00:00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s v="plays"/>
    <x v="576"/>
    <d v="2010-10-06T20:00:00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s v="food trucks"/>
    <x v="577"/>
    <d v="2010-07-09T20:00:0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s v="indie rock"/>
    <x v="578"/>
    <d v="2010-10-06T20:00:00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s v="plays"/>
    <x v="579"/>
    <d v="2016-07-07T20:00:00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s v="plays"/>
    <x v="580"/>
    <d v="2019-05-11T20:00:00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s v="plays"/>
    <x v="581"/>
    <d v="2019-03-29T20:00:00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s v="plays"/>
    <x v="582"/>
    <d v="2014-11-19T21:00:00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s v="animation"/>
    <x v="336"/>
    <d v="2015-11-10T21:00:0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s v="television"/>
    <x v="583"/>
    <d v="2017-04-07T20:00:00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s v="television"/>
    <x v="584"/>
    <d v="2013-03-12T20:00:00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s v="animation"/>
    <x v="585"/>
    <d v="2012-03-02T21:00:0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s v="plays"/>
    <x v="586"/>
    <d v="2016-11-21T21:00:00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s v="plays"/>
    <x v="587"/>
    <d v="2010-08-07T20:00:00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s v="drama"/>
    <x v="588"/>
    <d v="2018-07-27T20:00:00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s v="plays"/>
    <x v="589"/>
    <d v="2016-01-20T21:00:00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s v="plays"/>
    <x v="590"/>
    <d v="2017-03-19T20:00:00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s v="wearables"/>
    <x v="591"/>
    <d v="2018-12-25T21:00:00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s v="plays"/>
    <x v="592"/>
    <d v="2017-03-18T20:00:00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s v="plays"/>
    <x v="593"/>
    <d v="2019-01-02T21:00:00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s v="rock"/>
    <x v="594"/>
    <d v="2018-10-16T20:00:00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s v="video games"/>
    <x v="595"/>
    <d v="2013-03-23T20:00:00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s v="translations"/>
    <x v="596"/>
    <d v="2018-05-02T20:00:00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s v="food trucks"/>
    <x v="597"/>
    <d v="2017-07-23T20:00:0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s v="plays"/>
    <x v="598"/>
    <d v="2010-10-30T20:00:00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  <x v="599"/>
    <d v="2014-08-03T20:00:00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s v="shorts"/>
    <x v="600"/>
    <d v="2014-03-08T21:00:00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s v="web"/>
    <x v="601"/>
    <d v="2016-09-16T20:00:00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s v="web"/>
    <x v="602"/>
    <d v="2016-04-09T20:00:00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s v="metal"/>
    <x v="335"/>
    <d v="2015-08-28T20:00:00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s v="photography books"/>
    <x v="603"/>
    <d v="2017-03-14T20:00:00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s v="food trucks"/>
    <x v="604"/>
    <d v="2018-01-01T21:00:0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s v="science fiction"/>
    <x v="605"/>
    <d v="2018-01-11T21:00:00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s v="rock"/>
    <x v="606"/>
    <d v="2015-09-21T20:00:00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s v="documentary"/>
    <x v="65"/>
    <d v="2011-01-27T21:00:00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s v="plays"/>
    <x v="607"/>
    <d v="2015-08-29T20:00:00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s v="jazz"/>
    <x v="608"/>
    <d v="2012-04-26T20:00:00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s v="plays"/>
    <x v="609"/>
    <d v="2018-12-12T21:00:00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s v="plays"/>
    <x v="610"/>
    <d v="2010-10-29T20:00:00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s v="jazz"/>
    <x v="541"/>
    <d v="2012-02-29T21:00:00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s v="documentary"/>
    <x v="611"/>
    <d v="2011-07-22T20:00:00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s v="plays"/>
    <x v="612"/>
    <d v="2013-09-04T20:00:00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s v="audio"/>
    <x v="613"/>
    <d v="2014-09-18T20:00:00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s v="plays"/>
    <x v="614"/>
    <d v="2012-08-12T20:00:00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s v="plays"/>
    <x v="615"/>
    <d v="2017-07-04T20:00:00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s v="indie rock"/>
    <x v="90"/>
    <d v="2016-03-07T21:00:00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s v="plays"/>
    <x v="616"/>
    <d v="2010-08-03T20:00:00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s v="plays"/>
    <x v="617"/>
    <d v="2018-03-30T20:00:00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s v="indie rock"/>
    <x v="618"/>
    <d v="2016-05-05T20:00:00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s v="photography books"/>
    <x v="619"/>
    <d v="2011-10-04T20:00:00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s v="audio"/>
    <x v="620"/>
    <d v="2019-09-17T20:00:00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s v="photography books"/>
    <x v="621"/>
    <d v="2012-10-04T20:00:00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s v="fiction"/>
    <x v="622"/>
    <d v="2016-08-28T20:00:00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s v="drama"/>
    <x v="35"/>
    <d v="2019-01-20T21:00:00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s v="food trucks"/>
    <x v="623"/>
    <d v="2019-10-22T20:00:0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s v="mobile games"/>
    <x v="624"/>
    <d v="2019-12-15T21:00:0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s v="plays"/>
    <x v="625"/>
    <d v="2011-12-26T21:00:00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s v="plays"/>
    <x v="626"/>
    <d v="2013-12-19T21:00:00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s v="plays"/>
    <x v="627"/>
    <d v="2018-09-17T20:00:00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s v="nonfiction"/>
    <x v="628"/>
    <d v="2010-07-18T20:00:00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s v="plays"/>
    <x v="629"/>
    <d v="2015-09-15T20:00:00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s v="wearables"/>
    <x v="630"/>
    <d v="2018-04-06T20:00:00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s v="plays"/>
    <x v="631"/>
    <d v="2017-03-14T20:00:00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s v="television"/>
    <x v="632"/>
    <d v="2019-01-25T21:00:00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s v="web"/>
    <x v="633"/>
    <d v="2013-11-09T21:00:00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s v="documentary"/>
    <x v="634"/>
    <d v="2011-12-02T21:00:00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s v="documentary"/>
    <x v="635"/>
    <d v="2012-10-19T20:00:00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s v="rock"/>
    <x v="636"/>
    <d v="2019-07-26T20:00:00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s v="plays"/>
    <x v="637"/>
    <d v="2017-11-02T20:00:00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s v="plays"/>
    <x v="638"/>
    <d v="2018-01-02T21:00:00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s v="rock"/>
    <x v="639"/>
    <d v="2015-11-29T21:00:00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s v="plays"/>
    <x v="640"/>
    <d v="2015-04-20T20:00:00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s v="electric music"/>
    <x v="641"/>
    <d v="2018-04-01T20:00:00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s v="wearables"/>
    <x v="642"/>
    <d v="2011-12-07T21:00:00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s v="drama"/>
    <x v="230"/>
    <d v="2019-06-25T20:00:00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  <x v="67"/>
    <d v="2010-02-08T21:00:00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s v="plays"/>
    <x v="643"/>
    <d v="2011-04-02T20:00:00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s v="wearables"/>
    <x v="644"/>
    <d v="2013-07-26T20:00:00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s v="translations"/>
    <x v="645"/>
    <d v="2012-05-07T20:00:00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s v="animation"/>
    <x v="646"/>
    <d v="2016-07-18T20:00:0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s v="nonfiction"/>
    <x v="626"/>
    <d v="2013-12-14T21:00:00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s v="web"/>
    <x v="647"/>
    <d v="2019-01-13T21:00:00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s v="drama"/>
    <x v="159"/>
    <d v="2019-01-12T21:00:00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s v="plays"/>
    <x v="648"/>
    <d v="2017-05-31T20:00:00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s v="plays"/>
    <x v="267"/>
    <d v="2012-04-25T20:00:00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s v="plays"/>
    <x v="649"/>
    <d v="2018-07-20T20:00:00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s v="plays"/>
    <x v="248"/>
    <d v="2016-01-25T21:00:00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s v="plays"/>
    <x v="571"/>
    <d v="2016-08-17T20:00:00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  <x v="650"/>
    <d v="2016-09-02T20:00:00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s v="rock"/>
    <x v="1"/>
    <d v="2014-08-19T20:00:00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s v="mobile games"/>
    <x v="651"/>
    <d v="2010-08-11T20:00:0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s v="plays"/>
    <x v="652"/>
    <d v="2013-08-06T20:00:00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s v="documentary"/>
    <x v="653"/>
    <d v="2011-09-11T20:00:00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s v="wearables"/>
    <x v="654"/>
    <d v="2013-07-12T20:00:00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s v="fiction"/>
    <x v="655"/>
    <d v="2012-06-08T20:00:00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s v="plays"/>
    <x v="656"/>
    <d v="2018-03-06T21:00:00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s v="rock"/>
    <x v="657"/>
    <d v="2018-04-09T20:00:00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s v="documentary"/>
    <x v="265"/>
    <d v="2017-12-02T21:00:00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s v="plays"/>
    <x v="658"/>
    <d v="2016-03-22T20:00:00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s v="plays"/>
    <x v="659"/>
    <d v="2014-10-23T20:00:00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s v="mobile games"/>
    <x v="660"/>
    <d v="2014-11-16T21:00:0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s v="plays"/>
    <x v="661"/>
    <d v="2010-10-30T20:00:00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s v="web"/>
    <x v="4"/>
    <d v="2019-03-18T20:00:00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s v="plays"/>
    <x v="662"/>
    <d v="2016-06-04T20:00:00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s v="drama"/>
    <x v="663"/>
    <d v="2013-02-05T21:00:00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s v="wearables"/>
    <x v="664"/>
    <d v="2015-05-28T20:00:00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s v="web"/>
    <x v="665"/>
    <d v="2017-07-23T20:00:00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s v="rock"/>
    <x v="666"/>
    <d v="2017-04-13T20:00:00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s v="metal"/>
    <x v="43"/>
    <d v="2014-08-05T20:00:00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s v="plays"/>
    <x v="667"/>
    <d v="2017-02-08T21:00:00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  <x v="668"/>
    <d v="2016-04-05T20:00:00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s v="nonfiction"/>
    <x v="669"/>
    <d v="2015-02-23T21:00:00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s v="indie rock"/>
    <x v="670"/>
    <d v="2016-11-22T21:00:00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s v="plays"/>
    <x v="671"/>
    <d v="2014-12-07T21:00:00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s v="indie rock"/>
    <x v="672"/>
    <d v="2012-06-29T20:00:00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s v="plays"/>
    <x v="673"/>
    <d v="2017-02-05T21:00:00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s v="plays"/>
    <x v="674"/>
    <d v="2010-05-23T20:00:00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s v="electric music"/>
    <x v="675"/>
    <d v="2010-03-01T21:00:00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s v="plays"/>
    <x v="676"/>
    <d v="2015-10-26T20:00:00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s v="plays"/>
    <x v="342"/>
    <d v="2018-08-11T20:00:00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s v="wearables"/>
    <x v="677"/>
    <d v="2010-06-25T20:00:00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s v="web"/>
    <x v="678"/>
    <d v="2011-10-13T20:00:00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s v="plays"/>
    <x v="679"/>
    <d v="2010-09-12T20:00:00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s v="animation"/>
    <x v="680"/>
    <d v="2010-03-25T20:00:0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s v="wearables"/>
    <x v="681"/>
    <d v="2014-10-19T20:00:00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  <x v="682"/>
    <d v="2010-07-25T20:00:00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s v="nonfiction"/>
    <x v="683"/>
    <d v="2016-03-31T20:00:00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s v="plays"/>
    <x v="684"/>
    <d v="2010-08-22T20:00:00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s v="photography books"/>
    <x v="674"/>
    <d v="2010-06-06T20:00:00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s v="plays"/>
    <x v="685"/>
    <d v="2012-12-19T21:00:00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s v="plays"/>
    <x v="605"/>
    <d v="2018-01-07T21:00:00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s v="plays"/>
    <x v="686"/>
    <d v="2015-01-25T21:00:00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s v="drama"/>
    <x v="687"/>
    <d v="2011-05-15T20:00:00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s v="rock"/>
    <x v="688"/>
    <d v="2014-11-01T20:00:00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s v="electric music"/>
    <x v="689"/>
    <d v="2018-03-06T21:00:00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s v="video games"/>
    <x v="690"/>
    <d v="2019-08-29T20:00:00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s v="rock"/>
    <x v="691"/>
    <d v="2017-07-26T20:00:00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s v="jazz"/>
    <x v="692"/>
    <d v="2012-12-08T21:00:00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s v="plays"/>
    <x v="693"/>
    <d v="2012-06-11T20:00:00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s v="rock"/>
    <x v="694"/>
    <d v="2011-05-20T20:00:00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s v="indie rock"/>
    <x v="695"/>
    <d v="2017-05-09T20:00:00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s v="science fiction"/>
    <x v="123"/>
    <d v="2018-09-19T20:00:00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s v="translations"/>
    <x v="696"/>
    <d v="2015-11-19T21:00:00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  <x v="626"/>
    <d v="2013-12-25T21:00:00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s v="video games"/>
    <x v="697"/>
    <d v="2013-09-09T20:00:00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s v="plays"/>
    <x v="698"/>
    <d v="2014-04-20T20:00:00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s v="plays"/>
    <x v="699"/>
    <d v="2019-02-21T21:00:00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s v="indie rock"/>
    <x v="700"/>
    <d v="2019-02-12T21:00:00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s v="plays"/>
    <x v="701"/>
    <d v="2017-04-22T20:00:00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s v="web"/>
    <x v="702"/>
    <d v="2016-07-02T20:00:00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s v="rock"/>
    <x v="703"/>
    <d v="2014-11-15T21:00:00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s v="plays"/>
    <x v="704"/>
    <d v="2019-07-21T20:00:00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s v="plays"/>
    <x v="431"/>
    <d v="2011-10-21T20:00:00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s v="animation"/>
    <x v="705"/>
    <d v="2011-08-17T20:00:0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s v="plays"/>
    <x v="706"/>
    <d v="2015-08-22T20:00:00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s v="drama"/>
    <x v="707"/>
    <d v="2016-08-09T20:00:00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s v="plays"/>
    <x v="708"/>
    <d v="2010-12-20T21:00:00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s v="animation"/>
    <x v="709"/>
    <d v="2011-03-28T20:00:0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s v="rock"/>
    <x v="710"/>
    <d v="2013-12-23T21:00:00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s v="web"/>
    <x v="711"/>
    <d v="2016-03-16T20:00:00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s v="animation"/>
    <x v="157"/>
    <d v="2019-05-30T20:00:0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s v="jazz"/>
    <x v="630"/>
    <d v="2018-04-02T20:00:00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s v="rock"/>
    <x v="712"/>
    <d v="2011-05-29T20:00:00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s v="animation"/>
    <x v="93"/>
    <d v="2012-11-09T21:00:0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s v="plays"/>
    <x v="713"/>
    <d v="2014-07-02T20:00:00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s v="plays"/>
    <x v="714"/>
    <d v="2010-02-19T21:00:00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s v="food trucks"/>
    <x v="715"/>
    <d v="2016-12-26T21:00:0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s v="plays"/>
    <x v="716"/>
    <d v="2013-07-23T20:00:00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s v="nonfiction"/>
    <x v="448"/>
    <d v="2013-06-28T20:00:00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s v="rock"/>
    <x v="717"/>
    <d v="2018-01-02T21:00:00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s v="drama"/>
    <x v="718"/>
    <d v="2016-11-03T20:00:00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s v="mobile games"/>
    <x v="719"/>
    <d v="2014-08-14T20:00:0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s v="web"/>
    <x v="720"/>
    <d v="2019-01-21T21:00:00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s v="plays"/>
    <x v="721"/>
    <d v="2012-06-27T20:00:00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s v="plays"/>
    <x v="722"/>
    <d v="2016-02-02T21:00:00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  <x v="139"/>
    <d v="2015-06-15T20:00:00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s v="photography books"/>
    <x v="723"/>
    <d v="2020-01-21T21:00:00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s v="photography books"/>
    <x v="704"/>
    <d v="2019-07-05T20:00:00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s v="plays"/>
    <x v="724"/>
    <d v="2019-03-01T21:00:00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s v="rock"/>
    <x v="725"/>
    <d v="2018-01-21T21:00:00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s v="documentary"/>
    <x v="660"/>
    <d v="2015-01-04T21:00:00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s v="drama"/>
    <x v="726"/>
    <d v="2012-03-28T20:00:00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s v="plays"/>
    <x v="727"/>
    <d v="2019-11-27T21:00:00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s v="food trucks"/>
    <x v="728"/>
    <d v="2016-06-02T20:00:0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s v="documentary"/>
    <x v="729"/>
    <d v="2012-08-14T20:00:00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s v="plays"/>
    <x v="730"/>
    <d v="2017-12-07T21:00:00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s v="video games"/>
    <x v="731"/>
    <d v="2016-01-10T21:00:00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s v="nonfiction"/>
    <x v="78"/>
    <d v="2018-04-20T20:00:00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s v="video games"/>
    <x v="732"/>
    <d v="2012-09-05T20:00:00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s v="rock"/>
    <x v="733"/>
    <d v="2016-05-28T20:00:00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s v="rock"/>
    <x v="734"/>
    <d v="2017-12-24T21:00:00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s v="plays"/>
    <x v="406"/>
    <d v="2014-02-11T21:00:00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s v="nonfiction"/>
    <x v="735"/>
    <d v="2019-05-31T20:00:00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s v="plays"/>
    <x v="736"/>
    <d v="2019-02-02T21:00:00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s v="video games"/>
    <x v="737"/>
    <d v="2012-12-08T21:00:00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s v="rock"/>
    <x v="192"/>
    <d v="2018-08-10T20:00:00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s v="documentary"/>
    <x v="738"/>
    <d v="2017-03-12T20:00:00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s v="rock"/>
    <x v="739"/>
    <d v="2014-03-16T20:00:00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s v="rock"/>
    <x v="613"/>
    <d v="2014-10-04T20:00:00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s v="nonfiction"/>
    <x v="740"/>
    <d v="2010-07-20T20:00:00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s v="shorts"/>
    <x v="145"/>
    <d v="2017-08-05T20:00:00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s v="plays"/>
    <x v="741"/>
    <d v="2011-01-09T21:00:00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s v="drama"/>
    <x v="742"/>
    <d v="2011-05-14T20:00:00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s v="plays"/>
    <x v="202"/>
    <d v="2018-09-21T20:00:00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s v="plays"/>
    <x v="743"/>
    <d v="2015-06-23T20:00:00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s v="plays"/>
    <x v="744"/>
    <d v="2018-03-02T21:00:00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s v="photography books"/>
    <x v="745"/>
    <d v="2012-04-28T20:00:00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s v="translations"/>
    <x v="746"/>
    <d v="2015-11-24T21:00:00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s v="translations"/>
    <x v="747"/>
    <d v="2011-02-24T21:00:00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s v="plays"/>
    <x v="362"/>
    <d v="2013-06-28T20:00:00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s v="web"/>
    <x v="748"/>
    <d v="2015-03-05T21:00:00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s v="indie rock"/>
    <x v="749"/>
    <d v="2010-02-15T21:00:00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s v="jazz"/>
    <x v="643"/>
    <d v="2011-05-19T20:00:00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s v="plays"/>
    <x v="750"/>
    <d v="2018-10-05T20:00:00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s v="documentary"/>
    <x v="751"/>
    <d v="2014-04-30T20:00:00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s v="plays"/>
    <x v="752"/>
    <d v="2014-07-17T20:00:00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s v="web"/>
    <x v="753"/>
    <d v="2016-03-05T21:00:00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s v="wearables"/>
    <x v="754"/>
    <d v="2018-06-17T20:00:00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s v="photography books"/>
    <x v="755"/>
    <d v="2018-08-31T20:00:00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s v="documentary"/>
    <x v="756"/>
    <d v="2012-01-24T21:00:00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s v="web"/>
    <x v="757"/>
    <d v="2018-06-20T20:00:00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s v="web"/>
    <x v="758"/>
    <d v="2018-08-25T20:00:00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s v="food trucks"/>
    <x v="759"/>
    <d v="2018-01-09T21:00:0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s v="drama"/>
    <x v="760"/>
    <d v="2010-06-20T20:00:00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s v="indie rock"/>
    <x v="761"/>
    <d v="2012-02-11T21:00:00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  <x v="762"/>
    <d v="2011-12-03T21:00:00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s v="electric music"/>
    <x v="444"/>
    <d v="2012-06-03T20:00:00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s v="video games"/>
    <x v="763"/>
    <d v="2011-07-25T20:00:00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s v="indie rock"/>
    <x v="764"/>
    <d v="2011-06-24T20:00:00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s v="fiction"/>
    <x v="765"/>
    <d v="2019-12-14T21:00:00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s v="plays"/>
    <x v="766"/>
    <d v="2011-07-18T20:00:00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s v="food trucks"/>
    <x v="767"/>
    <d v="2012-05-10T20:00:0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s v="shorts"/>
    <x v="768"/>
    <d v="2012-02-27T21:00:00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s v="food trucks"/>
    <x v="769"/>
    <d v="2018-04-27T20:00:0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s v="plays"/>
    <x v="770"/>
    <d v="2013-03-18T20:00:00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s v="wearables"/>
    <x v="771"/>
    <d v="2019-02-28T21:00:00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s v="plays"/>
    <x v="772"/>
    <d v="2010-03-28T20:00:00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s v="plays"/>
    <x v="773"/>
    <d v="2011-08-04T20:00:00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s v="television"/>
    <x v="774"/>
    <d v="2015-07-09T20:00:00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s v="shorts"/>
    <x v="775"/>
    <d v="2016-08-23T20:00:00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s v="plays"/>
    <x v="776"/>
    <d v="2014-09-23T20:00:00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s v="photography books"/>
    <x v="777"/>
    <d v="2011-05-08T20:00:00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s v="food trucks"/>
    <x v="778"/>
    <d v="2018-10-14T20:00:0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s v="plays"/>
    <x v="779"/>
    <d v="2013-10-22T20:00:00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s v="drama"/>
    <x v="780"/>
    <d v="2010-07-04T20:00:00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s v="plays"/>
    <x v="335"/>
    <d v="2015-09-17T20:00:00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s v="plays"/>
    <x v="535"/>
    <d v="2017-11-18T21:00:00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s v="science fiction"/>
    <x v="270"/>
    <d v="2018-09-07T20:00:00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  <x v="781"/>
    <d v="2014-01-12T21:00:00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s v="photography books"/>
    <x v="782"/>
    <d v="2010-05-30T20:00:00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s v="rock"/>
    <x v="783"/>
    <d v="2011-01-13T21:00:00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  <x v="784"/>
    <d v="2019-07-01T20:00:00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s v="food trucks"/>
    <x v="785"/>
    <d v="2016-07-26T20:00:0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s v="metal"/>
    <x v="786"/>
    <d v="2020-02-07T21:00:00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s v="nonfiction"/>
    <x v="787"/>
    <d v="2017-03-02T21:00:00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s v="electric music"/>
    <x v="788"/>
    <d v="2019-07-22T20:00:00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s v="plays"/>
    <x v="330"/>
    <d v="2015-08-06T20:00:00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  <x v="789"/>
    <d v="2015-01-24T21:00:00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s v="shorts"/>
    <x v="790"/>
    <d v="2010-06-29T20:00:00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s v="plays"/>
    <x v="791"/>
    <d v="2014-05-05T20:00:00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s v="plays"/>
    <x v="792"/>
    <d v="2010-07-13T20:00:00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s v="indie rock"/>
    <x v="793"/>
    <d v="2010-09-12T20:00:00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s v="plays"/>
    <x v="794"/>
    <d v="2015-09-01T20:00:00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s v="plays"/>
    <x v="795"/>
    <d v="2017-04-29T20:00:00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s v="electric music"/>
    <x v="796"/>
    <d v="2014-03-18T20:00:00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s v="indie rock"/>
    <x v="797"/>
    <d v="2019-06-24T20:00:00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s v="documentary"/>
    <x v="798"/>
    <d v="2012-01-15T21:00:00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s v="translations"/>
    <x v="799"/>
    <d v="2010-06-30T20:00:00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s v="documentary"/>
    <x v="800"/>
    <d v="2015-06-18T20:00:00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s v="television"/>
    <x v="801"/>
    <d v="2013-08-09T20:00:00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s v="plays"/>
    <x v="802"/>
    <d v="2018-02-11T21:00:00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s v="food trucks"/>
    <x v="803"/>
    <d v="2011-07-16T20:00:0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s v="plays"/>
    <x v="212"/>
    <d v="2019-04-29T20:00:00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s v="documentary"/>
    <x v="804"/>
    <d v="2019-12-21T21:00:00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s v="jazz"/>
    <x v="805"/>
    <d v="2013-10-24T20:00:00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  <x v="806"/>
    <d v="2014-09-19T20:00:00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s v="rock"/>
    <x v="807"/>
    <d v="2018-08-18T20:00:00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s v="web"/>
    <x v="722"/>
    <d v="2016-03-11T21:00:00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s v="nonfiction"/>
    <x v="477"/>
    <d v="2012-05-19T20:00:00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s v="radio &amp; podcasts"/>
    <x v="259"/>
    <d v="2012-10-07T20:00:00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s v="plays"/>
    <x v="9"/>
    <d v="2013-09-21T20:00:00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s v="documentary"/>
    <x v="808"/>
    <d v="2017-06-17T20:00:00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s v="plays"/>
    <x v="809"/>
    <d v="2011-05-03T20:00:00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s v="video games"/>
    <x v="444"/>
    <d v="2012-05-12T20:00:00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s v="plays"/>
    <x v="384"/>
    <d v="2018-06-30T20:00:00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s v="plays"/>
    <x v="810"/>
    <d v="2015-01-22T21:00:00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s v="web"/>
    <x v="811"/>
    <d v="2019-09-10T20:00:00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s v="drama"/>
    <x v="812"/>
    <d v="2012-09-17T20:00:00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s v="drama"/>
    <x v="813"/>
    <d v="2019-05-24T20:00:00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s v="plays"/>
    <x v="814"/>
    <d v="2013-08-15T20:00:00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s v="television"/>
    <x v="80"/>
    <d v="2017-09-06T20:00:00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  <x v="815"/>
    <d v="2014-12-26T21:00:00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s v="shorts"/>
    <x v="816"/>
    <d v="2011-07-21T20:00:00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  <x v="474"/>
    <d v="2012-08-06T20:00:00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s v="plays"/>
    <x v="817"/>
    <d v="2017-11-14T21:00:00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s v="animation"/>
    <x v="818"/>
    <d v="2019-02-26T21:00:0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s v="web"/>
    <x v="819"/>
    <d v="2012-02-25T21:00:00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s v="world music"/>
    <x v="609"/>
    <d v="2018-12-17T21:00:00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s v="plays"/>
    <x v="547"/>
    <d v="2010-07-14T20:00:00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s v="plays"/>
    <x v="820"/>
    <d v="2019-11-10T21:00:00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s v="plays"/>
    <x v="821"/>
    <d v="2017-10-03T20:00:00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s v="food trucks"/>
    <x v="151"/>
    <d v="2016-05-15T20:00:0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s v="plays"/>
    <x v="822"/>
    <d v="2012-08-09T20:00:00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s v="web"/>
    <x v="823"/>
    <d v="2014-01-06T21:00:00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s v="plays"/>
    <x v="824"/>
    <d v="2017-05-16T20:00:00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s v="plays"/>
    <x v="825"/>
    <d v="2015-03-03T21:00:00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s v="plays"/>
    <x v="826"/>
    <d v="2014-06-29T20:00:00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s v="rock"/>
    <x v="827"/>
    <d v="2014-03-13T20:00:00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s v="plays"/>
    <x v="828"/>
    <d v="2013-04-20T20:00:00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s v="plays"/>
    <x v="829"/>
    <d v="2016-02-27T21:00:00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s v="plays"/>
    <x v="830"/>
    <d v="2015-07-30T20:00:00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s v="plays"/>
    <x v="831"/>
    <d v="2019-07-24T20:00:00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s v="documentary"/>
    <x v="832"/>
    <d v="2015-12-04T21:00:00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s v="fiction"/>
    <x v="833"/>
    <d v="2018-07-17T20:00:00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s v="video games"/>
    <x v="834"/>
    <d v="2011-05-23T20:00:00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s v="web"/>
    <x v="835"/>
    <d v="2012-12-22T21:00:00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s v="plays"/>
    <x v="836"/>
    <d v="2011-02-12T21:00:00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s v="plays"/>
    <x v="837"/>
    <d v="2011-01-27T21:00:00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s v="food trucks"/>
    <x v="219"/>
    <d v="2014-10-28T20:00:0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s v="photography books"/>
    <x v="365"/>
    <d v="2017-02-28T21:00:00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s v="photography books"/>
    <x v="838"/>
    <d v="2012-04-19T20:00:00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s v="plays"/>
    <x v="839"/>
    <d v="2011-06-17T20:00:00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s v="plays"/>
    <x v="840"/>
    <d v="2014-10-02T20:00:00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s v="documentary"/>
    <x v="841"/>
    <d v="2014-12-21T21:00:00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s v="web"/>
    <x v="842"/>
    <d v="2015-05-06T20:00:00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  <x v="843"/>
    <d v="2019-04-20T20:00:00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s v="rock"/>
    <x v="844"/>
    <d v="2016-12-26T21:00:00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s v="documentary"/>
    <x v="845"/>
    <d v="2016-08-22T20:00:00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s v="science fiction"/>
    <x v="846"/>
    <d v="2016-01-24T21:00:00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s v="web"/>
    <x v="110"/>
    <d v="2012-10-15T20:00:00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s v="plays"/>
    <x v="847"/>
    <d v="2012-11-26T21:00:00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s v="science fiction"/>
    <x v="848"/>
    <d v="2015-12-25T21:00:00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s v="plays"/>
    <x v="849"/>
    <d v="2012-02-18T21:00:00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s v="animation"/>
    <x v="780"/>
    <d v="2010-07-12T20:00:0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s v="translations"/>
    <x v="140"/>
    <d v="2010-07-25T20:00:00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s v="web"/>
    <x v="850"/>
    <d v="2016-03-15T20:00:00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s v="translations"/>
    <x v="851"/>
    <d v="2011-02-20T21:00:00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s v="food trucks"/>
    <x v="852"/>
    <d v="2013-12-04T21:00:0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s v="photography books"/>
    <x v="853"/>
    <d v="2011-03-10T21:00:00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s v="plays"/>
    <x v="854"/>
    <d v="2015-05-15T20:00:00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s v="rock"/>
    <x v="67"/>
    <d v="2010-03-05T21:00:00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s v="plays"/>
    <x v="855"/>
    <d v="2017-06-16T20:00:00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s v="world music"/>
    <x v="107"/>
    <d v="2012-05-12T20:00:00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s v="food trucks"/>
    <x v="344"/>
    <d v="2011-01-15T21:00:0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s v="plays"/>
    <x v="856"/>
    <d v="2019-12-28T21:00:00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s v="plays"/>
    <x v="857"/>
    <d v="2011-05-09T20:00:00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s v="television"/>
    <x v="858"/>
    <d v="2013-10-13T20:00:00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s v="web"/>
    <x v="859"/>
    <d v="2014-06-10T20:00:00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s v="plays"/>
    <x v="860"/>
    <d v="2010-12-11T21:00:00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s v="indie rock"/>
    <x v="170"/>
    <d v="2013-05-18T20:00:00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s v="plays"/>
    <x v="861"/>
    <d v="2016-01-06T21:00:00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s v="plays"/>
    <x v="862"/>
    <d v="2011-02-02T21:00:00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s v="food trucks"/>
    <x v="863"/>
    <d v="2018-03-10T21:00:0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s v="video games"/>
    <x v="864"/>
    <d v="2016-12-03T21:00:00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s v="plays"/>
    <x v="527"/>
    <d v="2015-03-20T20:00:00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s v="nonfiction"/>
    <x v="865"/>
    <d v="2015-11-03T21:00:00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s v="web"/>
    <x v="866"/>
    <d v="2018-01-26T21:00:00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s v="documentary"/>
    <x v="867"/>
    <d v="2011-07-20T20:00:00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s v="documentary"/>
    <x v="868"/>
    <d v="2019-08-18T20:00:00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s v="plays"/>
    <x v="105"/>
    <d v="2019-10-03T20:00:00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s v="rock"/>
    <x v="481"/>
    <d v="2013-12-31T21:00:00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s v="rock"/>
    <x v="253"/>
    <d v="2011-04-18T20:00:00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s v="documentary"/>
    <x v="869"/>
    <d v="2017-05-10T20:00:00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s v="radio &amp; podcasts"/>
    <x v="864"/>
    <d v="2016-12-02T21:00:00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s v="translations"/>
    <x v="843"/>
    <d v="2019-04-20T20:00:00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s v="drama"/>
    <x v="289"/>
    <d v="2016-03-24T20:00:00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s v="rock"/>
    <x v="870"/>
    <d v="2014-09-28T20:00:00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s v="drama"/>
    <x v="871"/>
    <d v="2018-05-20T20:00:00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s v="photography books"/>
    <x v="872"/>
    <d v="2016-01-09T21:00:00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s v="translations"/>
    <x v="873"/>
    <d v="2014-10-22T20:00:00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s v="food trucks"/>
    <x v="874"/>
    <d v="2018-12-02T21:00:0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s v="plays"/>
    <x v="875"/>
    <d v="2013-01-31T21:00:00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s v="plays"/>
    <x v="876"/>
    <d v="2014-01-24T21:00:00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s v="indie rock"/>
    <x v="877"/>
    <d v="2010-02-24T21:00:00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s v="food trucks"/>
    <x v="878"/>
    <d v="2016-07-05T2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8EA23E-85B1-4629-BC44-950418B85756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2">
    <field x="16"/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BE34B3-788D-4FB6-84C0-189471AD4C9A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sd="0" x="10"/>
        <item sd="0" x="23"/>
        <item sd="0" x="4"/>
        <item sd="0" x="6"/>
        <item sd="0" x="5"/>
        <item sd="0" x="13"/>
        <item sd="0" x="0"/>
        <item sd="0" x="7"/>
        <item sd="0" x="17"/>
        <item sd="0" x="16"/>
        <item sd="0" x="20"/>
        <item sd="0" x="9"/>
        <item sd="0" x="14"/>
        <item sd="0" x="3"/>
        <item sd="0" x="15"/>
        <item sd="0" x="1"/>
        <item sd="0" x="22"/>
        <item sd="0" x="12"/>
        <item sd="0" x="19"/>
        <item sd="0" x="18"/>
        <item sd="0" x="11"/>
        <item sd="0" x="8"/>
        <item sd="0" x="2"/>
        <item sd="0" x="21"/>
        <item t="default" sd="0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4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8E05A-8612-48FF-BEC1-CD3444DE0337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2EFF1B-4651-4265-BA03-0656037D330E}" name="Crowdfunding" displayName="Crowdfunding" ref="A1:T1001" totalsRowShown="0" headerRowDxfId="13">
  <autoFilter ref="A1:T1001" xr:uid="{7D2EFF1B-4651-4265-BA03-0656037D330E}"/>
  <tableColumns count="20">
    <tableColumn id="1" xr3:uid="{8B7E488B-7518-4A09-8241-875577D87869}" name="id"/>
    <tableColumn id="2" xr3:uid="{C7F857B9-680F-42FA-8D3D-FF51DDCBDF1B}" name="name"/>
    <tableColumn id="3" xr3:uid="{2FA13F2E-C6EF-48A0-9972-AEF926F5D7DA}" name="blurb" dataDxfId="12"/>
    <tableColumn id="4" xr3:uid="{6662A874-FB6F-4D7E-8A4F-D39FE3865442}" name="goal"/>
    <tableColumn id="5" xr3:uid="{D95FFD45-4BE5-4ADE-B117-B05442E0C67D}" name="pledged"/>
    <tableColumn id="6" xr3:uid="{F7E89665-78B5-496C-8479-BFD6A79F1B3F}" name="Percent Funded" dataDxfId="11" dataCellStyle="Percent">
      <calculatedColumnFormula>(E2/D2)*100</calculatedColumnFormula>
    </tableColumn>
    <tableColumn id="7" xr3:uid="{5EACD628-B912-4A96-9571-8894F8E73C7D}" name="outcome"/>
    <tableColumn id="8" xr3:uid="{9A60E468-6560-4493-B79A-5535EECC4DB5}" name="backers_count"/>
    <tableColumn id="16" xr3:uid="{479BF389-1F6D-497B-B746-D0EF97323F44}" name="Average Donation" dataDxfId="10">
      <calculatedColumnFormula>IFERROR(E2/H2, "0")</calculatedColumnFormula>
    </tableColumn>
    <tableColumn id="9" xr3:uid="{3865BE83-FEC6-436B-B2C2-08FC30868747}" name="country"/>
    <tableColumn id="10" xr3:uid="{90336319-BB55-49E8-99F6-17BCDFF35319}" name="currency"/>
    <tableColumn id="11" xr3:uid="{D714E223-066B-4541-8D2C-C1FDE15A801D}" name="launched_at"/>
    <tableColumn id="12" xr3:uid="{AD535CBB-6F05-4AD4-B8EB-E8A9FA9C5367}" name="deadline"/>
    <tableColumn id="13" xr3:uid="{0A2D8ECB-334C-4F20-89F0-CB27D70BC1EF}" name="staff_pick"/>
    <tableColumn id="14" xr3:uid="{75D40BF8-C4AF-46AA-B932-DB3BB6D8117A}" name="spotlight"/>
    <tableColumn id="15" xr3:uid="{0B87A3E0-306A-4187-B77A-2E144D96068B}" name="category &amp; sub-category"/>
    <tableColumn id="17" xr3:uid="{38F1B447-837F-4301-982D-B118FD6D0A92}" name="Parent Category"/>
    <tableColumn id="18" xr3:uid="{DB2F8143-17E7-4689-9914-8CA365D0ECC4}" name="Sub-Category"/>
    <tableColumn id="19" xr3:uid="{44017491-5B4A-4C50-94B9-C8FE2272CF57}" name="Date Created Conversion" dataDxfId="9">
      <calculatedColumnFormula>(L2/86400)+25569+(-9/24)</calculatedColumnFormula>
    </tableColumn>
    <tableColumn id="20" xr3:uid="{1A499600-C0EF-460A-A1BB-65A3B9190353}" name="Date Ended Conversion" dataDxfId="8">
      <calculatedColumnFormula>(M2/86400)+25569+(-9/24)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69D7-E446-4B0B-B11A-D13920CA750D}">
  <dimension ref="A1:F14"/>
  <sheetViews>
    <sheetView zoomScale="175" zoomScaleNormal="175" workbookViewId="0">
      <selection activeCell="A8" sqref="A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2069</v>
      </c>
    </row>
    <row r="3" spans="1:6" x14ac:dyDescent="0.25">
      <c r="A3" s="9" t="s">
        <v>2067</v>
      </c>
      <c r="B3" s="9" t="s">
        <v>2068</v>
      </c>
    </row>
    <row r="4" spans="1:6" x14ac:dyDescent="0.25">
      <c r="A4" s="9" t="s">
        <v>2065</v>
      </c>
      <c r="B4" t="s">
        <v>74</v>
      </c>
      <c r="C4" t="s">
        <v>14</v>
      </c>
      <c r="D4" t="s">
        <v>47</v>
      </c>
      <c r="E4" t="s">
        <v>20</v>
      </c>
      <c r="F4" t="s">
        <v>2066</v>
      </c>
    </row>
    <row r="5" spans="1:6" x14ac:dyDescent="0.25">
      <c r="A5" s="10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10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10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10" t="s">
        <v>2063</v>
      </c>
      <c r="E8">
        <v>4</v>
      </c>
      <c r="F8">
        <v>4</v>
      </c>
    </row>
    <row r="9" spans="1:6" x14ac:dyDescent="0.25">
      <c r="A9" s="10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10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10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10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10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10" t="s">
        <v>2066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EB9D-228F-42A9-9A16-863D8E1AA2A6}">
  <dimension ref="A1:H13"/>
  <sheetViews>
    <sheetView zoomScale="220" zoomScaleNormal="220" workbookViewId="0">
      <selection activeCell="B40" sqref="B40"/>
    </sheetView>
  </sheetViews>
  <sheetFormatPr defaultRowHeight="15.75" x14ac:dyDescent="0.25"/>
  <cols>
    <col min="1" max="1" width="27.125" style="13" bestFit="1" customWidth="1"/>
    <col min="2" max="2" width="16.375" bestFit="1" customWidth="1"/>
    <col min="3" max="3" width="12.625" bestFit="1" customWidth="1"/>
    <col min="4" max="4" width="15.625" bestFit="1" customWidth="1"/>
    <col min="5" max="5" width="12" bestFit="1" customWidth="1"/>
    <col min="6" max="6" width="19.25" bestFit="1" customWidth="1"/>
    <col min="7" max="7" width="15.5" bestFit="1" customWidth="1"/>
    <col min="8" max="8" width="18.25" bestFit="1" customWidth="1"/>
  </cols>
  <sheetData>
    <row r="1" spans="1:8" x14ac:dyDescent="0.25">
      <c r="A1" s="13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5">
      <c r="A2" s="14" t="s">
        <v>2094</v>
      </c>
      <c r="B2">
        <f>COUNTIFS('Crowdfunding'!D:D,"&lt;1000",'Crowdfunding'!G:G,"Successful")</f>
        <v>30</v>
      </c>
      <c r="C2">
        <f>COUNTIFS('Crowdfunding'!D:D,"&lt;1000",'Crowdfunding'!G:G,"Failed")</f>
        <v>20</v>
      </c>
      <c r="D2">
        <f>COUNTIFS('Crowdfunding'!D:D,"&lt;1000",'Crowdfunding'!G:G,"canceled")</f>
        <v>1</v>
      </c>
      <c r="E2">
        <f>SUM(B2,C2,D2)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s="13" t="s">
        <v>2095</v>
      </c>
      <c r="B3">
        <f>COUNTIFS('Crowdfunding'!D:D,"&gt;"&amp;1000,'Crowdfunding'!D:D,"&lt;"&amp;4999,'Crowdfunding'!G:G, "successful")</f>
        <v>185</v>
      </c>
      <c r="C3">
        <f>COUNTIFS('Crowdfunding'!D:D,"&gt;"&amp;1000,'Crowdfunding'!D:D,"&lt;"&amp;4999,'Crowdfunding'!G:G, "Failed")</f>
        <v>37</v>
      </c>
      <c r="D3">
        <f>COUNTIFS('Crowdfunding'!D:D,"&gt;"&amp;1000,'Crowdfunding'!D:D,"&lt;"&amp;4999,'Crowdfunding'!G:G, "canceled")</f>
        <v>2</v>
      </c>
      <c r="E3">
        <f t="shared" ref="E3:E13" si="0">SUM(B3,C3,D3)</f>
        <v>224</v>
      </c>
      <c r="F3" s="4">
        <f>B3/E3</f>
        <v>0.8258928571428571</v>
      </c>
      <c r="G3" s="4">
        <f t="shared" ref="G3:G13" si="1">C3/E3</f>
        <v>0.16517857142857142</v>
      </c>
      <c r="H3" s="4">
        <f t="shared" ref="H3:H13" si="2">D3/E3</f>
        <v>8.9285714285714281E-3</v>
      </c>
    </row>
    <row r="4" spans="1:8" x14ac:dyDescent="0.25">
      <c r="A4" s="13" t="s">
        <v>2096</v>
      </c>
      <c r="B4">
        <f>COUNTIFS('Crowdfunding'!D:D,"&gt;"&amp;5000,'Crowdfunding'!D:D,"&lt;"&amp;9999,'Crowdfunding'!G:G, "successful")</f>
        <v>157</v>
      </c>
      <c r="C4">
        <f>COUNTIFS('Crowdfunding'!D:D,"&gt;"&amp;5000,'Crowdfunding'!D:D,"&lt;"&amp;9999,'Crowdfunding'!G:G, "Failed")</f>
        <v>125</v>
      </c>
      <c r="D4">
        <f>COUNTIFS('Crowdfunding'!D:D,"&gt;"&amp;5000,'Crowdfunding'!D:D,"&lt;"&amp;9999,'Crowdfunding'!G:G, "canceled")</f>
        <v>25</v>
      </c>
      <c r="E4">
        <f t="shared" si="0"/>
        <v>307</v>
      </c>
      <c r="F4" s="4">
        <f t="shared" ref="F4:F13" si="3">B4/E4</f>
        <v>0.51140065146579805</v>
      </c>
      <c r="G4" s="4">
        <f t="shared" si="1"/>
        <v>0.40716612377850164</v>
      </c>
      <c r="H4" s="4">
        <f t="shared" si="2"/>
        <v>8.143322475570032E-2</v>
      </c>
    </row>
    <row r="5" spans="1:8" x14ac:dyDescent="0.25">
      <c r="A5" s="13" t="s">
        <v>2097</v>
      </c>
      <c r="B5">
        <f>COUNTIFS('Crowdfunding'!D:D,"&gt;"&amp;10000,'Crowdfunding'!D:D,"&lt;"&amp;14999,'Crowdfunding'!G:G, "successful")</f>
        <v>2</v>
      </c>
      <c r="C5">
        <f>COUNTIFS('Crowdfunding'!D:D,"&gt;"&amp;10000,'Crowdfunding'!D:D,"&lt;"&amp;14999,'Crowdfunding'!G:G, "Failed")</f>
        <v>0</v>
      </c>
      <c r="D5">
        <f>COUNTIFS('Crowdfunding'!D:D,"&gt;"&amp;10000,'Crowdfunding'!D:D,"&lt;"&amp;14999,'Crowdfunding'!G:G, "canceled")</f>
        <v>0</v>
      </c>
      <c r="E5">
        <f t="shared" si="0"/>
        <v>2</v>
      </c>
      <c r="F5" s="4">
        <f t="shared" si="3"/>
        <v>1</v>
      </c>
      <c r="G5" s="4">
        <f t="shared" si="1"/>
        <v>0</v>
      </c>
      <c r="H5" s="4">
        <f t="shared" si="2"/>
        <v>0</v>
      </c>
    </row>
    <row r="6" spans="1:8" x14ac:dyDescent="0.25">
      <c r="A6" s="13" t="s">
        <v>2098</v>
      </c>
      <c r="B6">
        <f>COUNTIFS('Crowdfunding'!D:D,"&gt;"&amp;15000,'Crowdfunding'!D:D,"&lt;"&amp;19999,'Crowdfunding'!G:G, "successful")</f>
        <v>10</v>
      </c>
      <c r="C6">
        <f>COUNTIFS('Crowdfunding'!D:D,"&gt;"&amp;15000,'Crowdfunding'!D:D,"&lt;"&amp;19999,'Crowdfunding'!G:G, "Failed")</f>
        <v>0</v>
      </c>
      <c r="D6">
        <f>COUNTIFS('Crowdfunding'!D:D,"&gt;"&amp;15000,'Crowdfunding'!D:D,"&lt;"&amp;19999,'Crowdfunding'!G:G, "canceled")</f>
        <v>0</v>
      </c>
      <c r="E6">
        <f t="shared" si="0"/>
        <v>10</v>
      </c>
      <c r="F6" s="4">
        <f t="shared" si="3"/>
        <v>1</v>
      </c>
      <c r="G6" s="4">
        <f t="shared" si="1"/>
        <v>0</v>
      </c>
      <c r="H6" s="4">
        <f t="shared" si="2"/>
        <v>0</v>
      </c>
    </row>
    <row r="7" spans="1:8" x14ac:dyDescent="0.25">
      <c r="A7" s="13" t="s">
        <v>2099</v>
      </c>
      <c r="B7">
        <f>COUNTIFS('Crowdfunding'!D:D,"&gt;"&amp;20000,'Crowdfunding'!D:D,"&lt;"&amp;24999,'Crowdfunding'!G:G, "successful")</f>
        <v>5</v>
      </c>
      <c r="C7">
        <f>COUNTIFS('Crowdfunding'!D:D,"&gt;"&amp;20000,'Crowdfunding'!D:D,"&lt;"&amp;24999,'Crowdfunding'!G:G, "Failed")</f>
        <v>0</v>
      </c>
      <c r="D7">
        <f>COUNTIFS('Crowdfunding'!D:D,"&gt;"&amp;20000,'Crowdfunding'!D:D,"&lt;"&amp;24999,'Crowdfunding'!G:G, "canceled")</f>
        <v>0</v>
      </c>
      <c r="E7">
        <f t="shared" si="0"/>
        <v>5</v>
      </c>
      <c r="F7" s="4">
        <f t="shared" si="3"/>
        <v>1</v>
      </c>
      <c r="G7" s="4">
        <f t="shared" si="1"/>
        <v>0</v>
      </c>
      <c r="H7" s="4">
        <f t="shared" si="2"/>
        <v>0</v>
      </c>
    </row>
    <row r="8" spans="1:8" x14ac:dyDescent="0.25">
      <c r="A8" s="13" t="s">
        <v>2100</v>
      </c>
      <c r="B8">
        <f>COUNTIFS('Crowdfunding'!D:D,"&gt;"&amp;25000,'Crowdfunding'!D:D,"&lt;"&amp;29999,'Crowdfunding'!G:G, "successful")</f>
        <v>10</v>
      </c>
      <c r="C8">
        <f>COUNTIFS('Crowdfunding'!D:D,"&gt;"&amp;25000,'Crowdfunding'!D:D,"&lt;"&amp;29999,'Crowdfunding'!G:G, "Failed")</f>
        <v>3</v>
      </c>
      <c r="D8">
        <f>COUNTIFS('Crowdfunding'!D:D,"&gt;"&amp;25000,'Crowdfunding'!D:D,"&lt;"&amp;29999,'Crowdfunding'!G:G, "canceled")</f>
        <v>0</v>
      </c>
      <c r="E8">
        <f t="shared" si="0"/>
        <v>13</v>
      </c>
      <c r="F8" s="4">
        <f t="shared" si="3"/>
        <v>0.76923076923076927</v>
      </c>
      <c r="G8" s="4">
        <f t="shared" si="1"/>
        <v>0.23076923076923078</v>
      </c>
      <c r="H8" s="4">
        <f t="shared" si="2"/>
        <v>0</v>
      </c>
    </row>
    <row r="9" spans="1:8" x14ac:dyDescent="0.25">
      <c r="A9" s="13" t="s">
        <v>2101</v>
      </c>
      <c r="B9">
        <f>COUNTIFS('Crowdfunding'!D:D,"&gt;"&amp;30000,'Crowdfunding'!D:D,"&lt;"&amp;34999,'Crowdfunding'!G:G, "successful")</f>
        <v>7</v>
      </c>
      <c r="C9">
        <f>COUNTIFS('Crowdfunding'!D:D,"&gt;"&amp;30000,'Crowdfunding'!D:D,"&lt;"&amp;34999,'Crowdfunding'!G:G, "failed")</f>
        <v>0</v>
      </c>
      <c r="D9">
        <f>COUNTIFS('Crowdfunding'!D:D,"&gt;"&amp;30000,'Crowdfunding'!D:D,"&lt;"&amp;34999,'Crowdfunding'!G:G, "canceled")</f>
        <v>0</v>
      </c>
      <c r="E9">
        <f t="shared" si="0"/>
        <v>7</v>
      </c>
      <c r="F9" s="4">
        <f t="shared" si="3"/>
        <v>1</v>
      </c>
      <c r="G9" s="4">
        <f t="shared" si="1"/>
        <v>0</v>
      </c>
      <c r="H9" s="4">
        <f t="shared" si="2"/>
        <v>0</v>
      </c>
    </row>
    <row r="10" spans="1:8" x14ac:dyDescent="0.25">
      <c r="A10" s="13" t="s">
        <v>2102</v>
      </c>
      <c r="B10">
        <f>COUNTIFS('Crowdfunding'!D:D,"&gt;"&amp;35000,'Crowdfunding'!D:D,"&lt;"&amp;39999,'Crowdfunding'!G:G, "successful")</f>
        <v>7</v>
      </c>
      <c r="C10">
        <f>COUNTIFS('Crowdfunding'!D:D,"&gt;"&amp;35000,'Crowdfunding'!D:D,"&lt;"&amp;39999,'Crowdfunding'!G:G, "failed")</f>
        <v>3</v>
      </c>
      <c r="D10">
        <f>COUNTIFS('Crowdfunding'!D:D,"&gt;"&amp;35000,'Crowdfunding'!D:D,"&lt;"&amp;39999,'Crowdfunding'!G:G, "canceled")</f>
        <v>1</v>
      </c>
      <c r="E10">
        <f t="shared" si="0"/>
        <v>11</v>
      </c>
      <c r="F10" s="4">
        <f t="shared" si="3"/>
        <v>0.63636363636363635</v>
      </c>
      <c r="G10" s="4">
        <f t="shared" si="1"/>
        <v>0.27272727272727271</v>
      </c>
      <c r="H10" s="4">
        <f t="shared" si="2"/>
        <v>9.0909090909090912E-2</v>
      </c>
    </row>
    <row r="11" spans="1:8" x14ac:dyDescent="0.25">
      <c r="A11" s="13" t="s">
        <v>2103</v>
      </c>
      <c r="B11">
        <f>COUNTIFS('Crowdfunding'!D:D,"&gt;"&amp;40000,'Crowdfunding'!D:D,"&lt;"&amp;44999,'Crowdfunding'!G:G, "successful")</f>
        <v>11</v>
      </c>
      <c r="C11">
        <f>COUNTIFS('Crowdfunding'!D:D,"&gt;"&amp;40000,'Crowdfunding'!D:D,"&lt;"&amp;44999,'Crowdfunding'!G:G, "failed")</f>
        <v>3</v>
      </c>
      <c r="D11">
        <f>COUNTIFS('Crowdfunding'!D:D,"&gt;"&amp;40000,'Crowdfunding'!D:D,"&lt;"&amp;44999,'Crowdfunding'!G:G, "canceled")</f>
        <v>0</v>
      </c>
      <c r="E11">
        <f t="shared" si="0"/>
        <v>14</v>
      </c>
      <c r="F11" s="4">
        <f t="shared" si="3"/>
        <v>0.7857142857142857</v>
      </c>
      <c r="G11" s="4">
        <f t="shared" si="1"/>
        <v>0.21428571428571427</v>
      </c>
      <c r="H11" s="4">
        <f t="shared" si="2"/>
        <v>0</v>
      </c>
    </row>
    <row r="12" spans="1:8" x14ac:dyDescent="0.25">
      <c r="A12" s="13" t="s">
        <v>2104</v>
      </c>
      <c r="B12">
        <f>COUNTIFS('Crowdfunding'!D:D,"&gt;"&amp;45000,'Crowdfunding'!D:D,"&lt;"&amp;49999,'Crowdfunding'!G:G, "successful")</f>
        <v>8</v>
      </c>
      <c r="C12">
        <f>COUNTIFS('Crowdfunding'!D:D,"&gt;"&amp;45000,'Crowdfunding'!D:D,"&lt;"&amp;49999,'Crowdfunding'!G:G, "failed")</f>
        <v>3</v>
      </c>
      <c r="D12">
        <f>COUNTIFS('Crowdfunding'!D:D,"&gt;"&amp;45000,'Crowdfunding'!D:D,"&lt;"&amp;49999,'Crowdfunding'!G:G, "canceled")</f>
        <v>0</v>
      </c>
      <c r="E12">
        <f t="shared" si="0"/>
        <v>11</v>
      </c>
      <c r="F12" s="4">
        <f t="shared" si="3"/>
        <v>0.72727272727272729</v>
      </c>
      <c r="G12" s="4">
        <f t="shared" si="1"/>
        <v>0.27272727272727271</v>
      </c>
      <c r="H12" s="4">
        <f t="shared" si="2"/>
        <v>0</v>
      </c>
    </row>
    <row r="13" spans="1:8" x14ac:dyDescent="0.25">
      <c r="A13" s="13" t="s">
        <v>2105</v>
      </c>
      <c r="B13">
        <f>COUNTIFS('Crowdfunding'!D:D,"&gt;="&amp;50000,'Crowdfunding'!G:G, "successful")</f>
        <v>114</v>
      </c>
      <c r="C13">
        <f>COUNTIFS('Crowdfunding'!D:D,"&gt;="&amp;50000,'Crowdfunding'!G:G, "Failed")</f>
        <v>163</v>
      </c>
      <c r="D13">
        <f>COUNTIFS('Crowdfunding'!D:D,"&gt;="&amp;50000,'Crowdfunding'!G:G, "canceled")</f>
        <v>28</v>
      </c>
      <c r="E13">
        <f t="shared" si="0"/>
        <v>305</v>
      </c>
      <c r="F13" s="4">
        <f t="shared" si="3"/>
        <v>0.3737704918032787</v>
      </c>
      <c r="G13" s="4">
        <f t="shared" si="1"/>
        <v>0.53442622950819674</v>
      </c>
      <c r="H13" s="4">
        <f t="shared" si="2"/>
        <v>9.1803278688524587E-2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F9A1-3E29-4970-93AF-328D23E531BB}">
  <dimension ref="A1:F30"/>
  <sheetViews>
    <sheetView workbookViewId="0"/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2031</v>
      </c>
      <c r="B1" t="s">
        <v>2069</v>
      </c>
    </row>
    <row r="2" spans="1:6" x14ac:dyDescent="0.25">
      <c r="A2" s="9" t="s">
        <v>6</v>
      </c>
      <c r="B2" t="s">
        <v>2069</v>
      </c>
    </row>
    <row r="4" spans="1:6" x14ac:dyDescent="0.25">
      <c r="A4" s="9" t="s">
        <v>2067</v>
      </c>
      <c r="B4" s="9" t="s">
        <v>2068</v>
      </c>
    </row>
    <row r="5" spans="1:6" x14ac:dyDescent="0.25">
      <c r="A5" s="9" t="s">
        <v>2065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25">
      <c r="A6" s="10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10" t="s">
        <v>2064</v>
      </c>
      <c r="E7">
        <v>4</v>
      </c>
      <c r="F7">
        <v>4</v>
      </c>
    </row>
    <row r="8" spans="1:6" x14ac:dyDescent="0.25">
      <c r="A8" s="10" t="s">
        <v>2041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10" t="s">
        <v>2043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10" t="s">
        <v>2042</v>
      </c>
      <c r="C10">
        <v>8</v>
      </c>
      <c r="E10">
        <v>10</v>
      </c>
      <c r="F10">
        <v>18</v>
      </c>
    </row>
    <row r="11" spans="1:6" x14ac:dyDescent="0.25">
      <c r="A11" s="10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10" t="s">
        <v>2033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10" t="s">
        <v>2044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10" t="s">
        <v>2057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10" t="s">
        <v>2056</v>
      </c>
      <c r="C15">
        <v>3</v>
      </c>
      <c r="E15">
        <v>4</v>
      </c>
      <c r="F15">
        <v>7</v>
      </c>
    </row>
    <row r="16" spans="1:6" x14ac:dyDescent="0.25">
      <c r="A16" s="10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10" t="s">
        <v>2047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10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10" t="s">
        <v>2039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10" t="s">
        <v>2055</v>
      </c>
      <c r="C20">
        <v>4</v>
      </c>
      <c r="E20">
        <v>4</v>
      </c>
      <c r="F20">
        <v>8</v>
      </c>
    </row>
    <row r="21" spans="1:6" x14ac:dyDescent="0.25">
      <c r="A21" s="10" t="s">
        <v>2035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10" t="s">
        <v>2062</v>
      </c>
      <c r="C22">
        <v>9</v>
      </c>
      <c r="E22">
        <v>5</v>
      </c>
      <c r="F22">
        <v>14</v>
      </c>
    </row>
    <row r="23" spans="1:6" x14ac:dyDescent="0.25">
      <c r="A23" s="10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10" t="s">
        <v>2059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10" t="s">
        <v>2058</v>
      </c>
      <c r="C25">
        <v>7</v>
      </c>
      <c r="E25">
        <v>14</v>
      </c>
      <c r="F25">
        <v>21</v>
      </c>
    </row>
    <row r="26" spans="1:6" x14ac:dyDescent="0.25">
      <c r="A26" s="10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10" t="s">
        <v>2045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10" t="s">
        <v>2037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10" t="s">
        <v>2061</v>
      </c>
      <c r="E29">
        <v>3</v>
      </c>
      <c r="F29">
        <v>3</v>
      </c>
    </row>
    <row r="30" spans="1:6" x14ac:dyDescent="0.25">
      <c r="A30" s="10" t="s">
        <v>2066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E0C2-1ACB-477A-A268-ED4631189C1C}">
  <dimension ref="A1:E18"/>
  <sheetViews>
    <sheetView zoomScale="190" zoomScaleNormal="190" workbookViewId="0">
      <selection activeCell="B41" sqref="B41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9" t="s">
        <v>2031</v>
      </c>
      <c r="B1" t="s">
        <v>2069</v>
      </c>
    </row>
    <row r="2" spans="1:5" x14ac:dyDescent="0.25">
      <c r="A2" s="9" t="s">
        <v>2085</v>
      </c>
      <c r="B2" t="s">
        <v>2069</v>
      </c>
    </row>
    <row r="4" spans="1:5" x14ac:dyDescent="0.25">
      <c r="A4" s="9" t="s">
        <v>2067</v>
      </c>
      <c r="B4" s="9" t="s">
        <v>2068</v>
      </c>
    </row>
    <row r="5" spans="1:5" x14ac:dyDescent="0.25">
      <c r="A5" s="9" t="s">
        <v>2065</v>
      </c>
      <c r="B5" t="s">
        <v>74</v>
      </c>
      <c r="C5" t="s">
        <v>14</v>
      </c>
      <c r="D5" t="s">
        <v>20</v>
      </c>
      <c r="E5" t="s">
        <v>2066</v>
      </c>
    </row>
    <row r="6" spans="1:5" x14ac:dyDescent="0.25">
      <c r="A6" s="10" t="s">
        <v>2073</v>
      </c>
      <c r="B6">
        <v>6</v>
      </c>
      <c r="C6">
        <v>35</v>
      </c>
      <c r="D6">
        <v>46</v>
      </c>
      <c r="E6">
        <v>87</v>
      </c>
    </row>
    <row r="7" spans="1:5" x14ac:dyDescent="0.25">
      <c r="A7" s="10" t="s">
        <v>2074</v>
      </c>
      <c r="B7">
        <v>8</v>
      </c>
      <c r="C7">
        <v>29</v>
      </c>
      <c r="D7">
        <v>46</v>
      </c>
      <c r="E7">
        <v>83</v>
      </c>
    </row>
    <row r="8" spans="1:5" x14ac:dyDescent="0.25">
      <c r="A8" s="10" t="s">
        <v>2075</v>
      </c>
      <c r="B8">
        <v>3</v>
      </c>
      <c r="C8">
        <v>33</v>
      </c>
      <c r="D8">
        <v>48</v>
      </c>
      <c r="E8">
        <v>84</v>
      </c>
    </row>
    <row r="9" spans="1:5" x14ac:dyDescent="0.25">
      <c r="A9" s="10" t="s">
        <v>2076</v>
      </c>
      <c r="B9">
        <v>2</v>
      </c>
      <c r="C9">
        <v>31</v>
      </c>
      <c r="D9">
        <v>45</v>
      </c>
      <c r="E9">
        <v>78</v>
      </c>
    </row>
    <row r="10" spans="1:5" x14ac:dyDescent="0.25">
      <c r="A10" s="10" t="s">
        <v>2077</v>
      </c>
      <c r="B10">
        <v>2</v>
      </c>
      <c r="C10">
        <v>33</v>
      </c>
      <c r="D10">
        <v>47</v>
      </c>
      <c r="E10">
        <v>82</v>
      </c>
    </row>
    <row r="11" spans="1:5" x14ac:dyDescent="0.25">
      <c r="A11" s="10" t="s">
        <v>2078</v>
      </c>
      <c r="B11">
        <v>3</v>
      </c>
      <c r="C11">
        <v>31</v>
      </c>
      <c r="D11">
        <v>57</v>
      </c>
      <c r="E11">
        <v>91</v>
      </c>
    </row>
    <row r="12" spans="1:5" x14ac:dyDescent="0.25">
      <c r="A12" s="10" t="s">
        <v>2079</v>
      </c>
      <c r="B12">
        <v>4</v>
      </c>
      <c r="C12">
        <v>31</v>
      </c>
      <c r="D12">
        <v>57</v>
      </c>
      <c r="E12">
        <v>92</v>
      </c>
    </row>
    <row r="13" spans="1:5" x14ac:dyDescent="0.25">
      <c r="A13" s="10" t="s">
        <v>2080</v>
      </c>
      <c r="B13">
        <v>8</v>
      </c>
      <c r="C13">
        <v>32</v>
      </c>
      <c r="D13">
        <v>40</v>
      </c>
      <c r="E13">
        <v>80</v>
      </c>
    </row>
    <row r="14" spans="1:5" x14ac:dyDescent="0.25">
      <c r="A14" s="10" t="s">
        <v>2081</v>
      </c>
      <c r="B14">
        <v>5</v>
      </c>
      <c r="C14">
        <v>24</v>
      </c>
      <c r="D14">
        <v>44</v>
      </c>
      <c r="E14">
        <v>73</v>
      </c>
    </row>
    <row r="15" spans="1:5" x14ac:dyDescent="0.25">
      <c r="A15" s="10" t="s">
        <v>2082</v>
      </c>
      <c r="B15">
        <v>6</v>
      </c>
      <c r="C15">
        <v>27</v>
      </c>
      <c r="D15">
        <v>46</v>
      </c>
      <c r="E15">
        <v>79</v>
      </c>
    </row>
    <row r="16" spans="1:5" x14ac:dyDescent="0.25">
      <c r="A16" s="10" t="s">
        <v>2083</v>
      </c>
      <c r="B16">
        <v>4</v>
      </c>
      <c r="C16">
        <v>27</v>
      </c>
      <c r="D16">
        <v>44</v>
      </c>
      <c r="E16">
        <v>75</v>
      </c>
    </row>
    <row r="17" spans="1:5" x14ac:dyDescent="0.25">
      <c r="A17" s="10" t="s">
        <v>2084</v>
      </c>
      <c r="B17">
        <v>6</v>
      </c>
      <c r="C17">
        <v>31</v>
      </c>
      <c r="D17">
        <v>45</v>
      </c>
      <c r="E17">
        <v>82</v>
      </c>
    </row>
    <row r="18" spans="1:5" x14ac:dyDescent="0.25">
      <c r="A18" s="10" t="s">
        <v>2066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2" zoomScaleNormal="100" workbookViewId="0">
      <selection activeCell="V7" sqref="V7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11.75" bestFit="1" customWidth="1"/>
    <col min="6" max="6" width="18.5" style="8" bestFit="1" customWidth="1"/>
    <col min="7" max="7" width="12.5" bestFit="1" customWidth="1"/>
    <col min="8" max="8" width="17.5" bestFit="1" customWidth="1"/>
    <col min="9" max="9" width="20.5" style="6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13.125" bestFit="1" customWidth="1"/>
    <col min="15" max="15" width="12.5" bestFit="1" customWidth="1"/>
    <col min="16" max="16" width="28" bestFit="1" customWidth="1"/>
    <col min="17" max="18" width="27.25" bestFit="1" customWidth="1"/>
    <col min="19" max="19" width="26.375" style="12" bestFit="1" customWidth="1"/>
    <col min="20" max="20" width="25" style="12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7" t="s">
        <v>2029</v>
      </c>
      <c r="G1" s="1" t="s">
        <v>4</v>
      </c>
      <c r="H1" s="1" t="s">
        <v>5</v>
      </c>
      <c r="I1" s="5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2070</v>
      </c>
      <c r="S1" s="11" t="s">
        <v>2071</v>
      </c>
      <c r="T1" s="1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 t="shared" ref="F2:F65" si="0">(E2/D2)*100</f>
        <v>0</v>
      </c>
      <c r="G2" t="s">
        <v>14</v>
      </c>
      <c r="H2">
        <v>0</v>
      </c>
      <c r="I2" s="6" t="str">
        <f>IFERROR(E2/H2, "0")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2032</v>
      </c>
      <c r="R2" t="s">
        <v>2033</v>
      </c>
      <c r="S2" s="12">
        <f>(L2/86400)+25569+(-9/24)</f>
        <v>42335.875</v>
      </c>
      <c r="T2" s="12">
        <f t="shared" ref="T2:T65" si="1">(M2/86400)+25569+(-9/24)</f>
        <v>42352.875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 t="shared" si="0"/>
        <v>1040</v>
      </c>
      <c r="G3" t="s">
        <v>20</v>
      </c>
      <c r="H3">
        <v>158</v>
      </c>
      <c r="I3" s="6">
        <f t="shared" ref="I3:I66" si="2">IFERROR(E3/H3, "0")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2034</v>
      </c>
      <c r="R3" t="s">
        <v>2035</v>
      </c>
      <c r="S3" s="12">
        <f t="shared" ref="S3:S65" si="3">(L3/86400)+25569+(-9/24)</f>
        <v>41869.833333333336</v>
      </c>
      <c r="T3" s="12">
        <f t="shared" si="1"/>
        <v>41871.833333333336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 t="shared" si="0"/>
        <v>131.4787822878229</v>
      </c>
      <c r="G4" t="s">
        <v>20</v>
      </c>
      <c r="H4">
        <v>1425</v>
      </c>
      <c r="I4" s="6">
        <f t="shared" si="2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2036</v>
      </c>
      <c r="R4" t="s">
        <v>2037</v>
      </c>
      <c r="S4" s="12">
        <f t="shared" si="3"/>
        <v>41594.875</v>
      </c>
      <c r="T4" s="12">
        <f t="shared" si="1"/>
        <v>41596.875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 t="shared" si="0"/>
        <v>58.976190476190467</v>
      </c>
      <c r="G5" t="s">
        <v>14</v>
      </c>
      <c r="H5">
        <v>24</v>
      </c>
      <c r="I5" s="6">
        <f t="shared" si="2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2034</v>
      </c>
      <c r="R5" t="s">
        <v>2035</v>
      </c>
      <c r="S5" s="12">
        <f t="shared" si="3"/>
        <v>43687.833333333328</v>
      </c>
      <c r="T5" s="12">
        <f t="shared" si="1"/>
        <v>43727.833333333328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 s="6">
        <f t="shared" si="2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2038</v>
      </c>
      <c r="R6" t="s">
        <v>2039</v>
      </c>
      <c r="S6" s="12">
        <f t="shared" si="3"/>
        <v>43484.875</v>
      </c>
      <c r="T6" s="12">
        <f t="shared" si="1"/>
        <v>43488.875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 s="6">
        <f t="shared" si="2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2038</v>
      </c>
      <c r="R7" t="s">
        <v>2039</v>
      </c>
      <c r="S7" s="12">
        <f t="shared" si="3"/>
        <v>41148.833333333336</v>
      </c>
      <c r="T7" s="12">
        <f t="shared" si="1"/>
        <v>41159.833333333336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 t="shared" si="0"/>
        <v>20.961538461538463</v>
      </c>
      <c r="G8" t="s">
        <v>14</v>
      </c>
      <c r="H8">
        <v>18</v>
      </c>
      <c r="I8" s="6">
        <f t="shared" si="2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2040</v>
      </c>
      <c r="R8" t="s">
        <v>2041</v>
      </c>
      <c r="S8" s="12">
        <f t="shared" si="3"/>
        <v>42990.833333333328</v>
      </c>
      <c r="T8" s="12">
        <f t="shared" si="1"/>
        <v>42991.833333333328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 s="6">
        <f t="shared" si="2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2038</v>
      </c>
      <c r="R9" t="s">
        <v>2039</v>
      </c>
      <c r="S9" s="12">
        <f t="shared" si="3"/>
        <v>42228.833333333328</v>
      </c>
      <c r="T9" s="12">
        <f t="shared" si="1"/>
        <v>42230.833333333328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 s="6">
        <f t="shared" si="2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2038</v>
      </c>
      <c r="R10" t="s">
        <v>2039</v>
      </c>
      <c r="S10" s="12">
        <f t="shared" si="3"/>
        <v>40398.833333333336</v>
      </c>
      <c r="T10" s="12">
        <f t="shared" si="1"/>
        <v>40400.833333333336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 s="6">
        <f t="shared" si="2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2034</v>
      </c>
      <c r="R11" t="s">
        <v>2042</v>
      </c>
      <c r="S11" s="12">
        <f t="shared" si="3"/>
        <v>41535.833333333336</v>
      </c>
      <c r="T11" s="12">
        <f t="shared" si="1"/>
        <v>41584.875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 s="6">
        <f t="shared" si="2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2040</v>
      </c>
      <c r="R12" t="s">
        <v>2043</v>
      </c>
      <c r="S12" s="12">
        <f t="shared" si="3"/>
        <v>40403.833333333336</v>
      </c>
      <c r="T12" s="12">
        <f t="shared" si="1"/>
        <v>40451.833333333336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 s="6">
        <f t="shared" si="2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2038</v>
      </c>
      <c r="R13" t="s">
        <v>2039</v>
      </c>
      <c r="S13" s="12">
        <f t="shared" si="3"/>
        <v>40441.833333333336</v>
      </c>
      <c r="T13" s="12">
        <f t="shared" si="1"/>
        <v>40447.833333333336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 t="shared" si="0"/>
        <v>89.349206349206341</v>
      </c>
      <c r="G14" t="s">
        <v>14</v>
      </c>
      <c r="H14">
        <v>55</v>
      </c>
      <c r="I14" s="6">
        <f t="shared" si="2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2040</v>
      </c>
      <c r="R14" t="s">
        <v>2043</v>
      </c>
      <c r="S14" s="12">
        <f t="shared" si="3"/>
        <v>43759.833333333328</v>
      </c>
      <c r="T14" s="12">
        <f t="shared" si="1"/>
        <v>43767.833333333328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 t="shared" si="0"/>
        <v>245.11904761904765</v>
      </c>
      <c r="G15" t="s">
        <v>20</v>
      </c>
      <c r="H15">
        <v>98</v>
      </c>
      <c r="I15" s="6">
        <f t="shared" si="2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2034</v>
      </c>
      <c r="R15" t="s">
        <v>2044</v>
      </c>
      <c r="S15" s="12">
        <f t="shared" si="3"/>
        <v>42531.833333333328</v>
      </c>
      <c r="T15" s="12">
        <f t="shared" si="1"/>
        <v>42543.833333333328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 t="shared" si="0"/>
        <v>66.769503546099301</v>
      </c>
      <c r="G16" t="s">
        <v>14</v>
      </c>
      <c r="H16">
        <v>200</v>
      </c>
      <c r="I16" s="6">
        <f t="shared" si="2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2034</v>
      </c>
      <c r="R16" t="s">
        <v>2044</v>
      </c>
      <c r="S16" s="12">
        <f t="shared" si="3"/>
        <v>40973.875</v>
      </c>
      <c r="T16" s="12">
        <f t="shared" si="1"/>
        <v>41000.833333333336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47.307881773399011</v>
      </c>
      <c r="G17" t="s">
        <v>14</v>
      </c>
      <c r="H17">
        <v>452</v>
      </c>
      <c r="I17" s="6">
        <f t="shared" si="2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2036</v>
      </c>
      <c r="R17" t="s">
        <v>2045</v>
      </c>
      <c r="S17" s="12">
        <f t="shared" si="3"/>
        <v>43808.875</v>
      </c>
      <c r="T17" s="12">
        <f t="shared" si="1"/>
        <v>43812.875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 s="6">
        <f t="shared" si="2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2046</v>
      </c>
      <c r="R18" t="s">
        <v>2047</v>
      </c>
      <c r="S18" s="12">
        <f t="shared" si="3"/>
        <v>41660.875</v>
      </c>
      <c r="T18" s="12">
        <f t="shared" si="1"/>
        <v>41682.875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 s="6">
        <f t="shared" si="2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2040</v>
      </c>
      <c r="R19" t="s">
        <v>2048</v>
      </c>
      <c r="S19" s="12">
        <f t="shared" si="3"/>
        <v>40554.875</v>
      </c>
      <c r="T19" s="12">
        <f t="shared" si="1"/>
        <v>40555.875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 s="6">
        <f t="shared" si="2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2038</v>
      </c>
      <c r="R20" t="s">
        <v>2039</v>
      </c>
      <c r="S20" s="12">
        <f t="shared" si="3"/>
        <v>43350.833333333328</v>
      </c>
      <c r="T20" s="12">
        <f t="shared" si="1"/>
        <v>43358.833333333328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 s="6">
        <f t="shared" si="2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2038</v>
      </c>
      <c r="R21" t="s">
        <v>2039</v>
      </c>
      <c r="S21" s="12">
        <f t="shared" si="3"/>
        <v>43527.875</v>
      </c>
      <c r="T21" s="12">
        <f t="shared" si="1"/>
        <v>43548.833333333328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 s="6">
        <f t="shared" si="2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2040</v>
      </c>
      <c r="R22" t="s">
        <v>2043</v>
      </c>
      <c r="S22" s="12">
        <f t="shared" si="3"/>
        <v>41847.833333333336</v>
      </c>
      <c r="T22" s="12">
        <f t="shared" si="1"/>
        <v>41847.833333333336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 s="6">
        <f t="shared" si="2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2038</v>
      </c>
      <c r="R23" t="s">
        <v>2039</v>
      </c>
      <c r="S23" s="12">
        <f t="shared" si="3"/>
        <v>40769.833333333336</v>
      </c>
      <c r="T23" s="12">
        <f t="shared" si="1"/>
        <v>40803.833333333336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 s="6">
        <f t="shared" si="2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2038</v>
      </c>
      <c r="R24" t="s">
        <v>2039</v>
      </c>
      <c r="S24" s="12">
        <f t="shared" si="3"/>
        <v>43192.833333333328</v>
      </c>
      <c r="T24" s="12">
        <f t="shared" si="1"/>
        <v>43207.833333333328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 t="shared" si="0"/>
        <v>332.04444444444448</v>
      </c>
      <c r="G25" t="s">
        <v>20</v>
      </c>
      <c r="H25">
        <v>142</v>
      </c>
      <c r="I25" s="6">
        <f t="shared" si="2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2040</v>
      </c>
      <c r="R25" t="s">
        <v>2041</v>
      </c>
      <c r="S25" s="12">
        <f t="shared" si="3"/>
        <v>43509.875</v>
      </c>
      <c r="T25" s="12">
        <f t="shared" si="1"/>
        <v>43562.833333333328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 s="6">
        <f t="shared" si="2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2036</v>
      </c>
      <c r="R26" t="s">
        <v>2045</v>
      </c>
      <c r="S26" s="12">
        <f t="shared" si="3"/>
        <v>41810.833333333336</v>
      </c>
      <c r="T26" s="12">
        <f t="shared" si="1"/>
        <v>41812.833333333336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 s="6">
        <f t="shared" si="2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2049</v>
      </c>
      <c r="R27" t="s">
        <v>2050</v>
      </c>
      <c r="S27" s="12">
        <f t="shared" si="3"/>
        <v>40680.833333333336</v>
      </c>
      <c r="T27" s="12">
        <f t="shared" si="1"/>
        <v>40700.833333333336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 s="6">
        <f t="shared" si="2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2038</v>
      </c>
      <c r="R28" t="s">
        <v>2039</v>
      </c>
      <c r="S28" s="12">
        <f t="shared" si="3"/>
        <v>43311.833333333328</v>
      </c>
      <c r="T28" s="12">
        <f t="shared" si="1"/>
        <v>43338.833333333328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 s="6">
        <f t="shared" si="2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2034</v>
      </c>
      <c r="R29" t="s">
        <v>2035</v>
      </c>
      <c r="S29" s="12">
        <f t="shared" si="3"/>
        <v>42279.833333333328</v>
      </c>
      <c r="T29" s="12">
        <f t="shared" si="1"/>
        <v>42287.833333333328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105.22553516819573</v>
      </c>
      <c r="G30" t="s">
        <v>20</v>
      </c>
      <c r="H30">
        <v>2220</v>
      </c>
      <c r="I30" s="6">
        <f t="shared" si="2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2038</v>
      </c>
      <c r="R30" t="s">
        <v>2039</v>
      </c>
      <c r="S30" s="12">
        <f t="shared" si="3"/>
        <v>40217.875</v>
      </c>
      <c r="T30" s="12">
        <f t="shared" si="1"/>
        <v>40240.875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328.89978213507629</v>
      </c>
      <c r="G31" t="s">
        <v>20</v>
      </c>
      <c r="H31">
        <v>1606</v>
      </c>
      <c r="I31" s="6">
        <f t="shared" si="2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2040</v>
      </c>
      <c r="R31" t="s">
        <v>2051</v>
      </c>
      <c r="S31" s="12">
        <f t="shared" si="3"/>
        <v>43300.833333333328</v>
      </c>
      <c r="T31" s="12">
        <f t="shared" si="1"/>
        <v>43340.833333333328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 s="6">
        <f t="shared" si="2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2040</v>
      </c>
      <c r="R32" t="s">
        <v>2048</v>
      </c>
      <c r="S32" s="12">
        <f t="shared" si="3"/>
        <v>43608.833333333328</v>
      </c>
      <c r="T32" s="12">
        <f t="shared" si="1"/>
        <v>43613.833333333328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 s="6">
        <f t="shared" si="2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2049</v>
      </c>
      <c r="R33" t="s">
        <v>2050</v>
      </c>
      <c r="S33" s="12">
        <f t="shared" si="3"/>
        <v>42373.875</v>
      </c>
      <c r="T33" s="12">
        <f t="shared" si="1"/>
        <v>42401.875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 s="6">
        <f t="shared" si="2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2040</v>
      </c>
      <c r="R34" t="s">
        <v>2041</v>
      </c>
      <c r="S34" s="12">
        <f t="shared" si="3"/>
        <v>43109.875</v>
      </c>
      <c r="T34" s="12">
        <f t="shared" si="1"/>
        <v>43136.875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 s="6">
        <f t="shared" si="2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2038</v>
      </c>
      <c r="R35" t="s">
        <v>2039</v>
      </c>
      <c r="S35" s="12">
        <f t="shared" si="3"/>
        <v>41916.833333333336</v>
      </c>
      <c r="T35" s="12">
        <f t="shared" si="1"/>
        <v>41953.875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 s="6">
        <f t="shared" si="2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2040</v>
      </c>
      <c r="R36" t="s">
        <v>2041</v>
      </c>
      <c r="S36" s="12">
        <f t="shared" si="3"/>
        <v>42816.833333333328</v>
      </c>
      <c r="T36" s="12">
        <f t="shared" si="1"/>
        <v>42821.833333333328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 s="6">
        <f t="shared" si="2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2040</v>
      </c>
      <c r="R37" t="s">
        <v>2043</v>
      </c>
      <c r="S37" s="12">
        <f t="shared" si="3"/>
        <v>43483.875</v>
      </c>
      <c r="T37" s="12">
        <f t="shared" si="1"/>
        <v>43525.875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 t="shared" si="0"/>
        <v>157.28571428571431</v>
      </c>
      <c r="G38" t="s">
        <v>20</v>
      </c>
      <c r="H38">
        <v>16</v>
      </c>
      <c r="I38" s="6">
        <f t="shared" si="2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2038</v>
      </c>
      <c r="R38" t="s">
        <v>2039</v>
      </c>
      <c r="S38" s="12">
        <f t="shared" si="3"/>
        <v>40599.875</v>
      </c>
      <c r="T38" s="12">
        <f t="shared" si="1"/>
        <v>40624.833333333336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 s="6">
        <f t="shared" si="2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2046</v>
      </c>
      <c r="R39" t="s">
        <v>2052</v>
      </c>
      <c r="S39" s="12">
        <f t="shared" si="3"/>
        <v>43743.833333333328</v>
      </c>
      <c r="T39" s="12">
        <f t="shared" si="1"/>
        <v>43776.875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 s="6">
        <f t="shared" si="2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2053</v>
      </c>
      <c r="R40" t="s">
        <v>2054</v>
      </c>
      <c r="S40" s="12">
        <f t="shared" si="3"/>
        <v>40468.833333333336</v>
      </c>
      <c r="T40" s="12">
        <f t="shared" si="1"/>
        <v>40473.833333333336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 s="6">
        <f t="shared" si="2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2038</v>
      </c>
      <c r="R41" t="s">
        <v>2039</v>
      </c>
      <c r="S41" s="12">
        <f t="shared" si="3"/>
        <v>41329.875</v>
      </c>
      <c r="T41" s="12">
        <f t="shared" si="1"/>
        <v>41343.833333333336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 s="6">
        <f t="shared" si="2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2036</v>
      </c>
      <c r="R42" t="s">
        <v>2045</v>
      </c>
      <c r="S42" s="12">
        <f t="shared" si="3"/>
        <v>40333.833333333336</v>
      </c>
      <c r="T42" s="12">
        <f t="shared" si="1"/>
        <v>40352.833333333336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212.92857142857144</v>
      </c>
      <c r="G43" t="s">
        <v>20</v>
      </c>
      <c r="H43">
        <v>111</v>
      </c>
      <c r="I43" s="6">
        <f t="shared" si="2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2034</v>
      </c>
      <c r="R43" t="s">
        <v>2035</v>
      </c>
      <c r="S43" s="12">
        <f t="shared" si="3"/>
        <v>41155.833333333336</v>
      </c>
      <c r="T43" s="12">
        <f t="shared" si="1"/>
        <v>41181.833333333336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 s="6">
        <f t="shared" si="2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2032</v>
      </c>
      <c r="R44" t="s">
        <v>2033</v>
      </c>
      <c r="S44" s="12">
        <f t="shared" si="3"/>
        <v>40727.833333333336</v>
      </c>
      <c r="T44" s="12">
        <f t="shared" si="1"/>
        <v>40736.833333333336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 s="6">
        <f t="shared" si="2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2046</v>
      </c>
      <c r="R45" t="s">
        <v>2055</v>
      </c>
      <c r="S45" s="12">
        <f t="shared" si="3"/>
        <v>41843.833333333336</v>
      </c>
      <c r="T45" s="12">
        <f t="shared" si="1"/>
        <v>41859.833333333336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 s="6">
        <f t="shared" si="2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2046</v>
      </c>
      <c r="R46" t="s">
        <v>2052</v>
      </c>
      <c r="S46" s="12">
        <f t="shared" si="3"/>
        <v>43540.833333333328</v>
      </c>
      <c r="T46" s="12">
        <f t="shared" si="1"/>
        <v>43541.833333333328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 s="6">
        <f t="shared" si="2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2038</v>
      </c>
      <c r="R47" t="s">
        <v>2039</v>
      </c>
      <c r="S47" s="12">
        <f t="shared" si="3"/>
        <v>42675.833333333328</v>
      </c>
      <c r="T47" s="12">
        <f t="shared" si="1"/>
        <v>42690.875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114.78378378378378</v>
      </c>
      <c r="G48" t="s">
        <v>20</v>
      </c>
      <c r="H48">
        <v>92</v>
      </c>
      <c r="I48" s="6">
        <f t="shared" si="2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2034</v>
      </c>
      <c r="R48" t="s">
        <v>2035</v>
      </c>
      <c r="S48" s="12">
        <f t="shared" si="3"/>
        <v>40366.833333333336</v>
      </c>
      <c r="T48" s="12">
        <f t="shared" si="1"/>
        <v>40389.833333333336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 s="6">
        <f t="shared" si="2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2038</v>
      </c>
      <c r="R49" t="s">
        <v>2039</v>
      </c>
      <c r="S49" s="12">
        <f t="shared" si="3"/>
        <v>41726.833333333336</v>
      </c>
      <c r="T49" s="12">
        <f t="shared" si="1"/>
        <v>41756.833333333336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 s="6">
        <f t="shared" si="2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2038</v>
      </c>
      <c r="R50" t="s">
        <v>2039</v>
      </c>
      <c r="S50" s="12">
        <f t="shared" si="3"/>
        <v>42179.833333333328</v>
      </c>
      <c r="T50" s="12">
        <f t="shared" si="1"/>
        <v>42191.833333333328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 s="6">
        <f t="shared" si="2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2034</v>
      </c>
      <c r="R51" t="s">
        <v>2035</v>
      </c>
      <c r="S51" s="12">
        <f t="shared" si="3"/>
        <v>43757.833333333328</v>
      </c>
      <c r="T51" s="12">
        <f t="shared" si="1"/>
        <v>43802.875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 s="6">
        <f t="shared" si="2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2034</v>
      </c>
      <c r="R52" t="s">
        <v>2056</v>
      </c>
      <c r="S52" s="12">
        <f t="shared" si="3"/>
        <v>41486.833333333336</v>
      </c>
      <c r="T52" s="12">
        <f t="shared" si="1"/>
        <v>41514.833333333336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 s="6">
        <f t="shared" si="2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2036</v>
      </c>
      <c r="R53" t="s">
        <v>2045</v>
      </c>
      <c r="S53" s="12">
        <f t="shared" si="3"/>
        <v>40994.833333333336</v>
      </c>
      <c r="T53" s="12">
        <f t="shared" si="1"/>
        <v>41010.833333333336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 s="6">
        <f t="shared" si="2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2038</v>
      </c>
      <c r="R54" t="s">
        <v>2039</v>
      </c>
      <c r="S54" s="12">
        <f t="shared" si="3"/>
        <v>40435.833333333336</v>
      </c>
      <c r="T54" s="12">
        <f t="shared" si="1"/>
        <v>40439.833333333336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 s="6">
        <f t="shared" si="2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2040</v>
      </c>
      <c r="R55" t="s">
        <v>2043</v>
      </c>
      <c r="S55" s="12">
        <f t="shared" si="3"/>
        <v>41778.833333333336</v>
      </c>
      <c r="T55" s="12">
        <f t="shared" si="1"/>
        <v>41817.833333333336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 s="6">
        <f t="shared" si="2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2036</v>
      </c>
      <c r="R56" t="s">
        <v>2045</v>
      </c>
      <c r="S56" s="12">
        <f t="shared" si="3"/>
        <v>43169.875</v>
      </c>
      <c r="T56" s="12">
        <f t="shared" si="1"/>
        <v>43175.833333333328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 s="6">
        <f t="shared" si="2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2034</v>
      </c>
      <c r="R57" t="s">
        <v>2057</v>
      </c>
      <c r="S57" s="12">
        <f t="shared" si="3"/>
        <v>43310.833333333328</v>
      </c>
      <c r="T57" s="12">
        <f t="shared" si="1"/>
        <v>43315.833333333328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 s="6">
        <f t="shared" si="2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2036</v>
      </c>
      <c r="R58" t="s">
        <v>2045</v>
      </c>
      <c r="S58" s="12">
        <f t="shared" si="3"/>
        <v>42013.875</v>
      </c>
      <c r="T58" s="12">
        <f t="shared" si="1"/>
        <v>42020.875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 s="6">
        <f t="shared" si="2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2049</v>
      </c>
      <c r="R59" t="s">
        <v>2050</v>
      </c>
      <c r="S59" s="12">
        <f t="shared" si="3"/>
        <v>42978.833333333328</v>
      </c>
      <c r="T59" s="12">
        <f t="shared" si="1"/>
        <v>42990.833333333328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227.11111111111114</v>
      </c>
      <c r="G60" t="s">
        <v>20</v>
      </c>
      <c r="H60">
        <v>211</v>
      </c>
      <c r="I60" s="6">
        <f t="shared" si="2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2038</v>
      </c>
      <c r="R60" t="s">
        <v>2039</v>
      </c>
      <c r="S60" s="12">
        <f t="shared" si="3"/>
        <v>42267.833333333328</v>
      </c>
      <c r="T60" s="12">
        <f t="shared" si="1"/>
        <v>42280.833333333328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 t="shared" si="0"/>
        <v>275.07142857142861</v>
      </c>
      <c r="G61" t="s">
        <v>20</v>
      </c>
      <c r="H61">
        <v>128</v>
      </c>
      <c r="I61" s="6">
        <f t="shared" si="2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2038</v>
      </c>
      <c r="R61" t="s">
        <v>2039</v>
      </c>
      <c r="S61" s="12">
        <f t="shared" si="3"/>
        <v>42897.833333333328</v>
      </c>
      <c r="T61" s="12">
        <f t="shared" si="1"/>
        <v>42912.833333333328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 s="6">
        <f t="shared" si="2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2038</v>
      </c>
      <c r="R62" t="s">
        <v>2039</v>
      </c>
      <c r="S62" s="12">
        <f t="shared" si="3"/>
        <v>41106.833333333336</v>
      </c>
      <c r="T62" s="12">
        <f t="shared" si="1"/>
        <v>41109.833333333336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 s="6">
        <f t="shared" si="2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2038</v>
      </c>
      <c r="R63" t="s">
        <v>2039</v>
      </c>
      <c r="S63" s="12">
        <f t="shared" si="3"/>
        <v>40594.875</v>
      </c>
      <c r="T63" s="12">
        <f t="shared" si="1"/>
        <v>40634.833333333336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 s="6">
        <f t="shared" si="2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2036</v>
      </c>
      <c r="R64" t="s">
        <v>2037</v>
      </c>
      <c r="S64" s="12">
        <f t="shared" si="3"/>
        <v>42159.833333333328</v>
      </c>
      <c r="T64" s="12">
        <f t="shared" si="1"/>
        <v>42160.833333333328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 s="6">
        <f t="shared" si="2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2038</v>
      </c>
      <c r="R65" t="s">
        <v>2039</v>
      </c>
      <c r="S65" s="12">
        <f t="shared" si="3"/>
        <v>42852.833333333328</v>
      </c>
      <c r="T65" s="12">
        <f t="shared" si="1"/>
        <v>42858.833333333328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 t="shared" ref="F66:F129" si="4">(E66/D66)*100</f>
        <v>97.642857142857139</v>
      </c>
      <c r="G66" t="s">
        <v>14</v>
      </c>
      <c r="H66">
        <v>38</v>
      </c>
      <c r="I66" s="6">
        <f t="shared" si="2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2036</v>
      </c>
      <c r="R66" t="s">
        <v>2037</v>
      </c>
      <c r="S66" s="12">
        <f t="shared" ref="S66:S129" si="5">(L66/86400)+25569+(-9/24)</f>
        <v>43282.833333333328</v>
      </c>
      <c r="T66" s="12">
        <f t="shared" ref="T66:T129" si="6">(M66/86400)+25569+(-9/24)</f>
        <v>43297.833333333328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 t="shared" si="4"/>
        <v>236.14754098360655</v>
      </c>
      <c r="G67" t="s">
        <v>20</v>
      </c>
      <c r="H67">
        <v>236</v>
      </c>
      <c r="I67" s="6">
        <f t="shared" ref="I67:I130" si="7">IFERROR(E67/H67, "0")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2038</v>
      </c>
      <c r="R67" t="s">
        <v>2039</v>
      </c>
      <c r="S67" s="12">
        <f t="shared" si="5"/>
        <v>40569.875</v>
      </c>
      <c r="T67" s="12">
        <f t="shared" si="6"/>
        <v>40576.875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 t="shared" si="4"/>
        <v>45.068965517241381</v>
      </c>
      <c r="G68" t="s">
        <v>14</v>
      </c>
      <c r="H68">
        <v>12</v>
      </c>
      <c r="I68" s="6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2038</v>
      </c>
      <c r="R68" t="s">
        <v>2039</v>
      </c>
      <c r="S68" s="12">
        <f t="shared" si="5"/>
        <v>42101.833333333328</v>
      </c>
      <c r="T68" s="12">
        <f t="shared" si="6"/>
        <v>42106.833333333328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 t="shared" si="4"/>
        <v>162.38567493112947</v>
      </c>
      <c r="G69" t="s">
        <v>20</v>
      </c>
      <c r="H69">
        <v>4065</v>
      </c>
      <c r="I69" s="6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2036</v>
      </c>
      <c r="R69" t="s">
        <v>2045</v>
      </c>
      <c r="S69" s="12">
        <f t="shared" si="5"/>
        <v>40202.875</v>
      </c>
      <c r="T69" s="12">
        <f t="shared" si="6"/>
        <v>40207.875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 t="shared" si="4"/>
        <v>254.52631578947367</v>
      </c>
      <c r="G70" t="s">
        <v>20</v>
      </c>
      <c r="H70">
        <v>246</v>
      </c>
      <c r="I70" s="6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2038</v>
      </c>
      <c r="R70" t="s">
        <v>2039</v>
      </c>
      <c r="S70" s="12">
        <f t="shared" si="5"/>
        <v>42942.833333333328</v>
      </c>
      <c r="T70" s="12">
        <f t="shared" si="6"/>
        <v>42989.833333333328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 t="shared" si="4"/>
        <v>24.063291139240505</v>
      </c>
      <c r="G71" t="s">
        <v>74</v>
      </c>
      <c r="H71">
        <v>17</v>
      </c>
      <c r="I71" s="6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2038</v>
      </c>
      <c r="R71" t="s">
        <v>2039</v>
      </c>
      <c r="S71" s="12">
        <f t="shared" si="5"/>
        <v>40530.875</v>
      </c>
      <c r="T71" s="12">
        <f t="shared" si="6"/>
        <v>40564.875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 t="shared" si="4"/>
        <v>123.74140625000001</v>
      </c>
      <c r="G72" t="s">
        <v>20</v>
      </c>
      <c r="H72">
        <v>2475</v>
      </c>
      <c r="I72" s="6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2038</v>
      </c>
      <c r="R72" t="s">
        <v>2039</v>
      </c>
      <c r="S72" s="12">
        <f t="shared" si="5"/>
        <v>40483.833333333336</v>
      </c>
      <c r="T72" s="12">
        <f t="shared" si="6"/>
        <v>40532.875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 t="shared" si="4"/>
        <v>108.06666666666666</v>
      </c>
      <c r="G73" t="s">
        <v>20</v>
      </c>
      <c r="H73">
        <v>76</v>
      </c>
      <c r="I73" s="6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2038</v>
      </c>
      <c r="R73" t="s">
        <v>2039</v>
      </c>
      <c r="S73" s="12">
        <f t="shared" si="5"/>
        <v>43798.875</v>
      </c>
      <c r="T73" s="12">
        <f t="shared" si="6"/>
        <v>43802.875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 t="shared" si="4"/>
        <v>670.33333333333326</v>
      </c>
      <c r="G74" t="s">
        <v>20</v>
      </c>
      <c r="H74">
        <v>54</v>
      </c>
      <c r="I74" s="6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2040</v>
      </c>
      <c r="R74" t="s">
        <v>2048</v>
      </c>
      <c r="S74" s="12">
        <f t="shared" si="5"/>
        <v>42185.833333333328</v>
      </c>
      <c r="T74" s="12">
        <f t="shared" si="6"/>
        <v>42221.833333333328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 t="shared" si="4"/>
        <v>660.92857142857144</v>
      </c>
      <c r="G75" t="s">
        <v>20</v>
      </c>
      <c r="H75">
        <v>88</v>
      </c>
      <c r="I75" s="6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2034</v>
      </c>
      <c r="R75" t="s">
        <v>2057</v>
      </c>
      <c r="S75" s="12">
        <f t="shared" si="5"/>
        <v>42700.875</v>
      </c>
      <c r="T75" s="12">
        <f t="shared" si="6"/>
        <v>42703.875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 t="shared" si="4"/>
        <v>122.46153846153847</v>
      </c>
      <c r="G76" t="s">
        <v>20</v>
      </c>
      <c r="H76">
        <v>85</v>
      </c>
      <c r="I76" s="6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2034</v>
      </c>
      <c r="R76" t="s">
        <v>2056</v>
      </c>
      <c r="S76" s="12">
        <f t="shared" si="5"/>
        <v>42455.833333333328</v>
      </c>
      <c r="T76" s="12">
        <f t="shared" si="6"/>
        <v>42456.833333333328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 t="shared" si="4"/>
        <v>150.57731958762886</v>
      </c>
      <c r="G77" t="s">
        <v>20</v>
      </c>
      <c r="H77">
        <v>170</v>
      </c>
      <c r="I77" s="6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2053</v>
      </c>
      <c r="R77" t="s">
        <v>2054</v>
      </c>
      <c r="S77" s="12">
        <f t="shared" si="5"/>
        <v>43295.833333333328</v>
      </c>
      <c r="T77" s="12">
        <f t="shared" si="6"/>
        <v>43303.833333333328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 t="shared" si="4"/>
        <v>78.106590724165997</v>
      </c>
      <c r="G78" t="s">
        <v>14</v>
      </c>
      <c r="H78">
        <v>1684</v>
      </c>
      <c r="I78" s="6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2038</v>
      </c>
      <c r="R78" t="s">
        <v>2039</v>
      </c>
      <c r="S78" s="12">
        <f t="shared" si="5"/>
        <v>42026.875</v>
      </c>
      <c r="T78" s="12">
        <f t="shared" si="6"/>
        <v>42075.833333333328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 t="shared" si="4"/>
        <v>46.94736842105263</v>
      </c>
      <c r="G79" t="s">
        <v>14</v>
      </c>
      <c r="H79">
        <v>56</v>
      </c>
      <c r="I79" s="6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2040</v>
      </c>
      <c r="R79" t="s">
        <v>2048</v>
      </c>
      <c r="S79" s="12">
        <f t="shared" si="5"/>
        <v>40447.833333333336</v>
      </c>
      <c r="T79" s="12">
        <f t="shared" si="6"/>
        <v>40461.833333333336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 t="shared" si="4"/>
        <v>300.8</v>
      </c>
      <c r="G80" t="s">
        <v>20</v>
      </c>
      <c r="H80">
        <v>330</v>
      </c>
      <c r="I80" s="6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2046</v>
      </c>
      <c r="R80" t="s">
        <v>2058</v>
      </c>
      <c r="S80" s="12">
        <f t="shared" si="5"/>
        <v>43205.833333333328</v>
      </c>
      <c r="T80" s="12">
        <f t="shared" si="6"/>
        <v>43206.833333333328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 t="shared" si="4"/>
        <v>69.598615916955026</v>
      </c>
      <c r="G81" t="s">
        <v>14</v>
      </c>
      <c r="H81">
        <v>838</v>
      </c>
      <c r="I81" s="6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2038</v>
      </c>
      <c r="R81" t="s">
        <v>2039</v>
      </c>
      <c r="S81" s="12">
        <f t="shared" si="5"/>
        <v>43266.833333333328</v>
      </c>
      <c r="T81" s="12">
        <f t="shared" si="6"/>
        <v>43271.833333333328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 t="shared" si="4"/>
        <v>637.4545454545455</v>
      </c>
      <c r="G82" t="s">
        <v>20</v>
      </c>
      <c r="H82">
        <v>127</v>
      </c>
      <c r="I82" s="6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2049</v>
      </c>
      <c r="R82" t="s">
        <v>2050</v>
      </c>
      <c r="S82" s="12">
        <f t="shared" si="5"/>
        <v>42975.833333333328</v>
      </c>
      <c r="T82" s="12">
        <f t="shared" si="6"/>
        <v>43005.833333333328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 t="shared" si="4"/>
        <v>225.33928571428569</v>
      </c>
      <c r="G83" t="s">
        <v>20</v>
      </c>
      <c r="H83">
        <v>411</v>
      </c>
      <c r="I83" s="6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2034</v>
      </c>
      <c r="R83" t="s">
        <v>2035</v>
      </c>
      <c r="S83" s="12">
        <f t="shared" si="5"/>
        <v>43061.875</v>
      </c>
      <c r="T83" s="12">
        <f t="shared" si="6"/>
        <v>43086.875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 t="shared" si="4"/>
        <v>1497.3000000000002</v>
      </c>
      <c r="G84" t="s">
        <v>20</v>
      </c>
      <c r="H84">
        <v>180</v>
      </c>
      <c r="I84" s="6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2049</v>
      </c>
      <c r="R84" t="s">
        <v>2050</v>
      </c>
      <c r="S84" s="12">
        <f t="shared" si="5"/>
        <v>43481.875</v>
      </c>
      <c r="T84" s="12">
        <f t="shared" si="6"/>
        <v>43488.875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 t="shared" si="4"/>
        <v>37.590225563909776</v>
      </c>
      <c r="G85" t="s">
        <v>14</v>
      </c>
      <c r="H85">
        <v>1000</v>
      </c>
      <c r="I85" s="6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2034</v>
      </c>
      <c r="R85" t="s">
        <v>2042</v>
      </c>
      <c r="S85" s="12">
        <f t="shared" si="5"/>
        <v>42578.833333333328</v>
      </c>
      <c r="T85" s="12">
        <f t="shared" si="6"/>
        <v>42600.833333333328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 t="shared" si="4"/>
        <v>132.36942675159236</v>
      </c>
      <c r="G86" t="s">
        <v>20</v>
      </c>
      <c r="H86">
        <v>374</v>
      </c>
      <c r="I86" s="6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2036</v>
      </c>
      <c r="R86" t="s">
        <v>2045</v>
      </c>
      <c r="S86" s="12">
        <f t="shared" si="5"/>
        <v>41117.833333333336</v>
      </c>
      <c r="T86" s="12">
        <f t="shared" si="6"/>
        <v>41127.833333333336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 t="shared" si="4"/>
        <v>131.22448979591837</v>
      </c>
      <c r="G87" t="s">
        <v>20</v>
      </c>
      <c r="H87">
        <v>71</v>
      </c>
      <c r="I87" s="6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2034</v>
      </c>
      <c r="R87" t="s">
        <v>2044</v>
      </c>
      <c r="S87" s="12">
        <f t="shared" si="5"/>
        <v>40796.833333333336</v>
      </c>
      <c r="T87" s="12">
        <f t="shared" si="6"/>
        <v>40804.833333333336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 t="shared" si="4"/>
        <v>167.63513513513513</v>
      </c>
      <c r="G88" t="s">
        <v>20</v>
      </c>
      <c r="H88">
        <v>203</v>
      </c>
      <c r="I88" s="6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2038</v>
      </c>
      <c r="R88" t="s">
        <v>2039</v>
      </c>
      <c r="S88" s="12">
        <f t="shared" si="5"/>
        <v>42127.833333333328</v>
      </c>
      <c r="T88" s="12">
        <f t="shared" si="6"/>
        <v>42140.833333333328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 t="shared" si="4"/>
        <v>61.984886649874063</v>
      </c>
      <c r="G89" t="s">
        <v>14</v>
      </c>
      <c r="H89">
        <v>1482</v>
      </c>
      <c r="I89" s="6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2034</v>
      </c>
      <c r="R89" t="s">
        <v>2035</v>
      </c>
      <c r="S89" s="12">
        <f t="shared" si="5"/>
        <v>40609.875</v>
      </c>
      <c r="T89" s="12">
        <f t="shared" si="6"/>
        <v>40620.833333333336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 t="shared" si="4"/>
        <v>260.75</v>
      </c>
      <c r="G90" t="s">
        <v>20</v>
      </c>
      <c r="H90">
        <v>113</v>
      </c>
      <c r="I90" s="6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2046</v>
      </c>
      <c r="R90" t="s">
        <v>2058</v>
      </c>
      <c r="S90" s="12">
        <f t="shared" si="5"/>
        <v>42109.833333333328</v>
      </c>
      <c r="T90" s="12">
        <f t="shared" si="6"/>
        <v>42131.833333333328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 t="shared" si="4"/>
        <v>252.58823529411765</v>
      </c>
      <c r="G91" t="s">
        <v>20</v>
      </c>
      <c r="H91">
        <v>96</v>
      </c>
      <c r="I91" s="6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2038</v>
      </c>
      <c r="R91" t="s">
        <v>2039</v>
      </c>
      <c r="S91" s="12">
        <f t="shared" si="5"/>
        <v>40282.833333333336</v>
      </c>
      <c r="T91" s="12">
        <f t="shared" si="6"/>
        <v>40284.833333333336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 t="shared" si="4"/>
        <v>78.615384615384613</v>
      </c>
      <c r="G92" t="s">
        <v>14</v>
      </c>
      <c r="H92">
        <v>106</v>
      </c>
      <c r="I92" s="6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2038</v>
      </c>
      <c r="R92" t="s">
        <v>2039</v>
      </c>
      <c r="S92" s="12">
        <f t="shared" si="5"/>
        <v>42424.875</v>
      </c>
      <c r="T92" s="12">
        <f t="shared" si="6"/>
        <v>42424.875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 t="shared" si="4"/>
        <v>48.404406999351913</v>
      </c>
      <c r="G93" t="s">
        <v>14</v>
      </c>
      <c r="H93">
        <v>679</v>
      </c>
      <c r="I93" s="6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2046</v>
      </c>
      <c r="R93" t="s">
        <v>2058</v>
      </c>
      <c r="S93" s="12">
        <f t="shared" si="5"/>
        <v>42587.833333333328</v>
      </c>
      <c r="T93" s="12">
        <f t="shared" si="6"/>
        <v>42615.833333333328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 t="shared" si="4"/>
        <v>258.875</v>
      </c>
      <c r="G94" t="s">
        <v>20</v>
      </c>
      <c r="H94">
        <v>498</v>
      </c>
      <c r="I94" s="6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2049</v>
      </c>
      <c r="R94" t="s">
        <v>2050</v>
      </c>
      <c r="S94" s="12">
        <f t="shared" si="5"/>
        <v>40351.833333333336</v>
      </c>
      <c r="T94" s="12">
        <f t="shared" si="6"/>
        <v>40352.833333333336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 t="shared" si="4"/>
        <v>60.548713235294116</v>
      </c>
      <c r="G95" t="s">
        <v>74</v>
      </c>
      <c r="H95">
        <v>610</v>
      </c>
      <c r="I95" s="6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2038</v>
      </c>
      <c r="R95" t="s">
        <v>2039</v>
      </c>
      <c r="S95" s="12">
        <f t="shared" si="5"/>
        <v>41201.833333333336</v>
      </c>
      <c r="T95" s="12">
        <f t="shared" si="6"/>
        <v>41205.833333333336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 t="shared" si="4"/>
        <v>303.68965517241378</v>
      </c>
      <c r="G96" t="s">
        <v>20</v>
      </c>
      <c r="H96">
        <v>180</v>
      </c>
      <c r="I96" s="6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2036</v>
      </c>
      <c r="R96" t="s">
        <v>2037</v>
      </c>
      <c r="S96" s="12">
        <f t="shared" si="5"/>
        <v>43561.833333333328</v>
      </c>
      <c r="T96" s="12">
        <f t="shared" si="6"/>
        <v>43572.833333333328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 t="shared" si="4"/>
        <v>112.99999999999999</v>
      </c>
      <c r="G97" t="s">
        <v>20</v>
      </c>
      <c r="H97">
        <v>27</v>
      </c>
      <c r="I97" s="6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2040</v>
      </c>
      <c r="R97" t="s">
        <v>2041</v>
      </c>
      <c r="S97" s="12">
        <f t="shared" si="5"/>
        <v>43751.833333333328</v>
      </c>
      <c r="T97" s="12">
        <f t="shared" si="6"/>
        <v>43758.833333333328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 t="shared" si="4"/>
        <v>217.37876614060258</v>
      </c>
      <c r="G98" t="s">
        <v>20</v>
      </c>
      <c r="H98">
        <v>2331</v>
      </c>
      <c r="I98" s="6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2038</v>
      </c>
      <c r="R98" t="s">
        <v>2039</v>
      </c>
      <c r="S98" s="12">
        <f t="shared" si="5"/>
        <v>40611.875</v>
      </c>
      <c r="T98" s="12">
        <f t="shared" si="6"/>
        <v>40624.833333333336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 t="shared" si="4"/>
        <v>926.69230769230762</v>
      </c>
      <c r="G99" t="s">
        <v>20</v>
      </c>
      <c r="H99">
        <v>113</v>
      </c>
      <c r="I99" s="6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2032</v>
      </c>
      <c r="R99" t="s">
        <v>2033</v>
      </c>
      <c r="S99" s="12">
        <f t="shared" si="5"/>
        <v>42179.833333333328</v>
      </c>
      <c r="T99" s="12">
        <f t="shared" si="6"/>
        <v>42233.833333333328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 t="shared" si="4"/>
        <v>33.692229038854805</v>
      </c>
      <c r="G100" t="s">
        <v>14</v>
      </c>
      <c r="H100">
        <v>1220</v>
      </c>
      <c r="I100" s="6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2049</v>
      </c>
      <c r="R100" t="s">
        <v>2050</v>
      </c>
      <c r="S100" s="12">
        <f t="shared" si="5"/>
        <v>42211.833333333328</v>
      </c>
      <c r="T100" s="12">
        <f t="shared" si="6"/>
        <v>42215.833333333328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 t="shared" si="4"/>
        <v>196.7236842105263</v>
      </c>
      <c r="G101" t="s">
        <v>20</v>
      </c>
      <c r="H101">
        <v>164</v>
      </c>
      <c r="I101" s="6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2038</v>
      </c>
      <c r="R101" t="s">
        <v>2039</v>
      </c>
      <c r="S101" s="12">
        <f t="shared" si="5"/>
        <v>41967.875</v>
      </c>
      <c r="T101" s="12">
        <f t="shared" si="6"/>
        <v>41996.875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 t="shared" si="4"/>
        <v>1</v>
      </c>
      <c r="G102" t="s">
        <v>14</v>
      </c>
      <c r="H102">
        <v>1</v>
      </c>
      <c r="I102" s="6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2038</v>
      </c>
      <c r="R102" t="s">
        <v>2039</v>
      </c>
      <c r="S102" s="12">
        <f t="shared" si="5"/>
        <v>40834.833333333336</v>
      </c>
      <c r="T102" s="12">
        <f t="shared" si="6"/>
        <v>40852.833333333336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 t="shared" si="4"/>
        <v>1021.4444444444445</v>
      </c>
      <c r="G103" t="s">
        <v>20</v>
      </c>
      <c r="H103">
        <v>164</v>
      </c>
      <c r="I103" s="6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2034</v>
      </c>
      <c r="R103" t="s">
        <v>2042</v>
      </c>
      <c r="S103" s="12">
        <f t="shared" si="5"/>
        <v>42055.875</v>
      </c>
      <c r="T103" s="12">
        <f t="shared" si="6"/>
        <v>42062.875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 t="shared" si="4"/>
        <v>281.67567567567568</v>
      </c>
      <c r="G104" t="s">
        <v>20</v>
      </c>
      <c r="H104">
        <v>336</v>
      </c>
      <c r="I104" s="6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2036</v>
      </c>
      <c r="R104" t="s">
        <v>2045</v>
      </c>
      <c r="S104" s="12">
        <f t="shared" si="5"/>
        <v>43233.833333333328</v>
      </c>
      <c r="T104" s="12">
        <f t="shared" si="6"/>
        <v>43240.833333333328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 t="shared" si="4"/>
        <v>24.610000000000003</v>
      </c>
      <c r="G105" t="s">
        <v>14</v>
      </c>
      <c r="H105">
        <v>37</v>
      </c>
      <c r="I105" s="6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2034</v>
      </c>
      <c r="R105" t="s">
        <v>2042</v>
      </c>
      <c r="S105" s="12">
        <f t="shared" si="5"/>
        <v>40474.833333333336</v>
      </c>
      <c r="T105" s="12">
        <f t="shared" si="6"/>
        <v>40483.833333333336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 t="shared" si="4"/>
        <v>143.14010067114094</v>
      </c>
      <c r="G106" t="s">
        <v>20</v>
      </c>
      <c r="H106">
        <v>1917</v>
      </c>
      <c r="I106" s="6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2034</v>
      </c>
      <c r="R106" t="s">
        <v>2044</v>
      </c>
      <c r="S106" s="12">
        <f t="shared" si="5"/>
        <v>42877.833333333328</v>
      </c>
      <c r="T106" s="12">
        <f t="shared" si="6"/>
        <v>42878.833333333328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 t="shared" si="4"/>
        <v>144.54411764705884</v>
      </c>
      <c r="G107" t="s">
        <v>20</v>
      </c>
      <c r="H107">
        <v>95</v>
      </c>
      <c r="I107" s="6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2036</v>
      </c>
      <c r="R107" t="s">
        <v>2037</v>
      </c>
      <c r="S107" s="12">
        <f t="shared" si="5"/>
        <v>41365.833333333336</v>
      </c>
      <c r="T107" s="12">
        <f t="shared" si="6"/>
        <v>41383.833333333336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 t="shared" si="4"/>
        <v>359.12820512820514</v>
      </c>
      <c r="G108" t="s">
        <v>20</v>
      </c>
      <c r="H108">
        <v>147</v>
      </c>
      <c r="I108" s="6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2038</v>
      </c>
      <c r="R108" t="s">
        <v>2039</v>
      </c>
      <c r="S108" s="12">
        <f t="shared" si="5"/>
        <v>43715.833333333328</v>
      </c>
      <c r="T108" s="12">
        <f t="shared" si="6"/>
        <v>43720.833333333328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 t="shared" si="4"/>
        <v>186.48571428571427</v>
      </c>
      <c r="G109" t="s">
        <v>20</v>
      </c>
      <c r="H109">
        <v>86</v>
      </c>
      <c r="I109" s="6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2038</v>
      </c>
      <c r="R109" t="s">
        <v>2039</v>
      </c>
      <c r="S109" s="12">
        <f t="shared" si="5"/>
        <v>43212.833333333328</v>
      </c>
      <c r="T109" s="12">
        <f t="shared" si="6"/>
        <v>43229.833333333328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 t="shared" si="4"/>
        <v>595.26666666666665</v>
      </c>
      <c r="G110" t="s">
        <v>20</v>
      </c>
      <c r="H110">
        <v>83</v>
      </c>
      <c r="I110" s="6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2040</v>
      </c>
      <c r="R110" t="s">
        <v>2041</v>
      </c>
      <c r="S110" s="12">
        <f t="shared" si="5"/>
        <v>41004.833333333336</v>
      </c>
      <c r="T110" s="12">
        <f t="shared" si="6"/>
        <v>41041.833333333336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 t="shared" si="4"/>
        <v>59.21153846153846</v>
      </c>
      <c r="G111" t="s">
        <v>14</v>
      </c>
      <c r="H111">
        <v>60</v>
      </c>
      <c r="I111" s="6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2040</v>
      </c>
      <c r="R111" t="s">
        <v>2059</v>
      </c>
      <c r="S111" s="12">
        <f t="shared" si="5"/>
        <v>41650.875</v>
      </c>
      <c r="T111" s="12">
        <f t="shared" si="6"/>
        <v>41652.875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 t="shared" si="4"/>
        <v>14.962780898876405</v>
      </c>
      <c r="G112" t="s">
        <v>14</v>
      </c>
      <c r="H112">
        <v>296</v>
      </c>
      <c r="I112" s="6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2032</v>
      </c>
      <c r="R112" t="s">
        <v>2033</v>
      </c>
      <c r="S112" s="12">
        <f t="shared" si="5"/>
        <v>43353.833333333328</v>
      </c>
      <c r="T112" s="12">
        <f t="shared" si="6"/>
        <v>43372.833333333328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 t="shared" si="4"/>
        <v>119.95602605863192</v>
      </c>
      <c r="G113" t="s">
        <v>20</v>
      </c>
      <c r="H113">
        <v>676</v>
      </c>
      <c r="I113" s="6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2046</v>
      </c>
      <c r="R113" t="s">
        <v>2055</v>
      </c>
      <c r="S113" s="12">
        <f t="shared" si="5"/>
        <v>41173.833333333336</v>
      </c>
      <c r="T113" s="12">
        <f t="shared" si="6"/>
        <v>41179.833333333336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 t="shared" si="4"/>
        <v>268.82978723404256</v>
      </c>
      <c r="G114" t="s">
        <v>20</v>
      </c>
      <c r="H114">
        <v>361</v>
      </c>
      <c r="I114" s="6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2036</v>
      </c>
      <c r="R114" t="s">
        <v>2037</v>
      </c>
      <c r="S114" s="12">
        <f t="shared" si="5"/>
        <v>41874.833333333336</v>
      </c>
      <c r="T114" s="12">
        <f t="shared" si="6"/>
        <v>41889.833333333336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 t="shared" si="4"/>
        <v>376.87878787878788</v>
      </c>
      <c r="G115" t="s">
        <v>20</v>
      </c>
      <c r="H115">
        <v>131</v>
      </c>
      <c r="I115" s="6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2032</v>
      </c>
      <c r="R115" t="s">
        <v>2033</v>
      </c>
      <c r="S115" s="12">
        <f t="shared" si="5"/>
        <v>42989.833333333328</v>
      </c>
      <c r="T115" s="12">
        <f t="shared" si="6"/>
        <v>42996.833333333328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 t="shared" si="4"/>
        <v>727.15789473684208</v>
      </c>
      <c r="G116" t="s">
        <v>20</v>
      </c>
      <c r="H116">
        <v>126</v>
      </c>
      <c r="I116" s="6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2036</v>
      </c>
      <c r="R116" t="s">
        <v>2045</v>
      </c>
      <c r="S116" s="12">
        <f t="shared" si="5"/>
        <v>43563.833333333328</v>
      </c>
      <c r="T116" s="12">
        <f t="shared" si="6"/>
        <v>43564.833333333328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 t="shared" si="4"/>
        <v>87.211757648470297</v>
      </c>
      <c r="G117" t="s">
        <v>14</v>
      </c>
      <c r="H117">
        <v>3304</v>
      </c>
      <c r="I117" s="6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2046</v>
      </c>
      <c r="R117" t="s">
        <v>2052</v>
      </c>
      <c r="S117" s="12">
        <f t="shared" si="5"/>
        <v>43055.875</v>
      </c>
      <c r="T117" s="12">
        <f t="shared" si="6"/>
        <v>43090.875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 t="shared" si="4"/>
        <v>88</v>
      </c>
      <c r="G118" t="s">
        <v>14</v>
      </c>
      <c r="H118">
        <v>73</v>
      </c>
      <c r="I118" s="6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2038</v>
      </c>
      <c r="R118" t="s">
        <v>2039</v>
      </c>
      <c r="S118" s="12">
        <f t="shared" si="5"/>
        <v>42264.833333333328</v>
      </c>
      <c r="T118" s="12">
        <f t="shared" si="6"/>
        <v>42265.833333333328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 t="shared" si="4"/>
        <v>173.9387755102041</v>
      </c>
      <c r="G119" t="s">
        <v>20</v>
      </c>
      <c r="H119">
        <v>275</v>
      </c>
      <c r="I119" s="6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2040</v>
      </c>
      <c r="R119" t="s">
        <v>2059</v>
      </c>
      <c r="S119" s="12">
        <f t="shared" si="5"/>
        <v>40807.833333333336</v>
      </c>
      <c r="T119" s="12">
        <f t="shared" si="6"/>
        <v>40813.833333333336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 t="shared" si="4"/>
        <v>117.61111111111111</v>
      </c>
      <c r="G120" t="s">
        <v>20</v>
      </c>
      <c r="H120">
        <v>67</v>
      </c>
      <c r="I120" s="6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2053</v>
      </c>
      <c r="R120" t="s">
        <v>2054</v>
      </c>
      <c r="S120" s="12">
        <f t="shared" si="5"/>
        <v>41664.875</v>
      </c>
      <c r="T120" s="12">
        <f t="shared" si="6"/>
        <v>41670.875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 t="shared" si="4"/>
        <v>214.96</v>
      </c>
      <c r="G121" t="s">
        <v>20</v>
      </c>
      <c r="H121">
        <v>154</v>
      </c>
      <c r="I121" s="6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2040</v>
      </c>
      <c r="R121" t="s">
        <v>2041</v>
      </c>
      <c r="S121" s="12">
        <f t="shared" si="5"/>
        <v>41805.833333333336</v>
      </c>
      <c r="T121" s="12">
        <f t="shared" si="6"/>
        <v>41822.833333333336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 t="shared" si="4"/>
        <v>149.49667110519306</v>
      </c>
      <c r="G122" t="s">
        <v>20</v>
      </c>
      <c r="H122">
        <v>1782</v>
      </c>
      <c r="I122" s="6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2049</v>
      </c>
      <c r="R122" t="s">
        <v>2060</v>
      </c>
      <c r="S122" s="12">
        <f t="shared" si="5"/>
        <v>42110.833333333328</v>
      </c>
      <c r="T122" s="12">
        <f t="shared" si="6"/>
        <v>42114.833333333328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 t="shared" si="4"/>
        <v>219.33995584988963</v>
      </c>
      <c r="G123" t="s">
        <v>20</v>
      </c>
      <c r="H123">
        <v>903</v>
      </c>
      <c r="I123" s="6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2049</v>
      </c>
      <c r="R123" t="s">
        <v>2050</v>
      </c>
      <c r="S123" s="12">
        <f t="shared" si="5"/>
        <v>41916.833333333336</v>
      </c>
      <c r="T123" s="12">
        <f t="shared" si="6"/>
        <v>41929.833333333336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 t="shared" si="4"/>
        <v>64.367690058479525</v>
      </c>
      <c r="G124" t="s">
        <v>14</v>
      </c>
      <c r="H124">
        <v>3387</v>
      </c>
      <c r="I124" s="6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2046</v>
      </c>
      <c r="R124" t="s">
        <v>2052</v>
      </c>
      <c r="S124" s="12">
        <f t="shared" si="5"/>
        <v>41969.875</v>
      </c>
      <c r="T124" s="12">
        <f t="shared" si="6"/>
        <v>41996.875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 t="shared" si="4"/>
        <v>18.622397298818232</v>
      </c>
      <c r="G125" t="s">
        <v>14</v>
      </c>
      <c r="H125">
        <v>662</v>
      </c>
      <c r="I125" s="6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2038</v>
      </c>
      <c r="R125" t="s">
        <v>2039</v>
      </c>
      <c r="S125" s="12">
        <f t="shared" si="5"/>
        <v>42331.875</v>
      </c>
      <c r="T125" s="12">
        <f t="shared" si="6"/>
        <v>42334.875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 t="shared" si="4"/>
        <v>367.76923076923077</v>
      </c>
      <c r="G126" t="s">
        <v>20</v>
      </c>
      <c r="H126">
        <v>94</v>
      </c>
      <c r="I126" s="6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2053</v>
      </c>
      <c r="R126" t="s">
        <v>2054</v>
      </c>
      <c r="S126" s="12">
        <f t="shared" si="5"/>
        <v>43597.833333333328</v>
      </c>
      <c r="T126" s="12">
        <f t="shared" si="6"/>
        <v>43650.833333333328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 t="shared" si="4"/>
        <v>159.90566037735849</v>
      </c>
      <c r="G127" t="s">
        <v>20</v>
      </c>
      <c r="H127">
        <v>180</v>
      </c>
      <c r="I127" s="6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2038</v>
      </c>
      <c r="R127" t="s">
        <v>2039</v>
      </c>
      <c r="S127" s="12">
        <f t="shared" si="5"/>
        <v>43361.833333333328</v>
      </c>
      <c r="T127" s="12">
        <f t="shared" si="6"/>
        <v>43365.833333333328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 t="shared" si="4"/>
        <v>38.633185349611544</v>
      </c>
      <c r="G128" t="s">
        <v>14</v>
      </c>
      <c r="H128">
        <v>774</v>
      </c>
      <c r="I128" s="6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2038</v>
      </c>
      <c r="R128" t="s">
        <v>2039</v>
      </c>
      <c r="S128" s="12">
        <f t="shared" si="5"/>
        <v>42595.833333333328</v>
      </c>
      <c r="T128" s="12">
        <f t="shared" si="6"/>
        <v>42623.833333333328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 t="shared" si="4"/>
        <v>51.42151162790698</v>
      </c>
      <c r="G129" t="s">
        <v>14</v>
      </c>
      <c r="H129">
        <v>672</v>
      </c>
      <c r="I129" s="6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2038</v>
      </c>
      <c r="R129" t="s">
        <v>2039</v>
      </c>
      <c r="S129" s="12">
        <f t="shared" si="5"/>
        <v>40309.833333333336</v>
      </c>
      <c r="T129" s="12">
        <f t="shared" si="6"/>
        <v>40312.833333333336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 t="shared" ref="F130:F193" si="8">(E130/D130)*100</f>
        <v>60.334277620396605</v>
      </c>
      <c r="G130" t="s">
        <v>74</v>
      </c>
      <c r="H130">
        <v>532</v>
      </c>
      <c r="I130" s="6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2034</v>
      </c>
      <c r="R130" t="s">
        <v>2035</v>
      </c>
      <c r="S130" s="12">
        <f t="shared" ref="S130:S193" si="9">(L130/86400)+25569+(-9/24)</f>
        <v>40416.833333333336</v>
      </c>
      <c r="T130" s="12">
        <f t="shared" ref="T130:T193" si="10">(M130/86400)+25569+(-9/24)</f>
        <v>40429.833333333336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 t="shared" si="8"/>
        <v>3.202693602693603</v>
      </c>
      <c r="G131" t="s">
        <v>74</v>
      </c>
      <c r="H131">
        <v>55</v>
      </c>
      <c r="I131" s="6">
        <f t="shared" ref="I131:I194" si="11">IFERROR(E131/H131, "0")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2032</v>
      </c>
      <c r="R131" t="s">
        <v>2033</v>
      </c>
      <c r="S131" s="12">
        <f t="shared" si="9"/>
        <v>42037.875</v>
      </c>
      <c r="T131" s="12">
        <f t="shared" si="10"/>
        <v>42062.875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 t="shared" si="8"/>
        <v>155.46875</v>
      </c>
      <c r="G132" t="s">
        <v>20</v>
      </c>
      <c r="H132">
        <v>533</v>
      </c>
      <c r="I132" s="6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2040</v>
      </c>
      <c r="R132" t="s">
        <v>2043</v>
      </c>
      <c r="S132" s="12">
        <f t="shared" si="9"/>
        <v>40841.833333333336</v>
      </c>
      <c r="T132" s="12">
        <f t="shared" si="10"/>
        <v>40857.875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 t="shared" si="8"/>
        <v>100.85974499089254</v>
      </c>
      <c r="G133" t="s">
        <v>20</v>
      </c>
      <c r="H133">
        <v>2443</v>
      </c>
      <c r="I133" s="6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2036</v>
      </c>
      <c r="R133" t="s">
        <v>2037</v>
      </c>
      <c r="S133" s="12">
        <f t="shared" si="9"/>
        <v>41606.875</v>
      </c>
      <c r="T133" s="12">
        <f t="shared" si="10"/>
        <v>41619.875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 t="shared" si="8"/>
        <v>116.18181818181819</v>
      </c>
      <c r="G134" t="s">
        <v>20</v>
      </c>
      <c r="H134">
        <v>89</v>
      </c>
      <c r="I134" s="6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2038</v>
      </c>
      <c r="R134" t="s">
        <v>2039</v>
      </c>
      <c r="S134" s="12">
        <f t="shared" si="9"/>
        <v>43111.875</v>
      </c>
      <c r="T134" s="12">
        <f t="shared" si="10"/>
        <v>43127.875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 t="shared" si="8"/>
        <v>310.77777777777777</v>
      </c>
      <c r="G135" t="s">
        <v>20</v>
      </c>
      <c r="H135">
        <v>159</v>
      </c>
      <c r="I135" s="6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2034</v>
      </c>
      <c r="R135" t="s">
        <v>2061</v>
      </c>
      <c r="S135" s="12">
        <f t="shared" si="9"/>
        <v>40766.833333333336</v>
      </c>
      <c r="T135" s="12">
        <f t="shared" si="10"/>
        <v>40788.833333333336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 t="shared" si="8"/>
        <v>89.73668341708543</v>
      </c>
      <c r="G136" t="s">
        <v>14</v>
      </c>
      <c r="H136">
        <v>940</v>
      </c>
      <c r="I136" s="6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2040</v>
      </c>
      <c r="R136" t="s">
        <v>2041</v>
      </c>
      <c r="S136" s="12">
        <f t="shared" si="9"/>
        <v>40712.833333333336</v>
      </c>
      <c r="T136" s="12">
        <f t="shared" si="10"/>
        <v>40761.833333333336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 t="shared" si="8"/>
        <v>71.27272727272728</v>
      </c>
      <c r="G137" t="s">
        <v>14</v>
      </c>
      <c r="H137">
        <v>117</v>
      </c>
      <c r="I137" s="6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2038</v>
      </c>
      <c r="R137" t="s">
        <v>2039</v>
      </c>
      <c r="S137" s="12">
        <f t="shared" si="9"/>
        <v>41339.875</v>
      </c>
      <c r="T137" s="12">
        <f t="shared" si="10"/>
        <v>41344.833333333336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 t="shared" si="8"/>
        <v>3.2862318840579712</v>
      </c>
      <c r="G138" t="s">
        <v>74</v>
      </c>
      <c r="H138">
        <v>58</v>
      </c>
      <c r="I138" s="6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2040</v>
      </c>
      <c r="R138" t="s">
        <v>2043</v>
      </c>
      <c r="S138" s="12">
        <f t="shared" si="9"/>
        <v>41796.833333333336</v>
      </c>
      <c r="T138" s="12">
        <f t="shared" si="10"/>
        <v>41808.833333333336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 t="shared" si="8"/>
        <v>261.77777777777777</v>
      </c>
      <c r="G139" t="s">
        <v>20</v>
      </c>
      <c r="H139">
        <v>50</v>
      </c>
      <c r="I139" s="6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2046</v>
      </c>
      <c r="R139" t="s">
        <v>2047</v>
      </c>
      <c r="S139" s="12">
        <f t="shared" si="9"/>
        <v>40456.833333333336</v>
      </c>
      <c r="T139" s="12">
        <f t="shared" si="10"/>
        <v>40462.833333333336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 t="shared" si="8"/>
        <v>96</v>
      </c>
      <c r="G140" t="s">
        <v>14</v>
      </c>
      <c r="H140">
        <v>115</v>
      </c>
      <c r="I140" s="6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2049</v>
      </c>
      <c r="R140" t="s">
        <v>2060</v>
      </c>
      <c r="S140" s="12">
        <f t="shared" si="9"/>
        <v>41179.833333333336</v>
      </c>
      <c r="T140" s="12">
        <f t="shared" si="10"/>
        <v>41185.833333333336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 t="shared" si="8"/>
        <v>20.896851248642779</v>
      </c>
      <c r="G141" t="s">
        <v>14</v>
      </c>
      <c r="H141">
        <v>326</v>
      </c>
      <c r="I141" s="6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2036</v>
      </c>
      <c r="R141" t="s">
        <v>2045</v>
      </c>
      <c r="S141" s="12">
        <f t="shared" si="9"/>
        <v>42114.833333333328</v>
      </c>
      <c r="T141" s="12">
        <f t="shared" si="10"/>
        <v>42130.833333333328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 t="shared" si="8"/>
        <v>223.16363636363636</v>
      </c>
      <c r="G142" t="s">
        <v>20</v>
      </c>
      <c r="H142">
        <v>186</v>
      </c>
      <c r="I142" s="6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2040</v>
      </c>
      <c r="R142" t="s">
        <v>2041</v>
      </c>
      <c r="S142" s="12">
        <f t="shared" si="9"/>
        <v>43155.875</v>
      </c>
      <c r="T142" s="12">
        <f t="shared" si="10"/>
        <v>43160.875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 t="shared" si="8"/>
        <v>101.59097978227061</v>
      </c>
      <c r="G143" t="s">
        <v>20</v>
      </c>
      <c r="H143">
        <v>1071</v>
      </c>
      <c r="I143" s="6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2036</v>
      </c>
      <c r="R143" t="s">
        <v>2037</v>
      </c>
      <c r="S143" s="12">
        <f t="shared" si="9"/>
        <v>42166.833333333328</v>
      </c>
      <c r="T143" s="12">
        <f t="shared" si="10"/>
        <v>42172.833333333328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 t="shared" si="8"/>
        <v>230.03999999999996</v>
      </c>
      <c r="G144" t="s">
        <v>20</v>
      </c>
      <c r="H144">
        <v>117</v>
      </c>
      <c r="I144" s="6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2036</v>
      </c>
      <c r="R144" t="s">
        <v>2037</v>
      </c>
      <c r="S144" s="12">
        <f t="shared" si="9"/>
        <v>41004.833333333336</v>
      </c>
      <c r="T144" s="12">
        <f t="shared" si="10"/>
        <v>41045.833333333336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 t="shared" si="8"/>
        <v>135.59259259259261</v>
      </c>
      <c r="G145" t="s">
        <v>20</v>
      </c>
      <c r="H145">
        <v>70</v>
      </c>
      <c r="I145" s="6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2034</v>
      </c>
      <c r="R145" t="s">
        <v>2044</v>
      </c>
      <c r="S145" s="12">
        <f t="shared" si="9"/>
        <v>40356.833333333336</v>
      </c>
      <c r="T145" s="12">
        <f t="shared" si="10"/>
        <v>40376.833333333336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 t="shared" si="8"/>
        <v>129.1</v>
      </c>
      <c r="G146" t="s">
        <v>20</v>
      </c>
      <c r="H146">
        <v>135</v>
      </c>
      <c r="I146" s="6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2038</v>
      </c>
      <c r="R146" t="s">
        <v>2039</v>
      </c>
      <c r="S146" s="12">
        <f t="shared" si="9"/>
        <v>43632.833333333328</v>
      </c>
      <c r="T146" s="12">
        <f t="shared" si="10"/>
        <v>43640.833333333328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 t="shared" si="8"/>
        <v>236.512</v>
      </c>
      <c r="G147" t="s">
        <v>20</v>
      </c>
      <c r="H147">
        <v>768</v>
      </c>
      <c r="I147" s="6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2036</v>
      </c>
      <c r="R147" t="s">
        <v>2045</v>
      </c>
      <c r="S147" s="12">
        <f t="shared" si="9"/>
        <v>41888.833333333336</v>
      </c>
      <c r="T147" s="12">
        <f t="shared" si="10"/>
        <v>41893.833333333336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 t="shared" si="8"/>
        <v>17.25</v>
      </c>
      <c r="G148" t="s">
        <v>74</v>
      </c>
      <c r="H148">
        <v>51</v>
      </c>
      <c r="I148" s="6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2038</v>
      </c>
      <c r="R148" t="s">
        <v>2039</v>
      </c>
      <c r="S148" s="12">
        <f t="shared" si="9"/>
        <v>40854.875</v>
      </c>
      <c r="T148" s="12">
        <f t="shared" si="10"/>
        <v>40874.875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 t="shared" si="8"/>
        <v>112.49397590361446</v>
      </c>
      <c r="G149" t="s">
        <v>20</v>
      </c>
      <c r="H149">
        <v>199</v>
      </c>
      <c r="I149" s="6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2038</v>
      </c>
      <c r="R149" t="s">
        <v>2039</v>
      </c>
      <c r="S149" s="12">
        <f t="shared" si="9"/>
        <v>42533.833333333328</v>
      </c>
      <c r="T149" s="12">
        <f t="shared" si="10"/>
        <v>42539.833333333328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 t="shared" si="8"/>
        <v>121.02150537634408</v>
      </c>
      <c r="G150" t="s">
        <v>20</v>
      </c>
      <c r="H150">
        <v>107</v>
      </c>
      <c r="I150" s="6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2036</v>
      </c>
      <c r="R150" t="s">
        <v>2045</v>
      </c>
      <c r="S150" s="12">
        <f t="shared" si="9"/>
        <v>42940.833333333328</v>
      </c>
      <c r="T150" s="12">
        <f t="shared" si="10"/>
        <v>42949.833333333328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 t="shared" si="8"/>
        <v>219.87096774193549</v>
      </c>
      <c r="G151" t="s">
        <v>20</v>
      </c>
      <c r="H151">
        <v>195</v>
      </c>
      <c r="I151" s="6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2034</v>
      </c>
      <c r="R151" t="s">
        <v>2044</v>
      </c>
      <c r="S151" s="12">
        <f t="shared" si="9"/>
        <v>41274.875</v>
      </c>
      <c r="T151" s="12">
        <f t="shared" si="10"/>
        <v>41326.875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 t="shared" si="8"/>
        <v>1</v>
      </c>
      <c r="G152" t="s">
        <v>14</v>
      </c>
      <c r="H152">
        <v>1</v>
      </c>
      <c r="I152" s="6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2034</v>
      </c>
      <c r="R152" t="s">
        <v>2035</v>
      </c>
      <c r="S152" s="12">
        <f t="shared" si="9"/>
        <v>43449.875</v>
      </c>
      <c r="T152" s="12">
        <f t="shared" si="10"/>
        <v>43450.875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 t="shared" si="8"/>
        <v>64.166909620991248</v>
      </c>
      <c r="G153" t="s">
        <v>14</v>
      </c>
      <c r="H153">
        <v>1467</v>
      </c>
      <c r="I153" s="6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2034</v>
      </c>
      <c r="R153" t="s">
        <v>2042</v>
      </c>
      <c r="S153" s="12">
        <f t="shared" si="9"/>
        <v>41798.833333333336</v>
      </c>
      <c r="T153" s="12">
        <f t="shared" si="10"/>
        <v>41849.833333333336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 t="shared" si="8"/>
        <v>423.06746987951806</v>
      </c>
      <c r="G154" t="s">
        <v>20</v>
      </c>
      <c r="H154">
        <v>3376</v>
      </c>
      <c r="I154" s="6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2034</v>
      </c>
      <c r="R154" t="s">
        <v>2044</v>
      </c>
      <c r="S154" s="12">
        <f t="shared" si="9"/>
        <v>42782.875</v>
      </c>
      <c r="T154" s="12">
        <f t="shared" si="10"/>
        <v>42789.875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 t="shared" si="8"/>
        <v>92.984160506863773</v>
      </c>
      <c r="G155" t="s">
        <v>14</v>
      </c>
      <c r="H155">
        <v>5681</v>
      </c>
      <c r="I155" s="6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2038</v>
      </c>
      <c r="R155" t="s">
        <v>2039</v>
      </c>
      <c r="S155" s="12">
        <f t="shared" si="9"/>
        <v>41200.833333333336</v>
      </c>
      <c r="T155" s="12">
        <f t="shared" si="10"/>
        <v>41206.833333333336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 t="shared" si="8"/>
        <v>58.756567425569173</v>
      </c>
      <c r="G156" t="s">
        <v>14</v>
      </c>
      <c r="H156">
        <v>1059</v>
      </c>
      <c r="I156" s="6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2034</v>
      </c>
      <c r="R156" t="s">
        <v>2044</v>
      </c>
      <c r="S156" s="12">
        <f t="shared" si="9"/>
        <v>42501.833333333328</v>
      </c>
      <c r="T156" s="12">
        <f t="shared" si="10"/>
        <v>42524.833333333328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 t="shared" si="8"/>
        <v>65.022222222222226</v>
      </c>
      <c r="G157" t="s">
        <v>14</v>
      </c>
      <c r="H157">
        <v>1194</v>
      </c>
      <c r="I157" s="6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2038</v>
      </c>
      <c r="R157" t="s">
        <v>2039</v>
      </c>
      <c r="S157" s="12">
        <f t="shared" si="9"/>
        <v>40261.833333333336</v>
      </c>
      <c r="T157" s="12">
        <f t="shared" si="10"/>
        <v>40276.833333333336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 t="shared" si="8"/>
        <v>73.939560439560438</v>
      </c>
      <c r="G158" t="s">
        <v>74</v>
      </c>
      <c r="H158">
        <v>379</v>
      </c>
      <c r="I158" s="6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2034</v>
      </c>
      <c r="R158" t="s">
        <v>2035</v>
      </c>
      <c r="S158" s="12">
        <f t="shared" si="9"/>
        <v>43742.833333333328</v>
      </c>
      <c r="T158" s="12">
        <f t="shared" si="10"/>
        <v>43766.833333333328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 t="shared" si="8"/>
        <v>52.666666666666664</v>
      </c>
      <c r="G159" t="s">
        <v>14</v>
      </c>
      <c r="H159">
        <v>30</v>
      </c>
      <c r="I159" s="6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2053</v>
      </c>
      <c r="R159" t="s">
        <v>2054</v>
      </c>
      <c r="S159" s="12">
        <f t="shared" si="9"/>
        <v>41637.875</v>
      </c>
      <c r="T159" s="12">
        <f t="shared" si="10"/>
        <v>41649.875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 t="shared" si="8"/>
        <v>220.95238095238096</v>
      </c>
      <c r="G160" t="s">
        <v>20</v>
      </c>
      <c r="H160">
        <v>41</v>
      </c>
      <c r="I160" s="6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2034</v>
      </c>
      <c r="R160" t="s">
        <v>2035</v>
      </c>
      <c r="S160" s="12">
        <f t="shared" si="9"/>
        <v>42345.875</v>
      </c>
      <c r="T160" s="12">
        <f t="shared" si="10"/>
        <v>42346.875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 t="shared" si="8"/>
        <v>100.01150627615063</v>
      </c>
      <c r="G161" t="s">
        <v>20</v>
      </c>
      <c r="H161">
        <v>1821</v>
      </c>
      <c r="I161" s="6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2038</v>
      </c>
      <c r="R161" t="s">
        <v>2039</v>
      </c>
      <c r="S161" s="12">
        <f t="shared" si="9"/>
        <v>43550.833333333328</v>
      </c>
      <c r="T161" s="12">
        <f t="shared" si="10"/>
        <v>43568.833333333328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 t="shared" si="8"/>
        <v>162.3125</v>
      </c>
      <c r="G162" t="s">
        <v>20</v>
      </c>
      <c r="H162">
        <v>164</v>
      </c>
      <c r="I162" s="6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2036</v>
      </c>
      <c r="R162" t="s">
        <v>2045</v>
      </c>
      <c r="S162" s="12">
        <f t="shared" si="9"/>
        <v>43581.833333333328</v>
      </c>
      <c r="T162" s="12">
        <f t="shared" si="10"/>
        <v>43597.833333333328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 t="shared" si="8"/>
        <v>78.181818181818187</v>
      </c>
      <c r="G163" t="s">
        <v>14</v>
      </c>
      <c r="H163">
        <v>75</v>
      </c>
      <c r="I163" s="6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2036</v>
      </c>
      <c r="R163" t="s">
        <v>2037</v>
      </c>
      <c r="S163" s="12">
        <f t="shared" si="9"/>
        <v>42269.833333333328</v>
      </c>
      <c r="T163" s="12">
        <f t="shared" si="10"/>
        <v>42275.833333333328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 t="shared" si="8"/>
        <v>149.73770491803279</v>
      </c>
      <c r="G164" t="s">
        <v>20</v>
      </c>
      <c r="H164">
        <v>157</v>
      </c>
      <c r="I164" s="6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2034</v>
      </c>
      <c r="R164" t="s">
        <v>2035</v>
      </c>
      <c r="S164" s="12">
        <f t="shared" si="9"/>
        <v>43441.875</v>
      </c>
      <c r="T164" s="12">
        <f t="shared" si="10"/>
        <v>43471.875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 t="shared" si="8"/>
        <v>253.25714285714284</v>
      </c>
      <c r="G165" t="s">
        <v>20</v>
      </c>
      <c r="H165">
        <v>246</v>
      </c>
      <c r="I165" s="6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2053</v>
      </c>
      <c r="R165" t="s">
        <v>2054</v>
      </c>
      <c r="S165" s="12">
        <f t="shared" si="9"/>
        <v>43027.833333333328</v>
      </c>
      <c r="T165" s="12">
        <f t="shared" si="10"/>
        <v>43076.875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 t="shared" si="8"/>
        <v>100.16943521594683</v>
      </c>
      <c r="G166" t="s">
        <v>20</v>
      </c>
      <c r="H166">
        <v>1396</v>
      </c>
      <c r="I166" s="6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2038</v>
      </c>
      <c r="R166" t="s">
        <v>2039</v>
      </c>
      <c r="S166" s="12">
        <f t="shared" si="9"/>
        <v>43015.833333333328</v>
      </c>
      <c r="T166" s="12">
        <f t="shared" si="10"/>
        <v>43016.833333333328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 t="shared" si="8"/>
        <v>121.99004424778761</v>
      </c>
      <c r="G167" t="s">
        <v>20</v>
      </c>
      <c r="H167">
        <v>2506</v>
      </c>
      <c r="I167" s="6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2036</v>
      </c>
      <c r="R167" t="s">
        <v>2037</v>
      </c>
      <c r="S167" s="12">
        <f t="shared" si="9"/>
        <v>42947.833333333328</v>
      </c>
      <c r="T167" s="12">
        <f t="shared" si="10"/>
        <v>42979.833333333328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 t="shared" si="8"/>
        <v>137.13265306122449</v>
      </c>
      <c r="G168" t="s">
        <v>20</v>
      </c>
      <c r="H168">
        <v>244</v>
      </c>
      <c r="I168" s="6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2053</v>
      </c>
      <c r="R168" t="s">
        <v>2054</v>
      </c>
      <c r="S168" s="12">
        <f t="shared" si="9"/>
        <v>40533.875</v>
      </c>
      <c r="T168" s="12">
        <f t="shared" si="10"/>
        <v>40537.875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 t="shared" si="8"/>
        <v>415.53846153846149</v>
      </c>
      <c r="G169" t="s">
        <v>20</v>
      </c>
      <c r="H169">
        <v>146</v>
      </c>
      <c r="I169" s="6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2038</v>
      </c>
      <c r="R169" t="s">
        <v>2039</v>
      </c>
      <c r="S169" s="12">
        <f t="shared" si="9"/>
        <v>41434.833333333336</v>
      </c>
      <c r="T169" s="12">
        <f t="shared" si="10"/>
        <v>41444.833333333336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 t="shared" si="8"/>
        <v>31.30913348946136</v>
      </c>
      <c r="G170" t="s">
        <v>14</v>
      </c>
      <c r="H170">
        <v>955</v>
      </c>
      <c r="I170" s="6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2034</v>
      </c>
      <c r="R170" t="s">
        <v>2044</v>
      </c>
      <c r="S170" s="12">
        <f t="shared" si="9"/>
        <v>43517.875</v>
      </c>
      <c r="T170" s="12">
        <f t="shared" si="10"/>
        <v>43540.833333333328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 t="shared" si="8"/>
        <v>424.08154506437768</v>
      </c>
      <c r="G171" t="s">
        <v>20</v>
      </c>
      <c r="H171">
        <v>1267</v>
      </c>
      <c r="I171" s="6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2040</v>
      </c>
      <c r="R171" t="s">
        <v>2051</v>
      </c>
      <c r="S171" s="12">
        <f t="shared" si="9"/>
        <v>41076.833333333336</v>
      </c>
      <c r="T171" s="12">
        <f t="shared" si="10"/>
        <v>41104.833333333336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 t="shared" si="8"/>
        <v>2.93886230728336</v>
      </c>
      <c r="G172" t="s">
        <v>14</v>
      </c>
      <c r="H172">
        <v>67</v>
      </c>
      <c r="I172" s="6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2034</v>
      </c>
      <c r="R172" t="s">
        <v>2044</v>
      </c>
      <c r="S172" s="12">
        <f t="shared" si="9"/>
        <v>42949.833333333328</v>
      </c>
      <c r="T172" s="12">
        <f t="shared" si="10"/>
        <v>42956.833333333328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 t="shared" si="8"/>
        <v>10.63265306122449</v>
      </c>
      <c r="G173" t="s">
        <v>14</v>
      </c>
      <c r="H173">
        <v>5</v>
      </c>
      <c r="I173" s="6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2046</v>
      </c>
      <c r="R173" t="s">
        <v>2058</v>
      </c>
      <c r="S173" s="12">
        <f t="shared" si="9"/>
        <v>41717.833333333336</v>
      </c>
      <c r="T173" s="12">
        <f t="shared" si="10"/>
        <v>41739.833333333336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 t="shared" si="8"/>
        <v>82.875</v>
      </c>
      <c r="G174" t="s">
        <v>14</v>
      </c>
      <c r="H174">
        <v>26</v>
      </c>
      <c r="I174" s="6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2040</v>
      </c>
      <c r="R174" t="s">
        <v>2041</v>
      </c>
      <c r="S174" s="12">
        <f t="shared" si="9"/>
        <v>41838.833333333336</v>
      </c>
      <c r="T174" s="12">
        <f t="shared" si="10"/>
        <v>41853.833333333336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 t="shared" si="8"/>
        <v>163.01447776628748</v>
      </c>
      <c r="G175" t="s">
        <v>20</v>
      </c>
      <c r="H175">
        <v>1561</v>
      </c>
      <c r="I175" s="6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2038</v>
      </c>
      <c r="R175" t="s">
        <v>2039</v>
      </c>
      <c r="S175" s="12">
        <f t="shared" si="9"/>
        <v>41411.833333333336</v>
      </c>
      <c r="T175" s="12">
        <f t="shared" si="10"/>
        <v>41417.833333333336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 t="shared" si="8"/>
        <v>894.66666666666674</v>
      </c>
      <c r="G176" t="s">
        <v>20</v>
      </c>
      <c r="H176">
        <v>48</v>
      </c>
      <c r="I176" s="6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2036</v>
      </c>
      <c r="R176" t="s">
        <v>2045</v>
      </c>
      <c r="S176" s="12">
        <f t="shared" si="9"/>
        <v>42281.833333333328</v>
      </c>
      <c r="T176" s="12">
        <f t="shared" si="10"/>
        <v>42282.833333333328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 t="shared" si="8"/>
        <v>26.191501103752756</v>
      </c>
      <c r="G177" t="s">
        <v>14</v>
      </c>
      <c r="H177">
        <v>1130</v>
      </c>
      <c r="I177" s="6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2038</v>
      </c>
      <c r="R177" t="s">
        <v>2039</v>
      </c>
      <c r="S177" s="12">
        <f t="shared" si="9"/>
        <v>42612.833333333328</v>
      </c>
      <c r="T177" s="12">
        <f t="shared" si="10"/>
        <v>42631.833333333328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 t="shared" si="8"/>
        <v>74.834782608695647</v>
      </c>
      <c r="G178" t="s">
        <v>14</v>
      </c>
      <c r="H178">
        <v>782</v>
      </c>
      <c r="I178" s="6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2038</v>
      </c>
      <c r="R178" t="s">
        <v>2039</v>
      </c>
      <c r="S178" s="12">
        <f t="shared" si="9"/>
        <v>42615.833333333328</v>
      </c>
      <c r="T178" s="12">
        <f t="shared" si="10"/>
        <v>42624.833333333328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 t="shared" si="8"/>
        <v>416.47680412371136</v>
      </c>
      <c r="G179" t="s">
        <v>20</v>
      </c>
      <c r="H179">
        <v>2739</v>
      </c>
      <c r="I179" s="6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2038</v>
      </c>
      <c r="R179" t="s">
        <v>2039</v>
      </c>
      <c r="S179" s="12">
        <f t="shared" si="9"/>
        <v>40496.875</v>
      </c>
      <c r="T179" s="12">
        <f t="shared" si="10"/>
        <v>40521.875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 t="shared" si="8"/>
        <v>96.208333333333329</v>
      </c>
      <c r="G180" t="s">
        <v>14</v>
      </c>
      <c r="H180">
        <v>210</v>
      </c>
      <c r="I180" s="6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2032</v>
      </c>
      <c r="R180" t="s">
        <v>2033</v>
      </c>
      <c r="S180" s="12">
        <f t="shared" si="9"/>
        <v>42998.833333333328</v>
      </c>
      <c r="T180" s="12">
        <f t="shared" si="10"/>
        <v>43007.833333333328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 t="shared" si="8"/>
        <v>357.71910112359546</v>
      </c>
      <c r="G181" t="s">
        <v>20</v>
      </c>
      <c r="H181">
        <v>3537</v>
      </c>
      <c r="I181" s="6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2038</v>
      </c>
      <c r="R181" t="s">
        <v>2039</v>
      </c>
      <c r="S181" s="12">
        <f t="shared" si="9"/>
        <v>41349.833333333336</v>
      </c>
      <c r="T181" s="12">
        <f t="shared" si="10"/>
        <v>41350.833333333336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 t="shared" si="8"/>
        <v>308.45714285714286</v>
      </c>
      <c r="G182" t="s">
        <v>20</v>
      </c>
      <c r="H182">
        <v>2107</v>
      </c>
      <c r="I182" s="6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2036</v>
      </c>
      <c r="R182" t="s">
        <v>2045</v>
      </c>
      <c r="S182" s="12">
        <f t="shared" si="9"/>
        <v>40258.833333333336</v>
      </c>
      <c r="T182" s="12">
        <f t="shared" si="10"/>
        <v>40263.833333333336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 t="shared" si="8"/>
        <v>61.802325581395344</v>
      </c>
      <c r="G183" t="s">
        <v>14</v>
      </c>
      <c r="H183">
        <v>136</v>
      </c>
      <c r="I183" s="6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2036</v>
      </c>
      <c r="R183" t="s">
        <v>2037</v>
      </c>
      <c r="S183" s="12">
        <f t="shared" si="9"/>
        <v>43011.833333333328</v>
      </c>
      <c r="T183" s="12">
        <f t="shared" si="10"/>
        <v>43029.833333333328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 t="shared" si="8"/>
        <v>722.32472324723244</v>
      </c>
      <c r="G184" t="s">
        <v>20</v>
      </c>
      <c r="H184">
        <v>3318</v>
      </c>
      <c r="I184" s="6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2038</v>
      </c>
      <c r="R184" t="s">
        <v>2039</v>
      </c>
      <c r="S184" s="12">
        <f t="shared" si="9"/>
        <v>43630.833333333328</v>
      </c>
      <c r="T184" s="12">
        <f t="shared" si="10"/>
        <v>43646.833333333328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 t="shared" si="8"/>
        <v>69.117647058823522</v>
      </c>
      <c r="G185" t="s">
        <v>14</v>
      </c>
      <c r="H185">
        <v>86</v>
      </c>
      <c r="I185" s="6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2034</v>
      </c>
      <c r="R185" t="s">
        <v>2035</v>
      </c>
      <c r="S185" s="12">
        <f t="shared" si="9"/>
        <v>40429.833333333336</v>
      </c>
      <c r="T185" s="12">
        <f t="shared" si="10"/>
        <v>40442.833333333336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 t="shared" si="8"/>
        <v>293.05555555555554</v>
      </c>
      <c r="G186" t="s">
        <v>20</v>
      </c>
      <c r="H186">
        <v>340</v>
      </c>
      <c r="I186" s="6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2038</v>
      </c>
      <c r="R186" t="s">
        <v>2039</v>
      </c>
      <c r="S186" s="12">
        <f t="shared" si="9"/>
        <v>43587.833333333328</v>
      </c>
      <c r="T186" s="12">
        <f t="shared" si="10"/>
        <v>43588.833333333328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 t="shared" si="8"/>
        <v>71.8</v>
      </c>
      <c r="G187" t="s">
        <v>14</v>
      </c>
      <c r="H187">
        <v>19</v>
      </c>
      <c r="I187" s="6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2040</v>
      </c>
      <c r="R187" t="s">
        <v>2059</v>
      </c>
      <c r="S187" s="12">
        <f t="shared" si="9"/>
        <v>43232.833333333328</v>
      </c>
      <c r="T187" s="12">
        <f t="shared" si="10"/>
        <v>43243.833333333328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 t="shared" si="8"/>
        <v>31.934684684684683</v>
      </c>
      <c r="G188" t="s">
        <v>14</v>
      </c>
      <c r="H188">
        <v>886</v>
      </c>
      <c r="I188" s="6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2038</v>
      </c>
      <c r="R188" t="s">
        <v>2039</v>
      </c>
      <c r="S188" s="12">
        <f t="shared" si="9"/>
        <v>41781.833333333336</v>
      </c>
      <c r="T188" s="12">
        <f t="shared" si="10"/>
        <v>41796.833333333336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 t="shared" si="8"/>
        <v>229.87375415282392</v>
      </c>
      <c r="G189" t="s">
        <v>20</v>
      </c>
      <c r="H189">
        <v>1442</v>
      </c>
      <c r="I189" s="6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2040</v>
      </c>
      <c r="R189" t="s">
        <v>2051</v>
      </c>
      <c r="S189" s="12">
        <f t="shared" si="9"/>
        <v>41327.875</v>
      </c>
      <c r="T189" s="12">
        <f t="shared" si="10"/>
        <v>41355.833333333336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 t="shared" si="8"/>
        <v>32.012195121951223</v>
      </c>
      <c r="G190" t="s">
        <v>14</v>
      </c>
      <c r="H190">
        <v>35</v>
      </c>
      <c r="I190" s="6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2038</v>
      </c>
      <c r="R190" t="s">
        <v>2039</v>
      </c>
      <c r="S190" s="12">
        <f t="shared" si="9"/>
        <v>41974.875</v>
      </c>
      <c r="T190" s="12">
        <f t="shared" si="10"/>
        <v>41975.875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 t="shared" si="8"/>
        <v>23.525352848928385</v>
      </c>
      <c r="G191" t="s">
        <v>74</v>
      </c>
      <c r="H191">
        <v>441</v>
      </c>
      <c r="I191" s="6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2038</v>
      </c>
      <c r="R191" t="s">
        <v>2039</v>
      </c>
      <c r="S191" s="12">
        <f t="shared" si="9"/>
        <v>42432.875</v>
      </c>
      <c r="T191" s="12">
        <f t="shared" si="10"/>
        <v>42432.875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 t="shared" si="8"/>
        <v>68.594594594594597</v>
      </c>
      <c r="G192" t="s">
        <v>14</v>
      </c>
      <c r="H192">
        <v>24</v>
      </c>
      <c r="I192" s="6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2038</v>
      </c>
      <c r="R192" t="s">
        <v>2039</v>
      </c>
      <c r="S192" s="12">
        <f t="shared" si="9"/>
        <v>41428.833333333336</v>
      </c>
      <c r="T192" s="12">
        <f t="shared" si="10"/>
        <v>41429.833333333336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 t="shared" si="8"/>
        <v>37.952380952380956</v>
      </c>
      <c r="G193" t="s">
        <v>14</v>
      </c>
      <c r="H193">
        <v>86</v>
      </c>
      <c r="I193" s="6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2038</v>
      </c>
      <c r="R193" t="s">
        <v>2039</v>
      </c>
      <c r="S193" s="12">
        <f t="shared" si="9"/>
        <v>43535.833333333328</v>
      </c>
      <c r="T193" s="12">
        <f t="shared" si="10"/>
        <v>43538.833333333328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 t="shared" ref="F194:F257" si="12">(E194/D194)*100</f>
        <v>19.992957746478872</v>
      </c>
      <c r="G194" t="s">
        <v>14</v>
      </c>
      <c r="H194">
        <v>243</v>
      </c>
      <c r="I194" s="6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2034</v>
      </c>
      <c r="R194" t="s">
        <v>2035</v>
      </c>
      <c r="S194" s="12">
        <f t="shared" ref="S194:S257" si="13">(L194/86400)+25569+(-9/24)</f>
        <v>41816.833333333336</v>
      </c>
      <c r="T194" s="12">
        <f t="shared" ref="T194:T257" si="14">(M194/86400)+25569+(-9/24)</f>
        <v>41820.833333333336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 t="shared" si="12"/>
        <v>45.636363636363633</v>
      </c>
      <c r="G195" t="s">
        <v>14</v>
      </c>
      <c r="H195">
        <v>65</v>
      </c>
      <c r="I195" s="6">
        <f t="shared" ref="I195:I258" si="15">IFERROR(E195/H195, "0")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2034</v>
      </c>
      <c r="R195" t="s">
        <v>2044</v>
      </c>
      <c r="S195" s="12">
        <f t="shared" si="13"/>
        <v>43197.833333333328</v>
      </c>
      <c r="T195" s="12">
        <f t="shared" si="14"/>
        <v>43201.833333333328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 t="shared" si="12"/>
        <v>122.7605633802817</v>
      </c>
      <c r="G196" t="s">
        <v>20</v>
      </c>
      <c r="H196">
        <v>126</v>
      </c>
      <c r="I196" s="6">
        <f t="shared" si="1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2034</v>
      </c>
      <c r="R196" t="s">
        <v>2056</v>
      </c>
      <c r="S196" s="12">
        <f t="shared" si="13"/>
        <v>42260.833333333328</v>
      </c>
      <c r="T196" s="12">
        <f t="shared" si="14"/>
        <v>42276.833333333328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 t="shared" si="12"/>
        <v>361.75316455696202</v>
      </c>
      <c r="G197" t="s">
        <v>20</v>
      </c>
      <c r="H197">
        <v>524</v>
      </c>
      <c r="I197" s="6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2034</v>
      </c>
      <c r="R197" t="s">
        <v>2042</v>
      </c>
      <c r="S197" s="12">
        <f t="shared" si="13"/>
        <v>43309.833333333328</v>
      </c>
      <c r="T197" s="12">
        <f t="shared" si="14"/>
        <v>43316.833333333328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 t="shared" si="12"/>
        <v>63.146341463414636</v>
      </c>
      <c r="G198" t="s">
        <v>14</v>
      </c>
      <c r="H198">
        <v>100</v>
      </c>
      <c r="I198" s="6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2036</v>
      </c>
      <c r="R198" t="s">
        <v>2045</v>
      </c>
      <c r="S198" s="12">
        <f t="shared" si="13"/>
        <v>42615.833333333328</v>
      </c>
      <c r="T198" s="12">
        <f t="shared" si="14"/>
        <v>42634.833333333328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 t="shared" si="12"/>
        <v>298.20475319926874</v>
      </c>
      <c r="G199" t="s">
        <v>20</v>
      </c>
      <c r="H199">
        <v>1989</v>
      </c>
      <c r="I199" s="6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2040</v>
      </c>
      <c r="R199" t="s">
        <v>2043</v>
      </c>
      <c r="S199" s="12">
        <f t="shared" si="13"/>
        <v>42908.833333333328</v>
      </c>
      <c r="T199" s="12">
        <f t="shared" si="14"/>
        <v>42922.833333333328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 t="shared" si="12"/>
        <v>9.5585443037974684</v>
      </c>
      <c r="G200" t="s">
        <v>14</v>
      </c>
      <c r="H200">
        <v>168</v>
      </c>
      <c r="I200" s="6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2034</v>
      </c>
      <c r="R200" t="s">
        <v>2042</v>
      </c>
      <c r="S200" s="12">
        <f t="shared" si="13"/>
        <v>40395.833333333336</v>
      </c>
      <c r="T200" s="12">
        <f t="shared" si="14"/>
        <v>40424.833333333336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 t="shared" si="12"/>
        <v>53.777777777777779</v>
      </c>
      <c r="G201" t="s">
        <v>14</v>
      </c>
      <c r="H201">
        <v>13</v>
      </c>
      <c r="I201" s="6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2034</v>
      </c>
      <c r="R201" t="s">
        <v>2035</v>
      </c>
      <c r="S201" s="12">
        <f t="shared" si="13"/>
        <v>42191.833333333328</v>
      </c>
      <c r="T201" s="12">
        <f t="shared" si="14"/>
        <v>42195.833333333328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 t="shared" si="12"/>
        <v>2</v>
      </c>
      <c r="G202" t="s">
        <v>14</v>
      </c>
      <c r="H202">
        <v>1</v>
      </c>
      <c r="I202" s="6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2038</v>
      </c>
      <c r="R202" t="s">
        <v>2039</v>
      </c>
      <c r="S202" s="12">
        <f t="shared" si="13"/>
        <v>40261.833333333336</v>
      </c>
      <c r="T202" s="12">
        <f t="shared" si="14"/>
        <v>40272.833333333336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 t="shared" si="12"/>
        <v>681.19047619047615</v>
      </c>
      <c r="G203" t="s">
        <v>20</v>
      </c>
      <c r="H203">
        <v>157</v>
      </c>
      <c r="I203" s="6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2036</v>
      </c>
      <c r="R203" t="s">
        <v>2037</v>
      </c>
      <c r="S203" s="12">
        <f t="shared" si="13"/>
        <v>41844.833333333336</v>
      </c>
      <c r="T203" s="12">
        <f t="shared" si="14"/>
        <v>41862.833333333336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 t="shared" si="12"/>
        <v>78.831325301204828</v>
      </c>
      <c r="G204" t="s">
        <v>74</v>
      </c>
      <c r="H204">
        <v>82</v>
      </c>
      <c r="I204" s="6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2032</v>
      </c>
      <c r="R204" t="s">
        <v>2033</v>
      </c>
      <c r="S204" s="12">
        <f t="shared" si="13"/>
        <v>40817.833333333336</v>
      </c>
      <c r="T204" s="12">
        <f t="shared" si="14"/>
        <v>40821.833333333336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 t="shared" si="12"/>
        <v>134.40792216817235</v>
      </c>
      <c r="G205" t="s">
        <v>20</v>
      </c>
      <c r="H205">
        <v>4498</v>
      </c>
      <c r="I205" s="6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2038</v>
      </c>
      <c r="R205" t="s">
        <v>2039</v>
      </c>
      <c r="S205" s="12">
        <f t="shared" si="13"/>
        <v>42751.875</v>
      </c>
      <c r="T205" s="12">
        <f t="shared" si="14"/>
        <v>42753.875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 t="shared" si="12"/>
        <v>3.3719999999999999</v>
      </c>
      <c r="G206" t="s">
        <v>14</v>
      </c>
      <c r="H206">
        <v>40</v>
      </c>
      <c r="I206" s="6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2034</v>
      </c>
      <c r="R206" t="s">
        <v>2057</v>
      </c>
      <c r="S206" s="12">
        <f t="shared" si="13"/>
        <v>40635.833333333336</v>
      </c>
      <c r="T206" s="12">
        <f t="shared" si="14"/>
        <v>40645.833333333336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 t="shared" si="12"/>
        <v>431.84615384615387</v>
      </c>
      <c r="G207" t="s">
        <v>20</v>
      </c>
      <c r="H207">
        <v>80</v>
      </c>
      <c r="I207" s="6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2038</v>
      </c>
      <c r="R207" t="s">
        <v>2039</v>
      </c>
      <c r="S207" s="12">
        <f t="shared" si="13"/>
        <v>43389.833333333328</v>
      </c>
      <c r="T207" s="12">
        <f t="shared" si="14"/>
        <v>43401.833333333328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 t="shared" si="12"/>
        <v>38.844444444444441</v>
      </c>
      <c r="G208" t="s">
        <v>74</v>
      </c>
      <c r="H208">
        <v>57</v>
      </c>
      <c r="I208" s="6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2046</v>
      </c>
      <c r="R208" t="s">
        <v>2052</v>
      </c>
      <c r="S208" s="12">
        <f t="shared" si="13"/>
        <v>40235.875</v>
      </c>
      <c r="T208" s="12">
        <f t="shared" si="14"/>
        <v>40244.875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 t="shared" si="12"/>
        <v>425.7</v>
      </c>
      <c r="G209" t="s">
        <v>20</v>
      </c>
      <c r="H209">
        <v>43</v>
      </c>
      <c r="I209" s="6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2034</v>
      </c>
      <c r="R209" t="s">
        <v>2035</v>
      </c>
      <c r="S209" s="12">
        <f t="shared" si="13"/>
        <v>43339.833333333328</v>
      </c>
      <c r="T209" s="12">
        <f t="shared" si="14"/>
        <v>43359.833333333328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 t="shared" si="12"/>
        <v>101.12239715591672</v>
      </c>
      <c r="G210" t="s">
        <v>20</v>
      </c>
      <c r="H210">
        <v>2053</v>
      </c>
      <c r="I210" s="6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2040</v>
      </c>
      <c r="R210" t="s">
        <v>2041</v>
      </c>
      <c r="S210" s="12">
        <f t="shared" si="13"/>
        <v>43047.875</v>
      </c>
      <c r="T210" s="12">
        <f t="shared" si="14"/>
        <v>43071.875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 t="shared" si="12"/>
        <v>21.188688946015425</v>
      </c>
      <c r="G211" t="s">
        <v>47</v>
      </c>
      <c r="H211">
        <v>808</v>
      </c>
      <c r="I211" s="6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2040</v>
      </c>
      <c r="R211" t="s">
        <v>2041</v>
      </c>
      <c r="S211" s="12">
        <f t="shared" si="13"/>
        <v>42495.833333333328</v>
      </c>
      <c r="T211" s="12">
        <f t="shared" si="14"/>
        <v>42502.833333333328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 t="shared" si="12"/>
        <v>67.425531914893625</v>
      </c>
      <c r="G212" t="s">
        <v>14</v>
      </c>
      <c r="H212">
        <v>226</v>
      </c>
      <c r="I212" s="6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2040</v>
      </c>
      <c r="R212" t="s">
        <v>2062</v>
      </c>
      <c r="S212" s="12">
        <f t="shared" si="13"/>
        <v>42796.875</v>
      </c>
      <c r="T212" s="12">
        <f t="shared" si="14"/>
        <v>42823.833333333328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 t="shared" si="12"/>
        <v>94.923371647509583</v>
      </c>
      <c r="G213" t="s">
        <v>14</v>
      </c>
      <c r="H213">
        <v>1625</v>
      </c>
      <c r="I213" s="6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2038</v>
      </c>
      <c r="R213" t="s">
        <v>2039</v>
      </c>
      <c r="S213" s="12">
        <f t="shared" si="13"/>
        <v>41512.833333333336</v>
      </c>
      <c r="T213" s="12">
        <f t="shared" si="14"/>
        <v>41536.833333333336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 t="shared" si="12"/>
        <v>151.85185185185185</v>
      </c>
      <c r="G214" t="s">
        <v>20</v>
      </c>
      <c r="H214">
        <v>168</v>
      </c>
      <c r="I214" s="6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2038</v>
      </c>
      <c r="R214" t="s">
        <v>2039</v>
      </c>
      <c r="S214" s="12">
        <f t="shared" si="13"/>
        <v>43813.875</v>
      </c>
      <c r="T214" s="12">
        <f t="shared" si="14"/>
        <v>43859.875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 t="shared" si="12"/>
        <v>195.16382252559728</v>
      </c>
      <c r="G215" t="s">
        <v>20</v>
      </c>
      <c r="H215">
        <v>4289</v>
      </c>
      <c r="I215" s="6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2034</v>
      </c>
      <c r="R215" t="s">
        <v>2044</v>
      </c>
      <c r="S215" s="12">
        <f t="shared" si="13"/>
        <v>40487.833333333336</v>
      </c>
      <c r="T215" s="12">
        <f t="shared" si="14"/>
        <v>40495.875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 t="shared" si="12"/>
        <v>1023.1428571428571</v>
      </c>
      <c r="G216" t="s">
        <v>20</v>
      </c>
      <c r="H216">
        <v>165</v>
      </c>
      <c r="I216" s="6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2034</v>
      </c>
      <c r="R216" t="s">
        <v>2035</v>
      </c>
      <c r="S216" s="12">
        <f t="shared" si="13"/>
        <v>40408.833333333336</v>
      </c>
      <c r="T216" s="12">
        <f t="shared" si="14"/>
        <v>40414.833333333336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 t="shared" si="12"/>
        <v>3.841836734693878</v>
      </c>
      <c r="G217" t="s">
        <v>14</v>
      </c>
      <c r="H217">
        <v>143</v>
      </c>
      <c r="I217" s="6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2038</v>
      </c>
      <c r="R217" t="s">
        <v>2039</v>
      </c>
      <c r="S217" s="12">
        <f t="shared" si="13"/>
        <v>43508.875</v>
      </c>
      <c r="T217" s="12">
        <f t="shared" si="14"/>
        <v>43510.875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 t="shared" si="12"/>
        <v>155.07066557107643</v>
      </c>
      <c r="G218" t="s">
        <v>20</v>
      </c>
      <c r="H218">
        <v>1815</v>
      </c>
      <c r="I218" s="6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2038</v>
      </c>
      <c r="R218" t="s">
        <v>2039</v>
      </c>
      <c r="S218" s="12">
        <f t="shared" si="13"/>
        <v>40868.875</v>
      </c>
      <c r="T218" s="12">
        <f t="shared" si="14"/>
        <v>40870.875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 t="shared" si="12"/>
        <v>44.753477588871718</v>
      </c>
      <c r="G219" t="s">
        <v>14</v>
      </c>
      <c r="H219">
        <v>934</v>
      </c>
      <c r="I219" s="6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2040</v>
      </c>
      <c r="R219" t="s">
        <v>2062</v>
      </c>
      <c r="S219" s="12">
        <f t="shared" si="13"/>
        <v>43582.833333333328</v>
      </c>
      <c r="T219" s="12">
        <f t="shared" si="14"/>
        <v>43591.833333333328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 t="shared" si="12"/>
        <v>215.94736842105263</v>
      </c>
      <c r="G220" t="s">
        <v>20</v>
      </c>
      <c r="H220">
        <v>397</v>
      </c>
      <c r="I220" s="6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2040</v>
      </c>
      <c r="R220" t="s">
        <v>2051</v>
      </c>
      <c r="S220" s="12">
        <f t="shared" si="13"/>
        <v>40857.875</v>
      </c>
      <c r="T220" s="12">
        <f t="shared" si="14"/>
        <v>40891.875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 t="shared" si="12"/>
        <v>332.12709832134288</v>
      </c>
      <c r="G221" t="s">
        <v>20</v>
      </c>
      <c r="H221">
        <v>1539</v>
      </c>
      <c r="I221" s="6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2040</v>
      </c>
      <c r="R221" t="s">
        <v>2048</v>
      </c>
      <c r="S221" s="12">
        <f t="shared" si="13"/>
        <v>41136.833333333336</v>
      </c>
      <c r="T221" s="12">
        <f t="shared" si="14"/>
        <v>41148.833333333336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 t="shared" si="12"/>
        <v>8.4430379746835449</v>
      </c>
      <c r="G222" t="s">
        <v>14</v>
      </c>
      <c r="H222">
        <v>17</v>
      </c>
      <c r="I222" s="6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2038</v>
      </c>
      <c r="R222" t="s">
        <v>2039</v>
      </c>
      <c r="S222" s="12">
        <f t="shared" si="13"/>
        <v>40724.833333333336</v>
      </c>
      <c r="T222" s="12">
        <f t="shared" si="14"/>
        <v>40742.833333333336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 t="shared" si="12"/>
        <v>98.625514403292186</v>
      </c>
      <c r="G223" t="s">
        <v>14</v>
      </c>
      <c r="H223">
        <v>2179</v>
      </c>
      <c r="I223" s="6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2032</v>
      </c>
      <c r="R223" t="s">
        <v>2033</v>
      </c>
      <c r="S223" s="12">
        <f t="shared" si="13"/>
        <v>41080.833333333336</v>
      </c>
      <c r="T223" s="12">
        <f t="shared" si="14"/>
        <v>41082.833333333336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 t="shared" si="12"/>
        <v>137.97916666666669</v>
      </c>
      <c r="G224" t="s">
        <v>20</v>
      </c>
      <c r="H224">
        <v>138</v>
      </c>
      <c r="I224" s="6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2053</v>
      </c>
      <c r="R224" t="s">
        <v>2054</v>
      </c>
      <c r="S224" s="12">
        <f t="shared" si="13"/>
        <v>41913.833333333336</v>
      </c>
      <c r="T224" s="12">
        <f t="shared" si="14"/>
        <v>41914.833333333336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 t="shared" si="12"/>
        <v>93.81099656357388</v>
      </c>
      <c r="G225" t="s">
        <v>14</v>
      </c>
      <c r="H225">
        <v>931</v>
      </c>
      <c r="I225" s="6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2038</v>
      </c>
      <c r="R225" t="s">
        <v>2039</v>
      </c>
      <c r="S225" s="12">
        <f t="shared" si="13"/>
        <v>42444.833333333328</v>
      </c>
      <c r="T225" s="12">
        <f t="shared" si="14"/>
        <v>42458.833333333328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 t="shared" si="12"/>
        <v>403.63930885529157</v>
      </c>
      <c r="G226" t="s">
        <v>20</v>
      </c>
      <c r="H226">
        <v>3594</v>
      </c>
      <c r="I226" s="6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2040</v>
      </c>
      <c r="R226" t="s">
        <v>2062</v>
      </c>
      <c r="S226" s="12">
        <f t="shared" si="13"/>
        <v>41905.833333333336</v>
      </c>
      <c r="T226" s="12">
        <f t="shared" si="14"/>
        <v>41950.875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 t="shared" si="12"/>
        <v>260.1740412979351</v>
      </c>
      <c r="G227" t="s">
        <v>20</v>
      </c>
      <c r="H227">
        <v>5880</v>
      </c>
      <c r="I227" s="6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2034</v>
      </c>
      <c r="R227" t="s">
        <v>2035</v>
      </c>
      <c r="S227" s="12">
        <f t="shared" si="13"/>
        <v>41761.833333333336</v>
      </c>
      <c r="T227" s="12">
        <f t="shared" si="14"/>
        <v>41761.833333333336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 t="shared" si="12"/>
        <v>366.63333333333333</v>
      </c>
      <c r="G228" t="s">
        <v>20</v>
      </c>
      <c r="H228">
        <v>112</v>
      </c>
      <c r="I228" s="6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2053</v>
      </c>
      <c r="R228" t="s">
        <v>2054</v>
      </c>
      <c r="S228" s="12">
        <f t="shared" si="13"/>
        <v>40275.833333333336</v>
      </c>
      <c r="T228" s="12">
        <f t="shared" si="14"/>
        <v>40312.833333333336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 t="shared" si="12"/>
        <v>168.72085385878489</v>
      </c>
      <c r="G229" t="s">
        <v>20</v>
      </c>
      <c r="H229">
        <v>943</v>
      </c>
      <c r="I229" s="6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2049</v>
      </c>
      <c r="R229" t="s">
        <v>2060</v>
      </c>
      <c r="S229" s="12">
        <f t="shared" si="13"/>
        <v>42138.833333333328</v>
      </c>
      <c r="T229" s="12">
        <f t="shared" si="14"/>
        <v>42144.833333333328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 t="shared" si="12"/>
        <v>119.90717911530093</v>
      </c>
      <c r="G230" t="s">
        <v>20</v>
      </c>
      <c r="H230">
        <v>2468</v>
      </c>
      <c r="I230" s="6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2040</v>
      </c>
      <c r="R230" t="s">
        <v>2048</v>
      </c>
      <c r="S230" s="12">
        <f t="shared" si="13"/>
        <v>42612.833333333328</v>
      </c>
      <c r="T230" s="12">
        <f t="shared" si="14"/>
        <v>42637.833333333328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 t="shared" si="12"/>
        <v>193.68925233644859</v>
      </c>
      <c r="G231" t="s">
        <v>20</v>
      </c>
      <c r="H231">
        <v>2551</v>
      </c>
      <c r="I231" s="6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2049</v>
      </c>
      <c r="R231" t="s">
        <v>2060</v>
      </c>
      <c r="S231" s="12">
        <f t="shared" si="13"/>
        <v>42886.833333333328</v>
      </c>
      <c r="T231" s="12">
        <f t="shared" si="14"/>
        <v>42934.833333333328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 t="shared" si="12"/>
        <v>420.16666666666669</v>
      </c>
      <c r="G232" t="s">
        <v>20</v>
      </c>
      <c r="H232">
        <v>101</v>
      </c>
      <c r="I232" s="6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2049</v>
      </c>
      <c r="R232" t="s">
        <v>2050</v>
      </c>
      <c r="S232" s="12">
        <f t="shared" si="13"/>
        <v>43804.875</v>
      </c>
      <c r="T232" s="12">
        <f t="shared" si="14"/>
        <v>43804.875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 t="shared" si="12"/>
        <v>76.708333333333329</v>
      </c>
      <c r="G233" t="s">
        <v>74</v>
      </c>
      <c r="H233">
        <v>67</v>
      </c>
      <c r="I233" s="6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2038</v>
      </c>
      <c r="R233" t="s">
        <v>2039</v>
      </c>
      <c r="S233" s="12">
        <f t="shared" si="13"/>
        <v>41414.833333333336</v>
      </c>
      <c r="T233" s="12">
        <f t="shared" si="14"/>
        <v>41472.833333333336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 t="shared" si="12"/>
        <v>171.26470588235293</v>
      </c>
      <c r="G234" t="s">
        <v>20</v>
      </c>
      <c r="H234">
        <v>92</v>
      </c>
      <c r="I234" s="6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2038</v>
      </c>
      <c r="R234" t="s">
        <v>2039</v>
      </c>
      <c r="S234" s="12">
        <f t="shared" si="13"/>
        <v>42575.833333333328</v>
      </c>
      <c r="T234" s="12">
        <f t="shared" si="14"/>
        <v>42576.833333333328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 t="shared" si="12"/>
        <v>157.89473684210526</v>
      </c>
      <c r="G235" t="s">
        <v>20</v>
      </c>
      <c r="H235">
        <v>62</v>
      </c>
      <c r="I235" s="6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2040</v>
      </c>
      <c r="R235" t="s">
        <v>2048</v>
      </c>
      <c r="S235" s="12">
        <f t="shared" si="13"/>
        <v>40705.833333333336</v>
      </c>
      <c r="T235" s="12">
        <f t="shared" si="14"/>
        <v>40721.833333333336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 t="shared" si="12"/>
        <v>109.08</v>
      </c>
      <c r="G236" t="s">
        <v>20</v>
      </c>
      <c r="H236">
        <v>149</v>
      </c>
      <c r="I236" s="6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2049</v>
      </c>
      <c r="R236" t="s">
        <v>2050</v>
      </c>
      <c r="S236" s="12">
        <f t="shared" si="13"/>
        <v>42968.833333333328</v>
      </c>
      <c r="T236" s="12">
        <f t="shared" si="14"/>
        <v>42975.833333333328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 t="shared" si="12"/>
        <v>41.732558139534881</v>
      </c>
      <c r="G237" t="s">
        <v>14</v>
      </c>
      <c r="H237">
        <v>92</v>
      </c>
      <c r="I237" s="6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2040</v>
      </c>
      <c r="R237" t="s">
        <v>2048</v>
      </c>
      <c r="S237" s="12">
        <f t="shared" si="13"/>
        <v>42778.875</v>
      </c>
      <c r="T237" s="12">
        <f t="shared" si="14"/>
        <v>42783.875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 t="shared" si="12"/>
        <v>10.944303797468354</v>
      </c>
      <c r="G238" t="s">
        <v>14</v>
      </c>
      <c r="H238">
        <v>57</v>
      </c>
      <c r="I238" s="6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2034</v>
      </c>
      <c r="R238" t="s">
        <v>2035</v>
      </c>
      <c r="S238" s="12">
        <f t="shared" si="13"/>
        <v>43640.833333333328</v>
      </c>
      <c r="T238" s="12">
        <f t="shared" si="14"/>
        <v>43647.833333333328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 t="shared" si="12"/>
        <v>159.3763440860215</v>
      </c>
      <c r="G239" t="s">
        <v>20</v>
      </c>
      <c r="H239">
        <v>329</v>
      </c>
      <c r="I239" s="6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2040</v>
      </c>
      <c r="R239" t="s">
        <v>2048</v>
      </c>
      <c r="S239" s="12">
        <f t="shared" si="13"/>
        <v>41753.833333333336</v>
      </c>
      <c r="T239" s="12">
        <f t="shared" si="14"/>
        <v>41755.833333333336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 t="shared" si="12"/>
        <v>422.41666666666669</v>
      </c>
      <c r="G240" t="s">
        <v>20</v>
      </c>
      <c r="H240">
        <v>97</v>
      </c>
      <c r="I240" s="6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2038</v>
      </c>
      <c r="R240" t="s">
        <v>2039</v>
      </c>
      <c r="S240" s="12">
        <f t="shared" si="13"/>
        <v>43082.875</v>
      </c>
      <c r="T240" s="12">
        <f t="shared" si="14"/>
        <v>43107.875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 t="shared" si="12"/>
        <v>97.71875</v>
      </c>
      <c r="G241" t="s">
        <v>14</v>
      </c>
      <c r="H241">
        <v>41</v>
      </c>
      <c r="I241" s="6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2036</v>
      </c>
      <c r="R241" t="s">
        <v>2045</v>
      </c>
      <c r="S241" s="12">
        <f t="shared" si="13"/>
        <v>42244.833333333328</v>
      </c>
      <c r="T241" s="12">
        <f t="shared" si="14"/>
        <v>42248.833333333328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 t="shared" si="12"/>
        <v>418.78911564625849</v>
      </c>
      <c r="G242" t="s">
        <v>20</v>
      </c>
      <c r="H242">
        <v>1784</v>
      </c>
      <c r="I242" s="6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2038</v>
      </c>
      <c r="R242" t="s">
        <v>2039</v>
      </c>
      <c r="S242" s="12">
        <f t="shared" si="13"/>
        <v>40395.833333333336</v>
      </c>
      <c r="T242" s="12">
        <f t="shared" si="14"/>
        <v>40396.833333333336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 t="shared" si="12"/>
        <v>101.91632047477745</v>
      </c>
      <c r="G243" t="s">
        <v>20</v>
      </c>
      <c r="H243">
        <v>1684</v>
      </c>
      <c r="I243" s="6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2046</v>
      </c>
      <c r="R243" t="s">
        <v>2047</v>
      </c>
      <c r="S243" s="12">
        <f t="shared" si="13"/>
        <v>41741.833333333336</v>
      </c>
      <c r="T243" s="12">
        <f t="shared" si="14"/>
        <v>41751.833333333336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 t="shared" si="12"/>
        <v>127.72619047619047</v>
      </c>
      <c r="G244" t="s">
        <v>20</v>
      </c>
      <c r="H244">
        <v>250</v>
      </c>
      <c r="I244" s="6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2034</v>
      </c>
      <c r="R244" t="s">
        <v>2035</v>
      </c>
      <c r="S244" s="12">
        <f t="shared" si="13"/>
        <v>42864.833333333328</v>
      </c>
      <c r="T244" s="12">
        <f t="shared" si="14"/>
        <v>42874.833333333328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 t="shared" si="12"/>
        <v>445.21739130434781</v>
      </c>
      <c r="G245" t="s">
        <v>20</v>
      </c>
      <c r="H245">
        <v>238</v>
      </c>
      <c r="I245" s="6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2038</v>
      </c>
      <c r="R245" t="s">
        <v>2039</v>
      </c>
      <c r="S245" s="12">
        <f t="shared" si="13"/>
        <v>43162.875</v>
      </c>
      <c r="T245" s="12">
        <f t="shared" si="14"/>
        <v>43165.875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 t="shared" si="12"/>
        <v>569.71428571428578</v>
      </c>
      <c r="G246" t="s">
        <v>20</v>
      </c>
      <c r="H246">
        <v>53</v>
      </c>
      <c r="I246" s="6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2038</v>
      </c>
      <c r="R246" t="s">
        <v>2039</v>
      </c>
      <c r="S246" s="12">
        <f t="shared" si="13"/>
        <v>41833.833333333336</v>
      </c>
      <c r="T246" s="12">
        <f t="shared" si="14"/>
        <v>41885.833333333336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 t="shared" si="12"/>
        <v>509.34482758620686</v>
      </c>
      <c r="G247" t="s">
        <v>20</v>
      </c>
      <c r="H247">
        <v>214</v>
      </c>
      <c r="I247" s="6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2038</v>
      </c>
      <c r="R247" t="s">
        <v>2039</v>
      </c>
      <c r="S247" s="12">
        <f t="shared" si="13"/>
        <v>41735.833333333336</v>
      </c>
      <c r="T247" s="12">
        <f t="shared" si="14"/>
        <v>41736.833333333336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 t="shared" si="12"/>
        <v>325.5333333333333</v>
      </c>
      <c r="G248" t="s">
        <v>20</v>
      </c>
      <c r="H248">
        <v>222</v>
      </c>
      <c r="I248" s="6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2036</v>
      </c>
      <c r="R248" t="s">
        <v>2037</v>
      </c>
      <c r="S248" s="12">
        <f t="shared" si="13"/>
        <v>41490.833333333336</v>
      </c>
      <c r="T248" s="12">
        <f t="shared" si="14"/>
        <v>41494.833333333336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 t="shared" si="12"/>
        <v>932.61616161616166</v>
      </c>
      <c r="G249" t="s">
        <v>20</v>
      </c>
      <c r="H249">
        <v>1884</v>
      </c>
      <c r="I249" s="6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2046</v>
      </c>
      <c r="R249" t="s">
        <v>2052</v>
      </c>
      <c r="S249" s="12">
        <f t="shared" si="13"/>
        <v>42725.875</v>
      </c>
      <c r="T249" s="12">
        <f t="shared" si="14"/>
        <v>42740.875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 t="shared" si="12"/>
        <v>211.33870967741933</v>
      </c>
      <c r="G250" t="s">
        <v>20</v>
      </c>
      <c r="H250">
        <v>218</v>
      </c>
      <c r="I250" s="6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2049</v>
      </c>
      <c r="R250" t="s">
        <v>2060</v>
      </c>
      <c r="S250" s="12">
        <f t="shared" si="13"/>
        <v>42003.875</v>
      </c>
      <c r="T250" s="12">
        <f t="shared" si="14"/>
        <v>42008.875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 t="shared" si="12"/>
        <v>273.32520325203251</v>
      </c>
      <c r="G251" t="s">
        <v>20</v>
      </c>
      <c r="H251">
        <v>6465</v>
      </c>
      <c r="I251" s="6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2046</v>
      </c>
      <c r="R251" t="s">
        <v>2058</v>
      </c>
      <c r="S251" s="12">
        <f t="shared" si="13"/>
        <v>42005.875</v>
      </c>
      <c r="T251" s="12">
        <f t="shared" si="14"/>
        <v>42012.875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 t="shared" si="12"/>
        <v>3</v>
      </c>
      <c r="G252" t="s">
        <v>14</v>
      </c>
      <c r="H252">
        <v>1</v>
      </c>
      <c r="I252" s="6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2034</v>
      </c>
      <c r="R252" t="s">
        <v>2035</v>
      </c>
      <c r="S252" s="12">
        <f t="shared" si="13"/>
        <v>40202.875</v>
      </c>
      <c r="T252" s="12">
        <f t="shared" si="14"/>
        <v>40237.875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 t="shared" si="12"/>
        <v>54.084507042253513</v>
      </c>
      <c r="G253" t="s">
        <v>14</v>
      </c>
      <c r="H253">
        <v>101</v>
      </c>
      <c r="I253" s="6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2038</v>
      </c>
      <c r="R253" t="s">
        <v>2039</v>
      </c>
      <c r="S253" s="12">
        <f t="shared" si="13"/>
        <v>41251.875</v>
      </c>
      <c r="T253" s="12">
        <f t="shared" si="14"/>
        <v>41253.875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 t="shared" si="12"/>
        <v>626.29999999999995</v>
      </c>
      <c r="G254" t="s">
        <v>20</v>
      </c>
      <c r="H254">
        <v>59</v>
      </c>
      <c r="I254" s="6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2038</v>
      </c>
      <c r="R254" t="s">
        <v>2039</v>
      </c>
      <c r="S254" s="12">
        <f t="shared" si="13"/>
        <v>41571.833333333336</v>
      </c>
      <c r="T254" s="12">
        <f t="shared" si="14"/>
        <v>41576.833333333336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 t="shared" si="12"/>
        <v>89.021399176954731</v>
      </c>
      <c r="G255" t="s">
        <v>14</v>
      </c>
      <c r="H255">
        <v>1335</v>
      </c>
      <c r="I255" s="6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2040</v>
      </c>
      <c r="R255" t="s">
        <v>2043</v>
      </c>
      <c r="S255" s="12">
        <f t="shared" si="13"/>
        <v>40640.833333333336</v>
      </c>
      <c r="T255" s="12">
        <f t="shared" si="14"/>
        <v>40652.833333333336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 t="shared" si="12"/>
        <v>184.89130434782609</v>
      </c>
      <c r="G256" t="s">
        <v>20</v>
      </c>
      <c r="H256">
        <v>88</v>
      </c>
      <c r="I256" s="6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2046</v>
      </c>
      <c r="R256" t="s">
        <v>2047</v>
      </c>
      <c r="S256" s="12">
        <f t="shared" si="13"/>
        <v>42786.875</v>
      </c>
      <c r="T256" s="12">
        <f t="shared" si="14"/>
        <v>42788.875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 t="shared" si="12"/>
        <v>120.16770186335404</v>
      </c>
      <c r="G257" t="s">
        <v>20</v>
      </c>
      <c r="H257">
        <v>1697</v>
      </c>
      <c r="I257" s="6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2034</v>
      </c>
      <c r="R257" t="s">
        <v>2035</v>
      </c>
      <c r="S257" s="12">
        <f t="shared" si="13"/>
        <v>40589.875</v>
      </c>
      <c r="T257" s="12">
        <f t="shared" si="14"/>
        <v>40594.875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 t="shared" ref="F258:F321" si="16">(E258/D258)*100</f>
        <v>23.390243902439025</v>
      </c>
      <c r="G258" t="s">
        <v>14</v>
      </c>
      <c r="H258">
        <v>15</v>
      </c>
      <c r="I258" s="6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2034</v>
      </c>
      <c r="R258" t="s">
        <v>2035</v>
      </c>
      <c r="S258" s="12">
        <f t="shared" ref="S258:S321" si="17">(L258/86400)+25569+(-9/24)</f>
        <v>42392.875</v>
      </c>
      <c r="T258" s="12">
        <f t="shared" ref="T258:T321" si="18">(M258/86400)+25569+(-9/24)</f>
        <v>42429.875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 t="shared" si="16"/>
        <v>146</v>
      </c>
      <c r="G259" t="s">
        <v>20</v>
      </c>
      <c r="H259">
        <v>92</v>
      </c>
      <c r="I259" s="6">
        <f t="shared" ref="I259:I322" si="19">IFERROR(E259/H259, "0")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2038</v>
      </c>
      <c r="R259" t="s">
        <v>2039</v>
      </c>
      <c r="S259" s="12">
        <f t="shared" si="17"/>
        <v>41337.875</v>
      </c>
      <c r="T259" s="12">
        <f t="shared" si="18"/>
        <v>41351.833333333336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 t="shared" si="16"/>
        <v>268.48</v>
      </c>
      <c r="G260" t="s">
        <v>20</v>
      </c>
      <c r="H260">
        <v>186</v>
      </c>
      <c r="I260" s="6">
        <f t="shared" si="1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2038</v>
      </c>
      <c r="R260" t="s">
        <v>2039</v>
      </c>
      <c r="S260" s="12">
        <f t="shared" si="17"/>
        <v>42711.875</v>
      </c>
      <c r="T260" s="12">
        <f t="shared" si="18"/>
        <v>42731.875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 t="shared" si="16"/>
        <v>597.5</v>
      </c>
      <c r="G261" t="s">
        <v>20</v>
      </c>
      <c r="H261">
        <v>138</v>
      </c>
      <c r="I261" s="6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2053</v>
      </c>
      <c r="R261" t="s">
        <v>2054</v>
      </c>
      <c r="S261" s="12">
        <f t="shared" si="17"/>
        <v>41250.875</v>
      </c>
      <c r="T261" s="12">
        <f t="shared" si="18"/>
        <v>41269.875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 t="shared" si="16"/>
        <v>157.69841269841268</v>
      </c>
      <c r="G262" t="s">
        <v>20</v>
      </c>
      <c r="H262">
        <v>261</v>
      </c>
      <c r="I262" s="6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2034</v>
      </c>
      <c r="R262" t="s">
        <v>2035</v>
      </c>
      <c r="S262" s="12">
        <f t="shared" si="17"/>
        <v>41179.833333333336</v>
      </c>
      <c r="T262" s="12">
        <f t="shared" si="18"/>
        <v>41191.833333333336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 t="shared" si="16"/>
        <v>31.201660735468568</v>
      </c>
      <c r="G263" t="s">
        <v>14</v>
      </c>
      <c r="H263">
        <v>454</v>
      </c>
      <c r="I263" s="6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2034</v>
      </c>
      <c r="R263" t="s">
        <v>2035</v>
      </c>
      <c r="S263" s="12">
        <f t="shared" si="17"/>
        <v>40414.833333333336</v>
      </c>
      <c r="T263" s="12">
        <f t="shared" si="18"/>
        <v>40418.833333333336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 t="shared" si="16"/>
        <v>313.41176470588238</v>
      </c>
      <c r="G264" t="s">
        <v>20</v>
      </c>
      <c r="H264">
        <v>107</v>
      </c>
      <c r="I264" s="6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2034</v>
      </c>
      <c r="R264" t="s">
        <v>2044</v>
      </c>
      <c r="S264" s="12">
        <f t="shared" si="17"/>
        <v>40637.833333333336</v>
      </c>
      <c r="T264" s="12">
        <f t="shared" si="18"/>
        <v>40663.833333333336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 t="shared" si="16"/>
        <v>370.89655172413791</v>
      </c>
      <c r="G265" t="s">
        <v>20</v>
      </c>
      <c r="H265">
        <v>199</v>
      </c>
      <c r="I265" s="6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2053</v>
      </c>
      <c r="R265" t="s">
        <v>2054</v>
      </c>
      <c r="S265" s="12">
        <f t="shared" si="17"/>
        <v>40186.875</v>
      </c>
      <c r="T265" s="12">
        <f t="shared" si="18"/>
        <v>40186.875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 t="shared" si="16"/>
        <v>362.66447368421052</v>
      </c>
      <c r="G266" t="s">
        <v>20</v>
      </c>
      <c r="H266">
        <v>5512</v>
      </c>
      <c r="I266" s="6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2038</v>
      </c>
      <c r="R266" t="s">
        <v>2039</v>
      </c>
      <c r="S266" s="12">
        <f t="shared" si="17"/>
        <v>41316.875</v>
      </c>
      <c r="T266" s="12">
        <f t="shared" si="18"/>
        <v>41332.875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 t="shared" si="16"/>
        <v>123.08163265306122</v>
      </c>
      <c r="G267" t="s">
        <v>20</v>
      </c>
      <c r="H267">
        <v>86</v>
      </c>
      <c r="I267" s="6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2038</v>
      </c>
      <c r="R267" t="s">
        <v>2039</v>
      </c>
      <c r="S267" s="12">
        <f t="shared" si="17"/>
        <v>42371.875</v>
      </c>
      <c r="T267" s="12">
        <f t="shared" si="18"/>
        <v>42415.875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 t="shared" si="16"/>
        <v>76.766756032171585</v>
      </c>
      <c r="G268" t="s">
        <v>14</v>
      </c>
      <c r="H268">
        <v>3182</v>
      </c>
      <c r="I268" s="6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2034</v>
      </c>
      <c r="R268" t="s">
        <v>2057</v>
      </c>
      <c r="S268" s="12">
        <f t="shared" si="17"/>
        <v>41949.875</v>
      </c>
      <c r="T268" s="12">
        <f t="shared" si="18"/>
        <v>41982.875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 t="shared" si="16"/>
        <v>233.62012987012989</v>
      </c>
      <c r="G269" t="s">
        <v>20</v>
      </c>
      <c r="H269">
        <v>2768</v>
      </c>
      <c r="I269" s="6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2038</v>
      </c>
      <c r="R269" t="s">
        <v>2039</v>
      </c>
      <c r="S269" s="12">
        <f t="shared" si="17"/>
        <v>41205.833333333336</v>
      </c>
      <c r="T269" s="12">
        <f t="shared" si="18"/>
        <v>41221.875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 t="shared" si="16"/>
        <v>180.53333333333333</v>
      </c>
      <c r="G270" t="s">
        <v>20</v>
      </c>
      <c r="H270">
        <v>48</v>
      </c>
      <c r="I270" s="6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2040</v>
      </c>
      <c r="R270" t="s">
        <v>2041</v>
      </c>
      <c r="S270" s="12">
        <f t="shared" si="17"/>
        <v>41185.833333333336</v>
      </c>
      <c r="T270" s="12">
        <f t="shared" si="18"/>
        <v>41231.875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 t="shared" si="16"/>
        <v>252.62857142857143</v>
      </c>
      <c r="G271" t="s">
        <v>20</v>
      </c>
      <c r="H271">
        <v>87</v>
      </c>
      <c r="I271" s="6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2040</v>
      </c>
      <c r="R271" t="s">
        <v>2059</v>
      </c>
      <c r="S271" s="12">
        <f t="shared" si="17"/>
        <v>43495.875</v>
      </c>
      <c r="T271" s="12">
        <f t="shared" si="18"/>
        <v>43516.875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 t="shared" si="16"/>
        <v>27.176538240368025</v>
      </c>
      <c r="G272" t="s">
        <v>74</v>
      </c>
      <c r="H272">
        <v>1890</v>
      </c>
      <c r="I272" s="6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2049</v>
      </c>
      <c r="R272" t="s">
        <v>2050</v>
      </c>
      <c r="S272" s="12">
        <f t="shared" si="17"/>
        <v>40513.875</v>
      </c>
      <c r="T272" s="12">
        <f t="shared" si="18"/>
        <v>40515.875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 t="shared" si="16"/>
        <v>1.2706571242680547</v>
      </c>
      <c r="G273" t="s">
        <v>47</v>
      </c>
      <c r="H273">
        <v>61</v>
      </c>
      <c r="I273" s="6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2053</v>
      </c>
      <c r="R273" t="s">
        <v>2054</v>
      </c>
      <c r="S273" s="12">
        <f t="shared" si="17"/>
        <v>42344.875</v>
      </c>
      <c r="T273" s="12">
        <f t="shared" si="18"/>
        <v>42375.875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 t="shared" si="16"/>
        <v>304.0097847358121</v>
      </c>
      <c r="G274" t="s">
        <v>20</v>
      </c>
      <c r="H274">
        <v>1894</v>
      </c>
      <c r="I274" s="6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2038</v>
      </c>
      <c r="R274" t="s">
        <v>2039</v>
      </c>
      <c r="S274" s="12">
        <f t="shared" si="17"/>
        <v>43655.833333333328</v>
      </c>
      <c r="T274" s="12">
        <f t="shared" si="18"/>
        <v>43680.833333333328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 t="shared" si="16"/>
        <v>137.23076923076923</v>
      </c>
      <c r="G275" t="s">
        <v>20</v>
      </c>
      <c r="H275">
        <v>282</v>
      </c>
      <c r="I275" s="6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2038</v>
      </c>
      <c r="R275" t="s">
        <v>2039</v>
      </c>
      <c r="S275" s="12">
        <f t="shared" si="17"/>
        <v>42994.833333333328</v>
      </c>
      <c r="T275" s="12">
        <f t="shared" si="18"/>
        <v>42997.833333333328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 t="shared" si="16"/>
        <v>32.208333333333336</v>
      </c>
      <c r="G276" t="s">
        <v>14</v>
      </c>
      <c r="H276">
        <v>15</v>
      </c>
      <c r="I276" s="6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2038</v>
      </c>
      <c r="R276" t="s">
        <v>2039</v>
      </c>
      <c r="S276" s="12">
        <f t="shared" si="17"/>
        <v>43044.875</v>
      </c>
      <c r="T276" s="12">
        <f t="shared" si="18"/>
        <v>43049.875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 t="shared" si="16"/>
        <v>241.51282051282053</v>
      </c>
      <c r="G277" t="s">
        <v>20</v>
      </c>
      <c r="H277">
        <v>116</v>
      </c>
      <c r="I277" s="6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2046</v>
      </c>
      <c r="R277" t="s">
        <v>2058</v>
      </c>
      <c r="S277" s="12">
        <f t="shared" si="17"/>
        <v>43560.833333333328</v>
      </c>
      <c r="T277" s="12">
        <f t="shared" si="18"/>
        <v>43568.833333333328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 t="shared" si="16"/>
        <v>96.8</v>
      </c>
      <c r="G278" t="s">
        <v>14</v>
      </c>
      <c r="H278">
        <v>133</v>
      </c>
      <c r="I278" s="6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2049</v>
      </c>
      <c r="R278" t="s">
        <v>2050</v>
      </c>
      <c r="S278" s="12">
        <f t="shared" si="17"/>
        <v>41017.833333333336</v>
      </c>
      <c r="T278" s="12">
        <f t="shared" si="18"/>
        <v>41022.833333333336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 t="shared" si="16"/>
        <v>1066.4285714285716</v>
      </c>
      <c r="G279" t="s">
        <v>20</v>
      </c>
      <c r="H279">
        <v>83</v>
      </c>
      <c r="I279" s="6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2038</v>
      </c>
      <c r="R279" t="s">
        <v>2039</v>
      </c>
      <c r="S279" s="12">
        <f t="shared" si="17"/>
        <v>40377.833333333336</v>
      </c>
      <c r="T279" s="12">
        <f t="shared" si="18"/>
        <v>40379.833333333336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 t="shared" si="16"/>
        <v>325.88888888888891</v>
      </c>
      <c r="G280" t="s">
        <v>20</v>
      </c>
      <c r="H280">
        <v>91</v>
      </c>
      <c r="I280" s="6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2036</v>
      </c>
      <c r="R280" t="s">
        <v>2037</v>
      </c>
      <c r="S280" s="12">
        <f t="shared" si="17"/>
        <v>41238.875</v>
      </c>
      <c r="T280" s="12">
        <f t="shared" si="18"/>
        <v>41263.875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 t="shared" si="16"/>
        <v>170.70000000000002</v>
      </c>
      <c r="G281" t="s">
        <v>20</v>
      </c>
      <c r="H281">
        <v>546</v>
      </c>
      <c r="I281" s="6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2038</v>
      </c>
      <c r="R281" t="s">
        <v>2039</v>
      </c>
      <c r="S281" s="12">
        <f t="shared" si="17"/>
        <v>43345.833333333328</v>
      </c>
      <c r="T281" s="12">
        <f t="shared" si="18"/>
        <v>43348.833333333328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 t="shared" si="16"/>
        <v>581.44000000000005</v>
      </c>
      <c r="G282" t="s">
        <v>20</v>
      </c>
      <c r="H282">
        <v>393</v>
      </c>
      <c r="I282" s="6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2040</v>
      </c>
      <c r="R282" t="s">
        <v>2048</v>
      </c>
      <c r="S282" s="12">
        <f t="shared" si="17"/>
        <v>43059.875</v>
      </c>
      <c r="T282" s="12">
        <f t="shared" si="18"/>
        <v>43065.875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 t="shared" si="16"/>
        <v>91.520972644376897</v>
      </c>
      <c r="G283" t="s">
        <v>14</v>
      </c>
      <c r="H283">
        <v>2062</v>
      </c>
      <c r="I283" s="6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2038</v>
      </c>
      <c r="R283" t="s">
        <v>2039</v>
      </c>
      <c r="S283" s="12">
        <f t="shared" si="17"/>
        <v>40978.875</v>
      </c>
      <c r="T283" s="12">
        <f t="shared" si="18"/>
        <v>40999.833333333336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 t="shared" si="16"/>
        <v>108.04761904761904</v>
      </c>
      <c r="G284" t="s">
        <v>20</v>
      </c>
      <c r="H284">
        <v>133</v>
      </c>
      <c r="I284" s="6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2040</v>
      </c>
      <c r="R284" t="s">
        <v>2059</v>
      </c>
      <c r="S284" s="12">
        <f t="shared" si="17"/>
        <v>42700.875</v>
      </c>
      <c r="T284" s="12">
        <f t="shared" si="18"/>
        <v>42706.875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 t="shared" si="16"/>
        <v>18.728395061728396</v>
      </c>
      <c r="G285" t="s">
        <v>14</v>
      </c>
      <c r="H285">
        <v>29</v>
      </c>
      <c r="I285" s="6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2034</v>
      </c>
      <c r="R285" t="s">
        <v>2035</v>
      </c>
      <c r="S285" s="12">
        <f t="shared" si="17"/>
        <v>42519.833333333328</v>
      </c>
      <c r="T285" s="12">
        <f t="shared" si="18"/>
        <v>42524.833333333328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 t="shared" si="16"/>
        <v>83.193877551020407</v>
      </c>
      <c r="G286" t="s">
        <v>14</v>
      </c>
      <c r="H286">
        <v>132</v>
      </c>
      <c r="I286" s="6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2036</v>
      </c>
      <c r="R286" t="s">
        <v>2037</v>
      </c>
      <c r="S286" s="12">
        <f t="shared" si="17"/>
        <v>41029.833333333336</v>
      </c>
      <c r="T286" s="12">
        <f t="shared" si="18"/>
        <v>41034.833333333336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 t="shared" si="16"/>
        <v>706.33333333333337</v>
      </c>
      <c r="G287" t="s">
        <v>20</v>
      </c>
      <c r="H287">
        <v>254</v>
      </c>
      <c r="I287" s="6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2038</v>
      </c>
      <c r="R287" t="s">
        <v>2039</v>
      </c>
      <c r="S287" s="12">
        <f t="shared" si="17"/>
        <v>42622.833333333328</v>
      </c>
      <c r="T287" s="12">
        <f t="shared" si="18"/>
        <v>42660.833333333328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 t="shared" si="16"/>
        <v>17.446030330062445</v>
      </c>
      <c r="G288" t="s">
        <v>74</v>
      </c>
      <c r="H288">
        <v>184</v>
      </c>
      <c r="I288" s="6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2038</v>
      </c>
      <c r="R288" t="s">
        <v>2039</v>
      </c>
      <c r="S288" s="12">
        <f t="shared" si="17"/>
        <v>42696.875</v>
      </c>
      <c r="T288" s="12">
        <f t="shared" si="18"/>
        <v>42703.875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 t="shared" si="16"/>
        <v>209.73015873015873</v>
      </c>
      <c r="G289" t="s">
        <v>20</v>
      </c>
      <c r="H289">
        <v>176</v>
      </c>
      <c r="I289" s="6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2034</v>
      </c>
      <c r="R289" t="s">
        <v>2042</v>
      </c>
      <c r="S289" s="12">
        <f t="shared" si="17"/>
        <v>42121.833333333328</v>
      </c>
      <c r="T289" s="12">
        <f t="shared" si="18"/>
        <v>42121.833333333328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 t="shared" si="16"/>
        <v>97.785714285714292</v>
      </c>
      <c r="G290" t="s">
        <v>14</v>
      </c>
      <c r="H290">
        <v>137</v>
      </c>
      <c r="I290" s="6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2034</v>
      </c>
      <c r="R290" t="s">
        <v>2056</v>
      </c>
      <c r="S290" s="12">
        <f t="shared" si="17"/>
        <v>40981.833333333336</v>
      </c>
      <c r="T290" s="12">
        <f t="shared" si="18"/>
        <v>40982.833333333336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 t="shared" si="16"/>
        <v>1684.25</v>
      </c>
      <c r="G291" t="s">
        <v>20</v>
      </c>
      <c r="H291">
        <v>337</v>
      </c>
      <c r="I291" s="6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2038</v>
      </c>
      <c r="R291" t="s">
        <v>2039</v>
      </c>
      <c r="S291" s="12">
        <f t="shared" si="17"/>
        <v>42218.833333333328</v>
      </c>
      <c r="T291" s="12">
        <f t="shared" si="18"/>
        <v>42221.833333333328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 t="shared" si="16"/>
        <v>54.402135231316727</v>
      </c>
      <c r="G292" t="s">
        <v>14</v>
      </c>
      <c r="H292">
        <v>908</v>
      </c>
      <c r="I292" s="6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2040</v>
      </c>
      <c r="R292" t="s">
        <v>2041</v>
      </c>
      <c r="S292" s="12">
        <f t="shared" si="17"/>
        <v>41403.833333333336</v>
      </c>
      <c r="T292" s="12">
        <f t="shared" si="18"/>
        <v>41435.833333333336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 t="shared" si="16"/>
        <v>456.61111111111109</v>
      </c>
      <c r="G293" t="s">
        <v>20</v>
      </c>
      <c r="H293">
        <v>107</v>
      </c>
      <c r="I293" s="6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2036</v>
      </c>
      <c r="R293" t="s">
        <v>2037</v>
      </c>
      <c r="S293" s="12">
        <f t="shared" si="17"/>
        <v>40830.833333333336</v>
      </c>
      <c r="T293" s="12">
        <f t="shared" si="18"/>
        <v>40834.833333333336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 t="shared" si="16"/>
        <v>9.8219178082191778</v>
      </c>
      <c r="G294" t="s">
        <v>14</v>
      </c>
      <c r="H294">
        <v>10</v>
      </c>
      <c r="I294" s="6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2032</v>
      </c>
      <c r="R294" t="s">
        <v>2033</v>
      </c>
      <c r="S294" s="12">
        <f t="shared" si="17"/>
        <v>40983.833333333336</v>
      </c>
      <c r="T294" s="12">
        <f t="shared" si="18"/>
        <v>41001.833333333336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 t="shared" si="16"/>
        <v>16.384615384615383</v>
      </c>
      <c r="G295" t="s">
        <v>74</v>
      </c>
      <c r="H295">
        <v>32</v>
      </c>
      <c r="I295" s="6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2038</v>
      </c>
      <c r="R295" t="s">
        <v>2039</v>
      </c>
      <c r="S295" s="12">
        <f t="shared" si="17"/>
        <v>40455.833333333336</v>
      </c>
      <c r="T295" s="12">
        <f t="shared" si="18"/>
        <v>40464.833333333336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 t="shared" si="16"/>
        <v>1339.6666666666667</v>
      </c>
      <c r="G296" t="s">
        <v>20</v>
      </c>
      <c r="H296">
        <v>183</v>
      </c>
      <c r="I296" s="6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2038</v>
      </c>
      <c r="R296" t="s">
        <v>2039</v>
      </c>
      <c r="S296" s="12">
        <f t="shared" si="17"/>
        <v>43398.833333333328</v>
      </c>
      <c r="T296" s="12">
        <f t="shared" si="18"/>
        <v>43410.875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 t="shared" si="16"/>
        <v>35.650077760497666</v>
      </c>
      <c r="G297" t="s">
        <v>14</v>
      </c>
      <c r="H297">
        <v>1910</v>
      </c>
      <c r="I297" s="6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2038</v>
      </c>
      <c r="R297" t="s">
        <v>2039</v>
      </c>
      <c r="S297" s="12">
        <f t="shared" si="17"/>
        <v>41561.833333333336</v>
      </c>
      <c r="T297" s="12">
        <f t="shared" si="18"/>
        <v>41586.875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 t="shared" si="16"/>
        <v>54.950819672131146</v>
      </c>
      <c r="G298" t="s">
        <v>14</v>
      </c>
      <c r="H298">
        <v>38</v>
      </c>
      <c r="I298" s="6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2038</v>
      </c>
      <c r="R298" t="s">
        <v>2039</v>
      </c>
      <c r="S298" s="12">
        <f t="shared" si="17"/>
        <v>43492.875</v>
      </c>
      <c r="T298" s="12">
        <f t="shared" si="18"/>
        <v>43514.875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 t="shared" si="16"/>
        <v>94.236111111111114</v>
      </c>
      <c r="G299" t="s">
        <v>14</v>
      </c>
      <c r="H299">
        <v>104</v>
      </c>
      <c r="I299" s="6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2038</v>
      </c>
      <c r="R299" t="s">
        <v>2039</v>
      </c>
      <c r="S299" s="12">
        <f t="shared" si="17"/>
        <v>41652.875</v>
      </c>
      <c r="T299" s="12">
        <f t="shared" si="18"/>
        <v>41661.875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 t="shared" si="16"/>
        <v>143.91428571428571</v>
      </c>
      <c r="G300" t="s">
        <v>20</v>
      </c>
      <c r="H300">
        <v>72</v>
      </c>
      <c r="I300" s="6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2034</v>
      </c>
      <c r="R300" t="s">
        <v>2035</v>
      </c>
      <c r="S300" s="12">
        <f t="shared" si="17"/>
        <v>42425.875</v>
      </c>
      <c r="T300" s="12">
        <f t="shared" si="18"/>
        <v>42443.833333333328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 t="shared" si="16"/>
        <v>51.421052631578945</v>
      </c>
      <c r="G301" t="s">
        <v>14</v>
      </c>
      <c r="H301">
        <v>49</v>
      </c>
      <c r="I301" s="6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2032</v>
      </c>
      <c r="R301" t="s">
        <v>2033</v>
      </c>
      <c r="S301" s="12">
        <f t="shared" si="17"/>
        <v>42431.875</v>
      </c>
      <c r="T301" s="12">
        <f t="shared" si="18"/>
        <v>42487.833333333328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 t="shared" si="16"/>
        <v>5</v>
      </c>
      <c r="G302" t="s">
        <v>14</v>
      </c>
      <c r="H302">
        <v>1</v>
      </c>
      <c r="I302" s="6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2046</v>
      </c>
      <c r="R302" t="s">
        <v>2047</v>
      </c>
      <c r="S302" s="12">
        <f t="shared" si="17"/>
        <v>42976.833333333328</v>
      </c>
      <c r="T302" s="12">
        <f t="shared" si="18"/>
        <v>42977.833333333328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 t="shared" si="16"/>
        <v>1344.6666666666667</v>
      </c>
      <c r="G303" t="s">
        <v>20</v>
      </c>
      <c r="H303">
        <v>295</v>
      </c>
      <c r="I303" s="6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2040</v>
      </c>
      <c r="R303" t="s">
        <v>2041</v>
      </c>
      <c r="S303" s="12">
        <f t="shared" si="17"/>
        <v>42060.875</v>
      </c>
      <c r="T303" s="12">
        <f t="shared" si="18"/>
        <v>42077.833333333328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 t="shared" si="16"/>
        <v>31.844940867279899</v>
      </c>
      <c r="G304" t="s">
        <v>14</v>
      </c>
      <c r="H304">
        <v>245</v>
      </c>
      <c r="I304" s="6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2038</v>
      </c>
      <c r="R304" t="s">
        <v>2039</v>
      </c>
      <c r="S304" s="12">
        <f t="shared" si="17"/>
        <v>43344.833333333328</v>
      </c>
      <c r="T304" s="12">
        <f t="shared" si="18"/>
        <v>43358.833333333328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 t="shared" si="16"/>
        <v>82.617647058823536</v>
      </c>
      <c r="G305" t="s">
        <v>14</v>
      </c>
      <c r="H305">
        <v>32</v>
      </c>
      <c r="I305" s="6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2034</v>
      </c>
      <c r="R305" t="s">
        <v>2044</v>
      </c>
      <c r="S305" s="12">
        <f t="shared" si="17"/>
        <v>42375.875</v>
      </c>
      <c r="T305" s="12">
        <f t="shared" si="18"/>
        <v>42380.875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 t="shared" si="16"/>
        <v>546.14285714285722</v>
      </c>
      <c r="G306" t="s">
        <v>20</v>
      </c>
      <c r="H306">
        <v>142</v>
      </c>
      <c r="I306" s="6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2040</v>
      </c>
      <c r="R306" t="s">
        <v>2041</v>
      </c>
      <c r="S306" s="12">
        <f t="shared" si="17"/>
        <v>42588.833333333328</v>
      </c>
      <c r="T306" s="12">
        <f t="shared" si="18"/>
        <v>42629.833333333328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 t="shared" si="16"/>
        <v>286.21428571428572</v>
      </c>
      <c r="G307" t="s">
        <v>20</v>
      </c>
      <c r="H307">
        <v>85</v>
      </c>
      <c r="I307" s="6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2038</v>
      </c>
      <c r="R307" t="s">
        <v>2039</v>
      </c>
      <c r="S307" s="12">
        <f t="shared" si="17"/>
        <v>42447.833333333328</v>
      </c>
      <c r="T307" s="12">
        <f t="shared" si="18"/>
        <v>42488.833333333328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 t="shared" si="16"/>
        <v>7.9076923076923071</v>
      </c>
      <c r="G308" t="s">
        <v>14</v>
      </c>
      <c r="H308">
        <v>7</v>
      </c>
      <c r="I308" s="6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2038</v>
      </c>
      <c r="R308" t="s">
        <v>2039</v>
      </c>
      <c r="S308" s="12">
        <f t="shared" si="17"/>
        <v>42929.833333333328</v>
      </c>
      <c r="T308" s="12">
        <f t="shared" si="18"/>
        <v>42932.833333333328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 t="shared" si="16"/>
        <v>132.13677811550153</v>
      </c>
      <c r="G309" t="s">
        <v>20</v>
      </c>
      <c r="H309">
        <v>659</v>
      </c>
      <c r="I309" s="6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2046</v>
      </c>
      <c r="R309" t="s">
        <v>2052</v>
      </c>
      <c r="S309" s="12">
        <f t="shared" si="17"/>
        <v>41065.833333333336</v>
      </c>
      <c r="T309" s="12">
        <f t="shared" si="18"/>
        <v>41085.833333333336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 t="shared" si="16"/>
        <v>74.077834179357026</v>
      </c>
      <c r="G310" t="s">
        <v>14</v>
      </c>
      <c r="H310">
        <v>803</v>
      </c>
      <c r="I310" s="6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2038</v>
      </c>
      <c r="R310" t="s">
        <v>2039</v>
      </c>
      <c r="S310" s="12">
        <f t="shared" si="17"/>
        <v>40650.833333333336</v>
      </c>
      <c r="T310" s="12">
        <f t="shared" si="18"/>
        <v>40651.833333333336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 t="shared" si="16"/>
        <v>75.292682926829272</v>
      </c>
      <c r="G311" t="s">
        <v>74</v>
      </c>
      <c r="H311">
        <v>75</v>
      </c>
      <c r="I311" s="6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2034</v>
      </c>
      <c r="R311" t="s">
        <v>2044</v>
      </c>
      <c r="S311" s="12">
        <f t="shared" si="17"/>
        <v>40806.833333333336</v>
      </c>
      <c r="T311" s="12">
        <f t="shared" si="18"/>
        <v>40826.833333333336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 t="shared" si="16"/>
        <v>20.333333333333332</v>
      </c>
      <c r="G312" t="s">
        <v>14</v>
      </c>
      <c r="H312">
        <v>16</v>
      </c>
      <c r="I312" s="6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2049</v>
      </c>
      <c r="R312" t="s">
        <v>2050</v>
      </c>
      <c r="S312" s="12">
        <f t="shared" si="17"/>
        <v>40276.833333333336</v>
      </c>
      <c r="T312" s="12">
        <f t="shared" si="18"/>
        <v>40292.833333333336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 t="shared" si="16"/>
        <v>203.36507936507937</v>
      </c>
      <c r="G313" t="s">
        <v>20</v>
      </c>
      <c r="H313">
        <v>121</v>
      </c>
      <c r="I313" s="6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2038</v>
      </c>
      <c r="R313" t="s">
        <v>2039</v>
      </c>
      <c r="S313" s="12">
        <f t="shared" si="17"/>
        <v>40589.875</v>
      </c>
      <c r="T313" s="12">
        <f t="shared" si="18"/>
        <v>40601.875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 t="shared" si="16"/>
        <v>310.2284263959391</v>
      </c>
      <c r="G314" t="s">
        <v>20</v>
      </c>
      <c r="H314">
        <v>3742</v>
      </c>
      <c r="I314" s="6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2038</v>
      </c>
      <c r="R314" t="s">
        <v>2039</v>
      </c>
      <c r="S314" s="12">
        <f t="shared" si="17"/>
        <v>41571.833333333336</v>
      </c>
      <c r="T314" s="12">
        <f t="shared" si="18"/>
        <v>41578.833333333336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 t="shared" si="16"/>
        <v>395.31818181818181</v>
      </c>
      <c r="G315" t="s">
        <v>20</v>
      </c>
      <c r="H315">
        <v>223</v>
      </c>
      <c r="I315" s="6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2034</v>
      </c>
      <c r="R315" t="s">
        <v>2035</v>
      </c>
      <c r="S315" s="12">
        <f t="shared" si="17"/>
        <v>40965.875</v>
      </c>
      <c r="T315" s="12">
        <f t="shared" si="18"/>
        <v>40967.875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 t="shared" si="16"/>
        <v>294.71428571428572</v>
      </c>
      <c r="G316" t="s">
        <v>20</v>
      </c>
      <c r="H316">
        <v>133</v>
      </c>
      <c r="I316" s="6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2040</v>
      </c>
      <c r="R316" t="s">
        <v>2041</v>
      </c>
      <c r="S316" s="12">
        <f t="shared" si="17"/>
        <v>43535.833333333328</v>
      </c>
      <c r="T316" s="12">
        <f t="shared" si="18"/>
        <v>43540.833333333328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 t="shared" si="16"/>
        <v>33.89473684210526</v>
      </c>
      <c r="G317" t="s">
        <v>14</v>
      </c>
      <c r="H317">
        <v>31</v>
      </c>
      <c r="I317" s="6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2038</v>
      </c>
      <c r="R317" t="s">
        <v>2039</v>
      </c>
      <c r="S317" s="12">
        <f t="shared" si="17"/>
        <v>41782.833333333336</v>
      </c>
      <c r="T317" s="12">
        <f t="shared" si="18"/>
        <v>41811.833333333336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 t="shared" si="16"/>
        <v>66.677083333333329</v>
      </c>
      <c r="G318" t="s">
        <v>14</v>
      </c>
      <c r="H318">
        <v>108</v>
      </c>
      <c r="I318" s="6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2032</v>
      </c>
      <c r="R318" t="s">
        <v>2033</v>
      </c>
      <c r="S318" s="12">
        <f t="shared" si="17"/>
        <v>43787.875</v>
      </c>
      <c r="T318" s="12">
        <f t="shared" si="18"/>
        <v>43788.875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 t="shared" si="16"/>
        <v>19.227272727272727</v>
      </c>
      <c r="G319" t="s">
        <v>14</v>
      </c>
      <c r="H319">
        <v>30</v>
      </c>
      <c r="I319" s="6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2038</v>
      </c>
      <c r="R319" t="s">
        <v>2039</v>
      </c>
      <c r="S319" s="12">
        <f t="shared" si="17"/>
        <v>42868.833333333328</v>
      </c>
      <c r="T319" s="12">
        <f t="shared" si="18"/>
        <v>42881.833333333328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 t="shared" si="16"/>
        <v>15.842105263157894</v>
      </c>
      <c r="G320" t="s">
        <v>14</v>
      </c>
      <c r="H320">
        <v>17</v>
      </c>
      <c r="I320" s="6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2034</v>
      </c>
      <c r="R320" t="s">
        <v>2035</v>
      </c>
      <c r="S320" s="12">
        <f t="shared" si="17"/>
        <v>41683.875</v>
      </c>
      <c r="T320" s="12">
        <f t="shared" si="18"/>
        <v>41685.875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 t="shared" si="16"/>
        <v>38.702380952380956</v>
      </c>
      <c r="G321" t="s">
        <v>74</v>
      </c>
      <c r="H321">
        <v>64</v>
      </c>
      <c r="I321" s="6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2036</v>
      </c>
      <c r="R321" t="s">
        <v>2037</v>
      </c>
      <c r="S321" s="12">
        <f t="shared" si="17"/>
        <v>40401.833333333336</v>
      </c>
      <c r="T321" s="12">
        <f t="shared" si="18"/>
        <v>40425.833333333336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 t="shared" ref="F322:F385" si="20">(E322/D322)*100</f>
        <v>9.5876777251184837</v>
      </c>
      <c r="G322" t="s">
        <v>14</v>
      </c>
      <c r="H322">
        <v>80</v>
      </c>
      <c r="I322" s="6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2046</v>
      </c>
      <c r="R322" t="s">
        <v>2052</v>
      </c>
      <c r="S322" s="12">
        <f t="shared" ref="S322:S385" si="21">(L322/86400)+25569+(-9/24)</f>
        <v>40672.833333333336</v>
      </c>
      <c r="T322" s="12">
        <f t="shared" ref="T322:T385" si="22">(M322/86400)+25569+(-9/24)</f>
        <v>40681.833333333336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 t="shared" si="20"/>
        <v>94.144366197183089</v>
      </c>
      <c r="G323" t="s">
        <v>14</v>
      </c>
      <c r="H323">
        <v>2468</v>
      </c>
      <c r="I323" s="6">
        <f t="shared" ref="I323:I386" si="23">IFERROR(E323/H323, "0")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2040</v>
      </c>
      <c r="R323" t="s">
        <v>2051</v>
      </c>
      <c r="S323" s="12">
        <f t="shared" si="21"/>
        <v>40633.833333333336</v>
      </c>
      <c r="T323" s="12">
        <f t="shared" si="22"/>
        <v>40641.833333333336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 t="shared" si="20"/>
        <v>166.56234096692114</v>
      </c>
      <c r="G324" t="s">
        <v>20</v>
      </c>
      <c r="H324">
        <v>5168</v>
      </c>
      <c r="I324" s="6">
        <f t="shared" si="2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2038</v>
      </c>
      <c r="R324" t="s">
        <v>2039</v>
      </c>
      <c r="S324" s="12">
        <f t="shared" si="21"/>
        <v>40506.875</v>
      </c>
      <c r="T324" s="12">
        <f t="shared" si="22"/>
        <v>40519.875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 t="shared" si="20"/>
        <v>24.134831460674157</v>
      </c>
      <c r="G325" t="s">
        <v>14</v>
      </c>
      <c r="H325">
        <v>26</v>
      </c>
      <c r="I325" s="6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2040</v>
      </c>
      <c r="R325" t="s">
        <v>2041</v>
      </c>
      <c r="S325" s="12">
        <f t="shared" si="21"/>
        <v>41724.833333333336</v>
      </c>
      <c r="T325" s="12">
        <f t="shared" si="22"/>
        <v>41726.833333333336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 t="shared" si="20"/>
        <v>164.05633802816902</v>
      </c>
      <c r="G326" t="s">
        <v>20</v>
      </c>
      <c r="H326">
        <v>307</v>
      </c>
      <c r="I326" s="6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2038</v>
      </c>
      <c r="R326" t="s">
        <v>2039</v>
      </c>
      <c r="S326" s="12">
        <f t="shared" si="21"/>
        <v>42175.833333333328</v>
      </c>
      <c r="T326" s="12">
        <f t="shared" si="22"/>
        <v>42187.833333333328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 t="shared" si="20"/>
        <v>90.723076923076931</v>
      </c>
      <c r="G327" t="s">
        <v>14</v>
      </c>
      <c r="H327">
        <v>73</v>
      </c>
      <c r="I327" s="6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2038</v>
      </c>
      <c r="R327" t="s">
        <v>2039</v>
      </c>
      <c r="S327" s="12">
        <f t="shared" si="21"/>
        <v>43266.833333333328</v>
      </c>
      <c r="T327" s="12">
        <f t="shared" si="22"/>
        <v>43289.833333333328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 t="shared" si="20"/>
        <v>46.194444444444443</v>
      </c>
      <c r="G328" t="s">
        <v>14</v>
      </c>
      <c r="H328">
        <v>128</v>
      </c>
      <c r="I328" s="6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2040</v>
      </c>
      <c r="R328" t="s">
        <v>2048</v>
      </c>
      <c r="S328" s="12">
        <f t="shared" si="21"/>
        <v>42363.875</v>
      </c>
      <c r="T328" s="12">
        <f t="shared" si="22"/>
        <v>42369.875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 t="shared" si="20"/>
        <v>38.53846153846154</v>
      </c>
      <c r="G329" t="s">
        <v>14</v>
      </c>
      <c r="H329">
        <v>33</v>
      </c>
      <c r="I329" s="6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2038</v>
      </c>
      <c r="R329" t="s">
        <v>2039</v>
      </c>
      <c r="S329" s="12">
        <f t="shared" si="21"/>
        <v>43704.833333333328</v>
      </c>
      <c r="T329" s="12">
        <f t="shared" si="22"/>
        <v>43708.833333333328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 t="shared" si="20"/>
        <v>133.56231003039514</v>
      </c>
      <c r="G330" t="s">
        <v>20</v>
      </c>
      <c r="H330">
        <v>2441</v>
      </c>
      <c r="I330" s="6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2034</v>
      </c>
      <c r="R330" t="s">
        <v>2035</v>
      </c>
      <c r="S330" s="12">
        <f t="shared" si="21"/>
        <v>43433.875</v>
      </c>
      <c r="T330" s="12">
        <f t="shared" si="22"/>
        <v>43444.875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 t="shared" si="20"/>
        <v>22.896588486140725</v>
      </c>
      <c r="G331" t="s">
        <v>47</v>
      </c>
      <c r="H331">
        <v>211</v>
      </c>
      <c r="I331" s="6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2049</v>
      </c>
      <c r="R331" t="s">
        <v>2050</v>
      </c>
      <c r="S331" s="12">
        <f t="shared" si="21"/>
        <v>42715.875</v>
      </c>
      <c r="T331" s="12">
        <f t="shared" si="22"/>
        <v>42726.875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 t="shared" si="20"/>
        <v>184.95548961424333</v>
      </c>
      <c r="G332" t="s">
        <v>20</v>
      </c>
      <c r="H332">
        <v>1385</v>
      </c>
      <c r="I332" s="6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2040</v>
      </c>
      <c r="R332" t="s">
        <v>2041</v>
      </c>
      <c r="S332" s="12">
        <f t="shared" si="21"/>
        <v>43076.875</v>
      </c>
      <c r="T332" s="12">
        <f t="shared" si="22"/>
        <v>43077.875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 t="shared" si="20"/>
        <v>443.72727272727275</v>
      </c>
      <c r="G333" t="s">
        <v>20</v>
      </c>
      <c r="H333">
        <v>190</v>
      </c>
      <c r="I333" s="6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2032</v>
      </c>
      <c r="R333" t="s">
        <v>2033</v>
      </c>
      <c r="S333" s="12">
        <f t="shared" si="21"/>
        <v>40895.875</v>
      </c>
      <c r="T333" s="12">
        <f t="shared" si="22"/>
        <v>40896.875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 t="shared" si="20"/>
        <v>199.9806763285024</v>
      </c>
      <c r="G334" t="s">
        <v>20</v>
      </c>
      <c r="H334">
        <v>470</v>
      </c>
      <c r="I334" s="6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2036</v>
      </c>
      <c r="R334" t="s">
        <v>2045</v>
      </c>
      <c r="S334" s="12">
        <f t="shared" si="21"/>
        <v>41360.833333333336</v>
      </c>
      <c r="T334" s="12">
        <f t="shared" si="22"/>
        <v>41361.833333333336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 t="shared" si="20"/>
        <v>123.95833333333333</v>
      </c>
      <c r="G335" t="s">
        <v>20</v>
      </c>
      <c r="H335">
        <v>253</v>
      </c>
      <c r="I335" s="6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2038</v>
      </c>
      <c r="R335" t="s">
        <v>2039</v>
      </c>
      <c r="S335" s="12">
        <f t="shared" si="21"/>
        <v>43423.875</v>
      </c>
      <c r="T335" s="12">
        <f t="shared" si="22"/>
        <v>43451.875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 t="shared" si="20"/>
        <v>186.61329305135951</v>
      </c>
      <c r="G336" t="s">
        <v>20</v>
      </c>
      <c r="H336">
        <v>1113</v>
      </c>
      <c r="I336" s="6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2034</v>
      </c>
      <c r="R336" t="s">
        <v>2035</v>
      </c>
      <c r="S336" s="12">
        <f t="shared" si="21"/>
        <v>43109.875</v>
      </c>
      <c r="T336" s="12">
        <f t="shared" si="22"/>
        <v>43116.875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 t="shared" si="20"/>
        <v>114.28538550057536</v>
      </c>
      <c r="G337" t="s">
        <v>20</v>
      </c>
      <c r="H337">
        <v>2283</v>
      </c>
      <c r="I337" s="6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2034</v>
      </c>
      <c r="R337" t="s">
        <v>2035</v>
      </c>
      <c r="S337" s="12">
        <f t="shared" si="21"/>
        <v>43783.875</v>
      </c>
      <c r="T337" s="12">
        <f t="shared" si="22"/>
        <v>43796.875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 t="shared" si="20"/>
        <v>97.032531824611041</v>
      </c>
      <c r="G338" t="s">
        <v>14</v>
      </c>
      <c r="H338">
        <v>1072</v>
      </c>
      <c r="I338" s="6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2034</v>
      </c>
      <c r="R338" t="s">
        <v>2035</v>
      </c>
      <c r="S338" s="12">
        <f t="shared" si="21"/>
        <v>40526.875</v>
      </c>
      <c r="T338" s="12">
        <f t="shared" si="22"/>
        <v>40527.875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 t="shared" si="20"/>
        <v>122.81904761904762</v>
      </c>
      <c r="G339" t="s">
        <v>20</v>
      </c>
      <c r="H339">
        <v>1095</v>
      </c>
      <c r="I339" s="6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2038</v>
      </c>
      <c r="R339" t="s">
        <v>2039</v>
      </c>
      <c r="S339" s="12">
        <f t="shared" si="21"/>
        <v>43779.875</v>
      </c>
      <c r="T339" s="12">
        <f t="shared" si="22"/>
        <v>43780.875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 t="shared" si="20"/>
        <v>179.14326647564468</v>
      </c>
      <c r="G340" t="s">
        <v>20</v>
      </c>
      <c r="H340">
        <v>1690</v>
      </c>
      <c r="I340" s="6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2038</v>
      </c>
      <c r="R340" t="s">
        <v>2039</v>
      </c>
      <c r="S340" s="12">
        <f t="shared" si="21"/>
        <v>40820.833333333336</v>
      </c>
      <c r="T340" s="12">
        <f t="shared" si="22"/>
        <v>40850.833333333336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 t="shared" si="20"/>
        <v>79.951577402787962</v>
      </c>
      <c r="G341" t="s">
        <v>74</v>
      </c>
      <c r="H341">
        <v>1297</v>
      </c>
      <c r="I341" s="6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2038</v>
      </c>
      <c r="R341" t="s">
        <v>2039</v>
      </c>
      <c r="S341" s="12">
        <f t="shared" si="21"/>
        <v>42948.833333333328</v>
      </c>
      <c r="T341" s="12">
        <f t="shared" si="22"/>
        <v>42962.833333333328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 t="shared" si="20"/>
        <v>94.242587601078171</v>
      </c>
      <c r="G342" t="s">
        <v>14</v>
      </c>
      <c r="H342">
        <v>393</v>
      </c>
      <c r="I342" s="6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2053</v>
      </c>
      <c r="R342" t="s">
        <v>2054</v>
      </c>
      <c r="S342" s="12">
        <f t="shared" si="21"/>
        <v>40888.875</v>
      </c>
      <c r="T342" s="12">
        <f t="shared" si="22"/>
        <v>40889.875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 t="shared" si="20"/>
        <v>84.669291338582681</v>
      </c>
      <c r="G343" t="s">
        <v>14</v>
      </c>
      <c r="H343">
        <v>1257</v>
      </c>
      <c r="I343" s="6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2034</v>
      </c>
      <c r="R343" t="s">
        <v>2044</v>
      </c>
      <c r="S343" s="12">
        <f t="shared" si="21"/>
        <v>42243.833333333328</v>
      </c>
      <c r="T343" s="12">
        <f t="shared" si="22"/>
        <v>42250.833333333328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 t="shared" si="20"/>
        <v>66.521920668058456</v>
      </c>
      <c r="G344" t="s">
        <v>14</v>
      </c>
      <c r="H344">
        <v>328</v>
      </c>
      <c r="I344" s="6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2038</v>
      </c>
      <c r="R344" t="s">
        <v>2039</v>
      </c>
      <c r="S344" s="12">
        <f t="shared" si="21"/>
        <v>41474.833333333336</v>
      </c>
      <c r="T344" s="12">
        <f t="shared" si="22"/>
        <v>41486.833333333336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 t="shared" si="20"/>
        <v>53.922222222222224</v>
      </c>
      <c r="G345" t="s">
        <v>14</v>
      </c>
      <c r="H345">
        <v>147</v>
      </c>
      <c r="I345" s="6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2038</v>
      </c>
      <c r="R345" t="s">
        <v>2039</v>
      </c>
      <c r="S345" s="12">
        <f t="shared" si="21"/>
        <v>41596.875</v>
      </c>
      <c r="T345" s="12">
        <f t="shared" si="22"/>
        <v>41649.875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 t="shared" si="20"/>
        <v>41.983299595141702</v>
      </c>
      <c r="G346" t="s">
        <v>14</v>
      </c>
      <c r="H346">
        <v>830</v>
      </c>
      <c r="I346" s="6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2049</v>
      </c>
      <c r="R346" t="s">
        <v>2050</v>
      </c>
      <c r="S346" s="12">
        <f t="shared" si="21"/>
        <v>43121.875</v>
      </c>
      <c r="T346" s="12">
        <f t="shared" si="22"/>
        <v>43161.875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 t="shared" si="20"/>
        <v>14.69479695431472</v>
      </c>
      <c r="G347" t="s">
        <v>14</v>
      </c>
      <c r="H347">
        <v>331</v>
      </c>
      <c r="I347" s="6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2040</v>
      </c>
      <c r="R347" t="s">
        <v>2043</v>
      </c>
      <c r="S347" s="12">
        <f t="shared" si="21"/>
        <v>42193.833333333328</v>
      </c>
      <c r="T347" s="12">
        <f t="shared" si="22"/>
        <v>42194.833333333328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 t="shared" si="20"/>
        <v>34.475000000000001</v>
      </c>
      <c r="G348" t="s">
        <v>14</v>
      </c>
      <c r="H348">
        <v>25</v>
      </c>
      <c r="I348" s="6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2034</v>
      </c>
      <c r="R348" t="s">
        <v>2044</v>
      </c>
      <c r="S348" s="12">
        <f t="shared" si="21"/>
        <v>42970.833333333328</v>
      </c>
      <c r="T348" s="12">
        <f t="shared" si="22"/>
        <v>43025.833333333328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 t="shared" si="20"/>
        <v>1400.7777777777778</v>
      </c>
      <c r="G349" t="s">
        <v>20</v>
      </c>
      <c r="H349">
        <v>191</v>
      </c>
      <c r="I349" s="6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2036</v>
      </c>
      <c r="R349" t="s">
        <v>2037</v>
      </c>
      <c r="S349" s="12">
        <f t="shared" si="21"/>
        <v>42045.875</v>
      </c>
      <c r="T349" s="12">
        <f t="shared" si="22"/>
        <v>42069.875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 t="shared" si="20"/>
        <v>71.770351758793964</v>
      </c>
      <c r="G350" t="s">
        <v>14</v>
      </c>
      <c r="H350">
        <v>3483</v>
      </c>
      <c r="I350" s="6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2032</v>
      </c>
      <c r="R350" t="s">
        <v>2033</v>
      </c>
      <c r="S350" s="12">
        <f t="shared" si="21"/>
        <v>42781.875</v>
      </c>
      <c r="T350" s="12">
        <f t="shared" si="22"/>
        <v>42794.875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 t="shared" si="20"/>
        <v>53.074115044247783</v>
      </c>
      <c r="G351" t="s">
        <v>14</v>
      </c>
      <c r="H351">
        <v>923</v>
      </c>
      <c r="I351" s="6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2038</v>
      </c>
      <c r="R351" t="s">
        <v>2039</v>
      </c>
      <c r="S351" s="12">
        <f t="shared" si="21"/>
        <v>42929.833333333328</v>
      </c>
      <c r="T351" s="12">
        <f t="shared" si="22"/>
        <v>42959.833333333328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 t="shared" si="20"/>
        <v>5</v>
      </c>
      <c r="G352" t="s">
        <v>14</v>
      </c>
      <c r="H352">
        <v>1</v>
      </c>
      <c r="I352" s="6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2034</v>
      </c>
      <c r="R352" t="s">
        <v>2057</v>
      </c>
      <c r="S352" s="12">
        <f t="shared" si="21"/>
        <v>42143.833333333328</v>
      </c>
      <c r="T352" s="12">
        <f t="shared" si="22"/>
        <v>42161.833333333328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 t="shared" si="20"/>
        <v>127.70715249662618</v>
      </c>
      <c r="G353" t="s">
        <v>20</v>
      </c>
      <c r="H353">
        <v>2013</v>
      </c>
      <c r="I353" s="6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2034</v>
      </c>
      <c r="R353" t="s">
        <v>2035</v>
      </c>
      <c r="S353" s="12">
        <f t="shared" si="21"/>
        <v>42239.833333333328</v>
      </c>
      <c r="T353" s="12">
        <f t="shared" si="22"/>
        <v>42253.833333333328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 t="shared" si="20"/>
        <v>34.892857142857139</v>
      </c>
      <c r="G354" t="s">
        <v>14</v>
      </c>
      <c r="H354">
        <v>33</v>
      </c>
      <c r="I354" s="6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2038</v>
      </c>
      <c r="R354" t="s">
        <v>2039</v>
      </c>
      <c r="S354" s="12">
        <f t="shared" si="21"/>
        <v>42314.875</v>
      </c>
      <c r="T354" s="12">
        <f t="shared" si="22"/>
        <v>42322.875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 t="shared" si="20"/>
        <v>410.59821428571428</v>
      </c>
      <c r="G355" t="s">
        <v>20</v>
      </c>
      <c r="H355">
        <v>1703</v>
      </c>
      <c r="I355" s="6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2038</v>
      </c>
      <c r="R355" t="s">
        <v>2039</v>
      </c>
      <c r="S355" s="12">
        <f t="shared" si="21"/>
        <v>43650.833333333328</v>
      </c>
      <c r="T355" s="12">
        <f t="shared" si="22"/>
        <v>43651.833333333328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 t="shared" si="20"/>
        <v>123.73770491803278</v>
      </c>
      <c r="G356" t="s">
        <v>20</v>
      </c>
      <c r="H356">
        <v>80</v>
      </c>
      <c r="I356" s="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2040</v>
      </c>
      <c r="R356" t="s">
        <v>2041</v>
      </c>
      <c r="S356" s="12">
        <f t="shared" si="21"/>
        <v>41519.833333333336</v>
      </c>
      <c r="T356" s="12">
        <f t="shared" si="22"/>
        <v>41526.833333333336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 t="shared" si="20"/>
        <v>58.973684210526315</v>
      </c>
      <c r="G357" t="s">
        <v>47</v>
      </c>
      <c r="H357">
        <v>86</v>
      </c>
      <c r="I357" s="6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2036</v>
      </c>
      <c r="R357" t="s">
        <v>2045</v>
      </c>
      <c r="S357" s="12">
        <f t="shared" si="21"/>
        <v>42756.875</v>
      </c>
      <c r="T357" s="12">
        <f t="shared" si="22"/>
        <v>42796.875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 t="shared" si="20"/>
        <v>36.892473118279568</v>
      </c>
      <c r="G358" t="s">
        <v>14</v>
      </c>
      <c r="H358">
        <v>40</v>
      </c>
      <c r="I358" s="6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2038</v>
      </c>
      <c r="R358" t="s">
        <v>2039</v>
      </c>
      <c r="S358" s="12">
        <f t="shared" si="21"/>
        <v>40921.875</v>
      </c>
      <c r="T358" s="12">
        <f t="shared" si="22"/>
        <v>40930.875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 t="shared" si="20"/>
        <v>184.91304347826087</v>
      </c>
      <c r="G359" t="s">
        <v>20</v>
      </c>
      <c r="H359">
        <v>41</v>
      </c>
      <c r="I359" s="6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2049</v>
      </c>
      <c r="R359" t="s">
        <v>2050</v>
      </c>
      <c r="S359" s="12">
        <f t="shared" si="21"/>
        <v>42249.833333333328</v>
      </c>
      <c r="T359" s="12">
        <f t="shared" si="22"/>
        <v>42274.833333333328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 t="shared" si="20"/>
        <v>11.814432989690722</v>
      </c>
      <c r="G360" t="s">
        <v>14</v>
      </c>
      <c r="H360">
        <v>23</v>
      </c>
      <c r="I360" s="6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2053</v>
      </c>
      <c r="R360" t="s">
        <v>2054</v>
      </c>
      <c r="S360" s="12">
        <f t="shared" si="21"/>
        <v>43321.833333333328</v>
      </c>
      <c r="T360" s="12">
        <f t="shared" si="22"/>
        <v>43324.833333333328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 t="shared" si="20"/>
        <v>298.7</v>
      </c>
      <c r="G361" t="s">
        <v>20</v>
      </c>
      <c r="H361">
        <v>187</v>
      </c>
      <c r="I361" s="6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2040</v>
      </c>
      <c r="R361" t="s">
        <v>2048</v>
      </c>
      <c r="S361" s="12">
        <f t="shared" si="21"/>
        <v>40781.833333333336</v>
      </c>
      <c r="T361" s="12">
        <f t="shared" si="22"/>
        <v>40788.833333333336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 t="shared" si="20"/>
        <v>226.35175879396985</v>
      </c>
      <c r="G362" t="s">
        <v>20</v>
      </c>
      <c r="H362">
        <v>2875</v>
      </c>
      <c r="I362" s="6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2038</v>
      </c>
      <c r="R362" t="s">
        <v>2039</v>
      </c>
      <c r="S362" s="12">
        <f t="shared" si="21"/>
        <v>40543.875</v>
      </c>
      <c r="T362" s="12">
        <f t="shared" si="22"/>
        <v>40557.875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 t="shared" si="20"/>
        <v>173.56363636363636</v>
      </c>
      <c r="G363" t="s">
        <v>20</v>
      </c>
      <c r="H363">
        <v>88</v>
      </c>
      <c r="I363" s="6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2038</v>
      </c>
      <c r="R363" t="s">
        <v>2039</v>
      </c>
      <c r="S363" s="12">
        <f t="shared" si="21"/>
        <v>43014.833333333328</v>
      </c>
      <c r="T363" s="12">
        <f t="shared" si="22"/>
        <v>43038.833333333328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 t="shared" si="20"/>
        <v>371.75675675675677</v>
      </c>
      <c r="G364" t="s">
        <v>20</v>
      </c>
      <c r="H364">
        <v>191</v>
      </c>
      <c r="I364" s="6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2034</v>
      </c>
      <c r="R364" t="s">
        <v>2035</v>
      </c>
      <c r="S364" s="12">
        <f t="shared" si="21"/>
        <v>40569.875</v>
      </c>
      <c r="T364" s="12">
        <f t="shared" si="22"/>
        <v>40607.875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 t="shared" si="20"/>
        <v>160.19230769230771</v>
      </c>
      <c r="G365" t="s">
        <v>20</v>
      </c>
      <c r="H365">
        <v>139</v>
      </c>
      <c r="I365" s="6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2034</v>
      </c>
      <c r="R365" t="s">
        <v>2035</v>
      </c>
      <c r="S365" s="12">
        <f t="shared" si="21"/>
        <v>40903.875</v>
      </c>
      <c r="T365" s="12">
        <f t="shared" si="22"/>
        <v>40904.875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 t="shared" si="20"/>
        <v>1616.3333333333335</v>
      </c>
      <c r="G366" t="s">
        <v>20</v>
      </c>
      <c r="H366">
        <v>186</v>
      </c>
      <c r="I366" s="6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2034</v>
      </c>
      <c r="R366" t="s">
        <v>2044</v>
      </c>
      <c r="S366" s="12">
        <f t="shared" si="21"/>
        <v>43163.875</v>
      </c>
      <c r="T366" s="12">
        <f t="shared" si="22"/>
        <v>43193.833333333328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 t="shared" si="20"/>
        <v>733.4375</v>
      </c>
      <c r="G367" t="s">
        <v>20</v>
      </c>
      <c r="H367">
        <v>112</v>
      </c>
      <c r="I367" s="6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2038</v>
      </c>
      <c r="R367" t="s">
        <v>2039</v>
      </c>
      <c r="S367" s="12">
        <f t="shared" si="21"/>
        <v>42732.875</v>
      </c>
      <c r="T367" s="12">
        <f t="shared" si="22"/>
        <v>42759.875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 t="shared" si="20"/>
        <v>592.11111111111109</v>
      </c>
      <c r="G368" t="s">
        <v>20</v>
      </c>
      <c r="H368">
        <v>101</v>
      </c>
      <c r="I368" s="6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2038</v>
      </c>
      <c r="R368" t="s">
        <v>2039</v>
      </c>
      <c r="S368" s="12">
        <f t="shared" si="21"/>
        <v>40545.875</v>
      </c>
      <c r="T368" s="12">
        <f t="shared" si="22"/>
        <v>40546.875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 t="shared" si="20"/>
        <v>18.888888888888889</v>
      </c>
      <c r="G369" t="s">
        <v>14</v>
      </c>
      <c r="H369">
        <v>75</v>
      </c>
      <c r="I369" s="6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2038</v>
      </c>
      <c r="R369" t="s">
        <v>2039</v>
      </c>
      <c r="S369" s="12">
        <f t="shared" si="21"/>
        <v>41929.833333333336</v>
      </c>
      <c r="T369" s="12">
        <f t="shared" si="22"/>
        <v>41953.875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 t="shared" si="20"/>
        <v>276.80769230769232</v>
      </c>
      <c r="G370" t="s">
        <v>20</v>
      </c>
      <c r="H370">
        <v>206</v>
      </c>
      <c r="I370" s="6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2040</v>
      </c>
      <c r="R370" t="s">
        <v>2041</v>
      </c>
      <c r="S370" s="12">
        <f t="shared" si="21"/>
        <v>40463.833333333336</v>
      </c>
      <c r="T370" s="12">
        <f t="shared" si="22"/>
        <v>40486.833333333336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 t="shared" si="20"/>
        <v>273.01851851851848</v>
      </c>
      <c r="G371" t="s">
        <v>20</v>
      </c>
      <c r="H371">
        <v>154</v>
      </c>
      <c r="I371" s="6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2040</v>
      </c>
      <c r="R371" t="s">
        <v>2059</v>
      </c>
      <c r="S371" s="12">
        <f t="shared" si="21"/>
        <v>41307.875</v>
      </c>
      <c r="T371" s="12">
        <f t="shared" si="22"/>
        <v>41346.833333333336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 t="shared" si="20"/>
        <v>159.36331255565449</v>
      </c>
      <c r="G372" t="s">
        <v>20</v>
      </c>
      <c r="H372">
        <v>5966</v>
      </c>
      <c r="I372" s="6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2038</v>
      </c>
      <c r="R372" t="s">
        <v>2039</v>
      </c>
      <c r="S372" s="12">
        <f t="shared" si="21"/>
        <v>43569.833333333328</v>
      </c>
      <c r="T372" s="12">
        <f t="shared" si="22"/>
        <v>43575.833333333328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 t="shared" si="20"/>
        <v>67.869978858350947</v>
      </c>
      <c r="G373" t="s">
        <v>14</v>
      </c>
      <c r="H373">
        <v>2176</v>
      </c>
      <c r="I373" s="6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2038</v>
      </c>
      <c r="R373" t="s">
        <v>2039</v>
      </c>
      <c r="S373" s="12">
        <f t="shared" si="21"/>
        <v>42042.875</v>
      </c>
      <c r="T373" s="12">
        <f t="shared" si="22"/>
        <v>42093.833333333328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 t="shared" si="20"/>
        <v>1591.5555555555554</v>
      </c>
      <c r="G374" t="s">
        <v>20</v>
      </c>
      <c r="H374">
        <v>169</v>
      </c>
      <c r="I374" s="6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2040</v>
      </c>
      <c r="R374" t="s">
        <v>2041</v>
      </c>
      <c r="S374" s="12">
        <f t="shared" si="21"/>
        <v>42011.875</v>
      </c>
      <c r="T374" s="12">
        <f t="shared" si="22"/>
        <v>42031.875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 t="shared" si="20"/>
        <v>730.18222222222221</v>
      </c>
      <c r="G375" t="s">
        <v>20</v>
      </c>
      <c r="H375">
        <v>2106</v>
      </c>
      <c r="I375" s="6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2038</v>
      </c>
      <c r="R375" t="s">
        <v>2039</v>
      </c>
      <c r="S375" s="12">
        <f t="shared" si="21"/>
        <v>42963.833333333328</v>
      </c>
      <c r="T375" s="12">
        <f t="shared" si="22"/>
        <v>42971.833333333328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 t="shared" si="20"/>
        <v>13.185782556750297</v>
      </c>
      <c r="G376" t="s">
        <v>14</v>
      </c>
      <c r="H376">
        <v>441</v>
      </c>
      <c r="I376" s="6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2040</v>
      </c>
      <c r="R376" t="s">
        <v>2041</v>
      </c>
      <c r="S376" s="12">
        <f t="shared" si="21"/>
        <v>43475.875</v>
      </c>
      <c r="T376" s="12">
        <f t="shared" si="22"/>
        <v>43480.875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 t="shared" si="20"/>
        <v>54.777777777777779</v>
      </c>
      <c r="G377" t="s">
        <v>14</v>
      </c>
      <c r="H377">
        <v>25</v>
      </c>
      <c r="I377" s="6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2034</v>
      </c>
      <c r="R377" t="s">
        <v>2044</v>
      </c>
      <c r="S377" s="12">
        <f t="shared" si="21"/>
        <v>42292.833333333328</v>
      </c>
      <c r="T377" s="12">
        <f t="shared" si="22"/>
        <v>42349.875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 t="shared" si="20"/>
        <v>361.02941176470591</v>
      </c>
      <c r="G378" t="s">
        <v>20</v>
      </c>
      <c r="H378">
        <v>131</v>
      </c>
      <c r="I378" s="6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2034</v>
      </c>
      <c r="R378" t="s">
        <v>2035</v>
      </c>
      <c r="S378" s="12">
        <f t="shared" si="21"/>
        <v>41825.833333333336</v>
      </c>
      <c r="T378" s="12">
        <f t="shared" si="22"/>
        <v>41831.833333333336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 t="shared" si="20"/>
        <v>10.257545271629779</v>
      </c>
      <c r="G379" t="s">
        <v>14</v>
      </c>
      <c r="H379">
        <v>127</v>
      </c>
      <c r="I379" s="6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2038</v>
      </c>
      <c r="R379" t="s">
        <v>2039</v>
      </c>
      <c r="S379" s="12">
        <f t="shared" si="21"/>
        <v>43759.833333333328</v>
      </c>
      <c r="T379" s="12">
        <f t="shared" si="22"/>
        <v>43773.875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 t="shared" si="20"/>
        <v>13.962962962962964</v>
      </c>
      <c r="G380" t="s">
        <v>14</v>
      </c>
      <c r="H380">
        <v>355</v>
      </c>
      <c r="I380" s="6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2040</v>
      </c>
      <c r="R380" t="s">
        <v>2041</v>
      </c>
      <c r="S380" s="12">
        <f t="shared" si="21"/>
        <v>43240.833333333328</v>
      </c>
      <c r="T380" s="12">
        <f t="shared" si="22"/>
        <v>43278.833333333328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 t="shared" si="20"/>
        <v>40.444444444444443</v>
      </c>
      <c r="G381" t="s">
        <v>14</v>
      </c>
      <c r="H381">
        <v>44</v>
      </c>
      <c r="I381" s="6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2038</v>
      </c>
      <c r="R381" t="s">
        <v>2039</v>
      </c>
      <c r="S381" s="12">
        <f t="shared" si="21"/>
        <v>40842.833333333336</v>
      </c>
      <c r="T381" s="12">
        <f t="shared" si="22"/>
        <v>40856.875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 t="shared" si="20"/>
        <v>160.32</v>
      </c>
      <c r="G382" t="s">
        <v>20</v>
      </c>
      <c r="H382">
        <v>84</v>
      </c>
      <c r="I382" s="6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2038</v>
      </c>
      <c r="R382" t="s">
        <v>2039</v>
      </c>
      <c r="S382" s="12">
        <f t="shared" si="21"/>
        <v>41447.833333333336</v>
      </c>
      <c r="T382" s="12">
        <f t="shared" si="22"/>
        <v>41452.833333333336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 t="shared" si="20"/>
        <v>183.9433962264151</v>
      </c>
      <c r="G383" t="s">
        <v>20</v>
      </c>
      <c r="H383">
        <v>155</v>
      </c>
      <c r="I383" s="6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2038</v>
      </c>
      <c r="R383" t="s">
        <v>2039</v>
      </c>
      <c r="S383" s="12">
        <f t="shared" si="21"/>
        <v>42162.833333333328</v>
      </c>
      <c r="T383" s="12">
        <f t="shared" si="22"/>
        <v>42208.833333333328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 t="shared" si="20"/>
        <v>63.769230769230766</v>
      </c>
      <c r="G384" t="s">
        <v>14</v>
      </c>
      <c r="H384">
        <v>67</v>
      </c>
      <c r="I384" s="6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2053</v>
      </c>
      <c r="R384" t="s">
        <v>2054</v>
      </c>
      <c r="S384" s="12">
        <f t="shared" si="21"/>
        <v>43023.833333333328</v>
      </c>
      <c r="T384" s="12">
        <f t="shared" si="22"/>
        <v>43042.833333333328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 t="shared" si="20"/>
        <v>225.38095238095238</v>
      </c>
      <c r="G385" t="s">
        <v>20</v>
      </c>
      <c r="H385">
        <v>189</v>
      </c>
      <c r="I385" s="6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2032</v>
      </c>
      <c r="R385" t="s">
        <v>2033</v>
      </c>
      <c r="S385" s="12">
        <f t="shared" si="21"/>
        <v>43508.875</v>
      </c>
      <c r="T385" s="12">
        <f t="shared" si="22"/>
        <v>43514.875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 t="shared" ref="F386:F449" si="24">(E386/D386)*100</f>
        <v>172.00961538461539</v>
      </c>
      <c r="G386" t="s">
        <v>20</v>
      </c>
      <c r="H386">
        <v>4799</v>
      </c>
      <c r="I386" s="6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2040</v>
      </c>
      <c r="R386" t="s">
        <v>2041</v>
      </c>
      <c r="S386" s="12">
        <f t="shared" ref="S386:S449" si="25">(L386/86400)+25569+(-9/24)</f>
        <v>42775.875</v>
      </c>
      <c r="T386" s="12">
        <f t="shared" ref="T386:T449" si="26">(M386/86400)+25569+(-9/24)</f>
        <v>42802.875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 t="shared" si="24"/>
        <v>146.16709511568124</v>
      </c>
      <c r="G387" t="s">
        <v>20</v>
      </c>
      <c r="H387">
        <v>1137</v>
      </c>
      <c r="I387" s="6">
        <f t="shared" ref="I387:I450" si="27">IFERROR(E387/H387, "0")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2046</v>
      </c>
      <c r="R387" t="s">
        <v>2047</v>
      </c>
      <c r="S387" s="12">
        <f t="shared" si="25"/>
        <v>43552.833333333328</v>
      </c>
      <c r="T387" s="12">
        <f t="shared" si="26"/>
        <v>43584.833333333328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 t="shared" si="24"/>
        <v>76.42361623616236</v>
      </c>
      <c r="G388" t="s">
        <v>14</v>
      </c>
      <c r="H388">
        <v>1068</v>
      </c>
      <c r="I388" s="6">
        <f t="shared" si="2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2038</v>
      </c>
      <c r="R388" t="s">
        <v>2039</v>
      </c>
      <c r="S388" s="12">
        <f t="shared" si="25"/>
        <v>40354.833333333336</v>
      </c>
      <c r="T388" s="12">
        <f t="shared" si="26"/>
        <v>40366.833333333336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 t="shared" si="24"/>
        <v>39.261467889908261</v>
      </c>
      <c r="G389" t="s">
        <v>14</v>
      </c>
      <c r="H389">
        <v>424</v>
      </c>
      <c r="I389" s="6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2036</v>
      </c>
      <c r="R389" t="s">
        <v>2045</v>
      </c>
      <c r="S389" s="12">
        <f t="shared" si="25"/>
        <v>41071.833333333336</v>
      </c>
      <c r="T389" s="12">
        <f t="shared" si="26"/>
        <v>41076.833333333336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 t="shared" si="24"/>
        <v>11.270034843205574</v>
      </c>
      <c r="G390" t="s">
        <v>74</v>
      </c>
      <c r="H390">
        <v>145</v>
      </c>
      <c r="I390" s="6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2034</v>
      </c>
      <c r="R390" t="s">
        <v>2044</v>
      </c>
      <c r="S390" s="12">
        <f t="shared" si="25"/>
        <v>40911.875</v>
      </c>
      <c r="T390" s="12">
        <f t="shared" si="26"/>
        <v>40913.875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 t="shared" si="24"/>
        <v>122.11084337349398</v>
      </c>
      <c r="G391" t="s">
        <v>20</v>
      </c>
      <c r="H391">
        <v>1152</v>
      </c>
      <c r="I391" s="6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2038</v>
      </c>
      <c r="R391" t="s">
        <v>2039</v>
      </c>
      <c r="S391" s="12">
        <f t="shared" si="25"/>
        <v>40478.833333333336</v>
      </c>
      <c r="T391" s="12">
        <f t="shared" si="26"/>
        <v>40505.875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 t="shared" si="24"/>
        <v>186.54166666666669</v>
      </c>
      <c r="G392" t="s">
        <v>20</v>
      </c>
      <c r="H392">
        <v>50</v>
      </c>
      <c r="I392" s="6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2053</v>
      </c>
      <c r="R392" t="s">
        <v>2054</v>
      </c>
      <c r="S392" s="12">
        <f t="shared" si="25"/>
        <v>41529.833333333336</v>
      </c>
      <c r="T392" s="12">
        <f t="shared" si="26"/>
        <v>41544.833333333336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 t="shared" si="24"/>
        <v>7.2731788079470201</v>
      </c>
      <c r="G393" t="s">
        <v>14</v>
      </c>
      <c r="H393">
        <v>151</v>
      </c>
      <c r="I393" s="6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2046</v>
      </c>
      <c r="R393" t="s">
        <v>2047</v>
      </c>
      <c r="S393" s="12">
        <f t="shared" si="25"/>
        <v>41652.875</v>
      </c>
      <c r="T393" s="12">
        <f t="shared" si="26"/>
        <v>41654.875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 t="shared" si="24"/>
        <v>65.642371234207957</v>
      </c>
      <c r="G394" t="s">
        <v>14</v>
      </c>
      <c r="H394">
        <v>1608</v>
      </c>
      <c r="I394" s="6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2036</v>
      </c>
      <c r="R394" t="s">
        <v>2045</v>
      </c>
      <c r="S394" s="12">
        <f t="shared" si="25"/>
        <v>40548.875</v>
      </c>
      <c r="T394" s="12">
        <f t="shared" si="26"/>
        <v>40550.875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 t="shared" si="24"/>
        <v>228.96178343949046</v>
      </c>
      <c r="G395" t="s">
        <v>20</v>
      </c>
      <c r="H395">
        <v>3059</v>
      </c>
      <c r="I395" s="6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2034</v>
      </c>
      <c r="R395" t="s">
        <v>2057</v>
      </c>
      <c r="S395" s="12">
        <f t="shared" si="25"/>
        <v>42932.833333333328</v>
      </c>
      <c r="T395" s="12">
        <f t="shared" si="26"/>
        <v>42933.833333333328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 t="shared" si="24"/>
        <v>469.37499999999994</v>
      </c>
      <c r="G396" t="s">
        <v>20</v>
      </c>
      <c r="H396">
        <v>34</v>
      </c>
      <c r="I396" s="6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2040</v>
      </c>
      <c r="R396" t="s">
        <v>2041</v>
      </c>
      <c r="S396" s="12">
        <f t="shared" si="25"/>
        <v>41483.833333333336</v>
      </c>
      <c r="T396" s="12">
        <f t="shared" si="26"/>
        <v>41493.833333333336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 t="shared" si="24"/>
        <v>130.11267605633802</v>
      </c>
      <c r="G397" t="s">
        <v>20</v>
      </c>
      <c r="H397">
        <v>220</v>
      </c>
      <c r="I397" s="6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2038</v>
      </c>
      <c r="R397" t="s">
        <v>2039</v>
      </c>
      <c r="S397" s="12">
        <f t="shared" si="25"/>
        <v>40884.875</v>
      </c>
      <c r="T397" s="12">
        <f t="shared" si="26"/>
        <v>40885.875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 t="shared" si="24"/>
        <v>167.05422993492408</v>
      </c>
      <c r="G398" t="s">
        <v>20</v>
      </c>
      <c r="H398">
        <v>1604</v>
      </c>
      <c r="I398" s="6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2040</v>
      </c>
      <c r="R398" t="s">
        <v>2043</v>
      </c>
      <c r="S398" s="12">
        <f t="shared" si="25"/>
        <v>43377.833333333328</v>
      </c>
      <c r="T398" s="12">
        <f t="shared" si="26"/>
        <v>43385.833333333328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 t="shared" si="24"/>
        <v>173.8641975308642</v>
      </c>
      <c r="G399" t="s">
        <v>20</v>
      </c>
      <c r="H399">
        <v>454</v>
      </c>
      <c r="I399" s="6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2034</v>
      </c>
      <c r="R399" t="s">
        <v>2035</v>
      </c>
      <c r="S399" s="12">
        <f t="shared" si="25"/>
        <v>41416.833333333336</v>
      </c>
      <c r="T399" s="12">
        <f t="shared" si="26"/>
        <v>41422.833333333336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 t="shared" si="24"/>
        <v>717.76470588235293</v>
      </c>
      <c r="G400" t="s">
        <v>20</v>
      </c>
      <c r="H400">
        <v>123</v>
      </c>
      <c r="I400" s="6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2040</v>
      </c>
      <c r="R400" t="s">
        <v>2048</v>
      </c>
      <c r="S400" s="12">
        <f t="shared" si="25"/>
        <v>43227.833333333328</v>
      </c>
      <c r="T400" s="12">
        <f t="shared" si="26"/>
        <v>43229.833333333328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 t="shared" si="24"/>
        <v>63.850976361767728</v>
      </c>
      <c r="G401" t="s">
        <v>14</v>
      </c>
      <c r="H401">
        <v>941</v>
      </c>
      <c r="I401" s="6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2034</v>
      </c>
      <c r="R401" t="s">
        <v>2044</v>
      </c>
      <c r="S401" s="12">
        <f t="shared" si="25"/>
        <v>40575.875</v>
      </c>
      <c r="T401" s="12">
        <f t="shared" si="26"/>
        <v>40582.875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 t="shared" si="24"/>
        <v>2</v>
      </c>
      <c r="G402" t="s">
        <v>14</v>
      </c>
      <c r="H402">
        <v>1</v>
      </c>
      <c r="I402" s="6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2053</v>
      </c>
      <c r="R402" t="s">
        <v>2054</v>
      </c>
      <c r="S402" s="12">
        <f t="shared" si="25"/>
        <v>41501.833333333336</v>
      </c>
      <c r="T402" s="12">
        <f t="shared" si="26"/>
        <v>41523.833333333336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 t="shared" si="24"/>
        <v>1530.2222222222222</v>
      </c>
      <c r="G403" t="s">
        <v>20</v>
      </c>
      <c r="H403">
        <v>299</v>
      </c>
      <c r="I403" s="6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2038</v>
      </c>
      <c r="R403" t="s">
        <v>2039</v>
      </c>
      <c r="S403" s="12">
        <f t="shared" si="25"/>
        <v>43764.833333333328</v>
      </c>
      <c r="T403" s="12">
        <f t="shared" si="26"/>
        <v>43764.833333333328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 t="shared" si="24"/>
        <v>40.356164383561641</v>
      </c>
      <c r="G404" t="s">
        <v>14</v>
      </c>
      <c r="H404">
        <v>40</v>
      </c>
      <c r="I404" s="6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2040</v>
      </c>
      <c r="R404" t="s">
        <v>2051</v>
      </c>
      <c r="S404" s="12">
        <f t="shared" si="25"/>
        <v>40913.875</v>
      </c>
      <c r="T404" s="12">
        <f t="shared" si="26"/>
        <v>40960.875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 t="shared" si="24"/>
        <v>86.220633299284984</v>
      </c>
      <c r="G405" t="s">
        <v>14</v>
      </c>
      <c r="H405">
        <v>3015</v>
      </c>
      <c r="I405" s="6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2038</v>
      </c>
      <c r="R405" t="s">
        <v>2039</v>
      </c>
      <c r="S405" s="12">
        <f t="shared" si="25"/>
        <v>40309.833333333336</v>
      </c>
      <c r="T405" s="12">
        <f t="shared" si="26"/>
        <v>40345.833333333336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 t="shared" si="24"/>
        <v>315.58486707566465</v>
      </c>
      <c r="G406" t="s">
        <v>20</v>
      </c>
      <c r="H406">
        <v>2237</v>
      </c>
      <c r="I406" s="6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2038</v>
      </c>
      <c r="R406" t="s">
        <v>2039</v>
      </c>
      <c r="S406" s="12">
        <f t="shared" si="25"/>
        <v>43052.875</v>
      </c>
      <c r="T406" s="12">
        <f t="shared" si="26"/>
        <v>43055.875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 t="shared" si="24"/>
        <v>89.618243243243242</v>
      </c>
      <c r="G407" t="s">
        <v>14</v>
      </c>
      <c r="H407">
        <v>435</v>
      </c>
      <c r="I407" s="6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2038</v>
      </c>
      <c r="R407" t="s">
        <v>2039</v>
      </c>
      <c r="S407" s="12">
        <f t="shared" si="25"/>
        <v>43254.833333333328</v>
      </c>
      <c r="T407" s="12">
        <f t="shared" si="26"/>
        <v>43304.833333333328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 t="shared" si="24"/>
        <v>182.14503816793894</v>
      </c>
      <c r="G408" t="s">
        <v>20</v>
      </c>
      <c r="H408">
        <v>645</v>
      </c>
      <c r="I408" s="6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2040</v>
      </c>
      <c r="R408" t="s">
        <v>2041</v>
      </c>
      <c r="S408" s="12">
        <f t="shared" si="25"/>
        <v>41303.875</v>
      </c>
      <c r="T408" s="12">
        <f t="shared" si="26"/>
        <v>41315.875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 t="shared" si="24"/>
        <v>355.88235294117646</v>
      </c>
      <c r="G409" t="s">
        <v>20</v>
      </c>
      <c r="H409">
        <v>484</v>
      </c>
      <c r="I409" s="6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2038</v>
      </c>
      <c r="R409" t="s">
        <v>2039</v>
      </c>
      <c r="S409" s="12">
        <f t="shared" si="25"/>
        <v>43750.833333333328</v>
      </c>
      <c r="T409" s="12">
        <f t="shared" si="26"/>
        <v>43757.833333333328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 t="shared" si="24"/>
        <v>131.83695652173913</v>
      </c>
      <c r="G410" t="s">
        <v>20</v>
      </c>
      <c r="H410">
        <v>154</v>
      </c>
      <c r="I410" s="6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2040</v>
      </c>
      <c r="R410" t="s">
        <v>2041</v>
      </c>
      <c r="S410" s="12">
        <f t="shared" si="25"/>
        <v>42540.833333333328</v>
      </c>
      <c r="T410" s="12">
        <f t="shared" si="26"/>
        <v>42560.833333333328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 t="shared" si="24"/>
        <v>46.315634218289084</v>
      </c>
      <c r="G411" t="s">
        <v>14</v>
      </c>
      <c r="H411">
        <v>714</v>
      </c>
      <c r="I411" s="6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2034</v>
      </c>
      <c r="R411" t="s">
        <v>2035</v>
      </c>
      <c r="S411" s="12">
        <f t="shared" si="25"/>
        <v>42842.833333333328</v>
      </c>
      <c r="T411" s="12">
        <f t="shared" si="26"/>
        <v>42846.833333333328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 t="shared" si="24"/>
        <v>36.132726089785294</v>
      </c>
      <c r="G412" t="s">
        <v>47</v>
      </c>
      <c r="H412">
        <v>1111</v>
      </c>
      <c r="I412" s="6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2049</v>
      </c>
      <c r="R412" t="s">
        <v>2060</v>
      </c>
      <c r="S412" s="12">
        <f t="shared" si="25"/>
        <v>42121.833333333328</v>
      </c>
      <c r="T412" s="12">
        <f t="shared" si="26"/>
        <v>42121.833333333328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 t="shared" si="24"/>
        <v>104.62820512820512</v>
      </c>
      <c r="G413" t="s">
        <v>20</v>
      </c>
      <c r="H413">
        <v>82</v>
      </c>
      <c r="I413" s="6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2038</v>
      </c>
      <c r="R413" t="s">
        <v>2039</v>
      </c>
      <c r="S413" s="12">
        <f t="shared" si="25"/>
        <v>42883.833333333328</v>
      </c>
      <c r="T413" s="12">
        <f t="shared" si="26"/>
        <v>42885.833333333328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 t="shared" si="24"/>
        <v>668.85714285714289</v>
      </c>
      <c r="G414" t="s">
        <v>20</v>
      </c>
      <c r="H414">
        <v>134</v>
      </c>
      <c r="I414" s="6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2046</v>
      </c>
      <c r="R414" t="s">
        <v>2052</v>
      </c>
      <c r="S414" s="12">
        <f t="shared" si="25"/>
        <v>41641.875</v>
      </c>
      <c r="T414" s="12">
        <f t="shared" si="26"/>
        <v>41651.875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 t="shared" si="24"/>
        <v>62.072823218997364</v>
      </c>
      <c r="G415" t="s">
        <v>47</v>
      </c>
      <c r="H415">
        <v>1089</v>
      </c>
      <c r="I415" s="6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2040</v>
      </c>
      <c r="R415" t="s">
        <v>2048</v>
      </c>
      <c r="S415" s="12">
        <f t="shared" si="25"/>
        <v>43430.875</v>
      </c>
      <c r="T415" s="12">
        <f t="shared" si="26"/>
        <v>43457.875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 t="shared" si="24"/>
        <v>84.699787460148784</v>
      </c>
      <c r="G416" t="s">
        <v>14</v>
      </c>
      <c r="H416">
        <v>5497</v>
      </c>
      <c r="I416" s="6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2032</v>
      </c>
      <c r="R416" t="s">
        <v>2033</v>
      </c>
      <c r="S416" s="12">
        <f t="shared" si="25"/>
        <v>40287.833333333336</v>
      </c>
      <c r="T416" s="12">
        <f t="shared" si="26"/>
        <v>40295.833333333336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 t="shared" si="24"/>
        <v>11.059030837004405</v>
      </c>
      <c r="G417" t="s">
        <v>14</v>
      </c>
      <c r="H417">
        <v>418</v>
      </c>
      <c r="I417" s="6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2038</v>
      </c>
      <c r="R417" t="s">
        <v>2039</v>
      </c>
      <c r="S417" s="12">
        <f t="shared" si="25"/>
        <v>40920.875</v>
      </c>
      <c r="T417" s="12">
        <f t="shared" si="26"/>
        <v>40937.875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 t="shared" si="24"/>
        <v>43.838781575037146</v>
      </c>
      <c r="G418" t="s">
        <v>14</v>
      </c>
      <c r="H418">
        <v>1439</v>
      </c>
      <c r="I418" s="6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2040</v>
      </c>
      <c r="R418" t="s">
        <v>2041</v>
      </c>
      <c r="S418" s="12">
        <f t="shared" si="25"/>
        <v>40559.875</v>
      </c>
      <c r="T418" s="12">
        <f t="shared" si="26"/>
        <v>40568.875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 t="shared" si="24"/>
        <v>55.470588235294116</v>
      </c>
      <c r="G419" t="s">
        <v>14</v>
      </c>
      <c r="H419">
        <v>15</v>
      </c>
      <c r="I419" s="6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2038</v>
      </c>
      <c r="R419" t="s">
        <v>2039</v>
      </c>
      <c r="S419" s="12">
        <f t="shared" si="25"/>
        <v>43406.833333333328</v>
      </c>
      <c r="T419" s="12">
        <f t="shared" si="26"/>
        <v>43430.875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 t="shared" si="24"/>
        <v>57.399511301160658</v>
      </c>
      <c r="G420" t="s">
        <v>14</v>
      </c>
      <c r="H420">
        <v>1999</v>
      </c>
      <c r="I420" s="6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2040</v>
      </c>
      <c r="R420" t="s">
        <v>2041</v>
      </c>
      <c r="S420" s="12">
        <f t="shared" si="25"/>
        <v>41034.833333333336</v>
      </c>
      <c r="T420" s="12">
        <f t="shared" si="26"/>
        <v>41035.833333333336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 t="shared" si="24"/>
        <v>123.43497363796135</v>
      </c>
      <c r="G421" t="s">
        <v>20</v>
      </c>
      <c r="H421">
        <v>5203</v>
      </c>
      <c r="I421" s="6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2036</v>
      </c>
      <c r="R421" t="s">
        <v>2037</v>
      </c>
      <c r="S421" s="12">
        <f t="shared" si="25"/>
        <v>40898.875</v>
      </c>
      <c r="T421" s="12">
        <f t="shared" si="26"/>
        <v>40904.875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 t="shared" si="24"/>
        <v>128.46</v>
      </c>
      <c r="G422" t="s">
        <v>20</v>
      </c>
      <c r="H422">
        <v>94</v>
      </c>
      <c r="I422" s="6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2038</v>
      </c>
      <c r="R422" t="s">
        <v>2039</v>
      </c>
      <c r="S422" s="12">
        <f t="shared" si="25"/>
        <v>42910.833333333328</v>
      </c>
      <c r="T422" s="12">
        <f t="shared" si="26"/>
        <v>42924.833333333328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 t="shared" si="24"/>
        <v>63.989361702127653</v>
      </c>
      <c r="G423" t="s">
        <v>14</v>
      </c>
      <c r="H423">
        <v>118</v>
      </c>
      <c r="I423" s="6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2036</v>
      </c>
      <c r="R423" t="s">
        <v>2045</v>
      </c>
      <c r="S423" s="12">
        <f t="shared" si="25"/>
        <v>42914.833333333328</v>
      </c>
      <c r="T423" s="12">
        <f t="shared" si="26"/>
        <v>42944.833333333328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 t="shared" si="24"/>
        <v>127.29885057471265</v>
      </c>
      <c r="G424" t="s">
        <v>20</v>
      </c>
      <c r="H424">
        <v>205</v>
      </c>
      <c r="I424" s="6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2038</v>
      </c>
      <c r="R424" t="s">
        <v>2039</v>
      </c>
      <c r="S424" s="12">
        <f t="shared" si="25"/>
        <v>40284.833333333336</v>
      </c>
      <c r="T424" s="12">
        <f t="shared" si="26"/>
        <v>40304.833333333336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 t="shared" si="24"/>
        <v>10.638024357239512</v>
      </c>
      <c r="G425" t="s">
        <v>14</v>
      </c>
      <c r="H425">
        <v>162</v>
      </c>
      <c r="I425" s="6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2032</v>
      </c>
      <c r="R425" t="s">
        <v>2033</v>
      </c>
      <c r="S425" s="12">
        <f t="shared" si="25"/>
        <v>40807.833333333336</v>
      </c>
      <c r="T425" s="12">
        <f t="shared" si="26"/>
        <v>40809.833333333336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 t="shared" si="24"/>
        <v>40.470588235294116</v>
      </c>
      <c r="G426" t="s">
        <v>14</v>
      </c>
      <c r="H426">
        <v>83</v>
      </c>
      <c r="I426" s="6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2034</v>
      </c>
      <c r="R426" t="s">
        <v>2044</v>
      </c>
      <c r="S426" s="12">
        <f t="shared" si="25"/>
        <v>43207.833333333328</v>
      </c>
      <c r="T426" s="12">
        <f t="shared" si="26"/>
        <v>43213.833333333328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 t="shared" si="24"/>
        <v>287.66666666666663</v>
      </c>
      <c r="G427" t="s">
        <v>20</v>
      </c>
      <c r="H427">
        <v>92</v>
      </c>
      <c r="I427" s="6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2053</v>
      </c>
      <c r="R427" t="s">
        <v>2054</v>
      </c>
      <c r="S427" s="12">
        <f t="shared" si="25"/>
        <v>42212.833333333328</v>
      </c>
      <c r="T427" s="12">
        <f t="shared" si="26"/>
        <v>42218.833333333328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 t="shared" si="24"/>
        <v>572.94444444444446</v>
      </c>
      <c r="G428" t="s">
        <v>20</v>
      </c>
      <c r="H428">
        <v>219</v>
      </c>
      <c r="I428" s="6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2038</v>
      </c>
      <c r="R428" t="s">
        <v>2039</v>
      </c>
      <c r="S428" s="12">
        <f t="shared" si="25"/>
        <v>41331.875</v>
      </c>
      <c r="T428" s="12">
        <f t="shared" si="26"/>
        <v>41338.875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 t="shared" si="24"/>
        <v>112.90429799426933</v>
      </c>
      <c r="G429" t="s">
        <v>20</v>
      </c>
      <c r="H429">
        <v>2526</v>
      </c>
      <c r="I429" s="6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2038</v>
      </c>
      <c r="R429" t="s">
        <v>2039</v>
      </c>
      <c r="S429" s="12">
        <f t="shared" si="25"/>
        <v>41894.833333333336</v>
      </c>
      <c r="T429" s="12">
        <f t="shared" si="26"/>
        <v>41926.833333333336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 t="shared" si="24"/>
        <v>46.387573964497044</v>
      </c>
      <c r="G430" t="s">
        <v>14</v>
      </c>
      <c r="H430">
        <v>747</v>
      </c>
      <c r="I430" s="6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2040</v>
      </c>
      <c r="R430" t="s">
        <v>2048</v>
      </c>
      <c r="S430" s="12">
        <f t="shared" si="25"/>
        <v>40584.875</v>
      </c>
      <c r="T430" s="12">
        <f t="shared" si="26"/>
        <v>40591.875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 t="shared" si="24"/>
        <v>90.675916230366497</v>
      </c>
      <c r="G431" t="s">
        <v>74</v>
      </c>
      <c r="H431">
        <v>2138</v>
      </c>
      <c r="I431" s="6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2053</v>
      </c>
      <c r="R431" t="s">
        <v>2054</v>
      </c>
      <c r="S431" s="12">
        <f t="shared" si="25"/>
        <v>41679.875</v>
      </c>
      <c r="T431" s="12">
        <f t="shared" si="26"/>
        <v>41707.833333333336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 t="shared" si="24"/>
        <v>67.740740740740748</v>
      </c>
      <c r="G432" t="s">
        <v>14</v>
      </c>
      <c r="H432">
        <v>84</v>
      </c>
      <c r="I432" s="6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2038</v>
      </c>
      <c r="R432" t="s">
        <v>2039</v>
      </c>
      <c r="S432" s="12">
        <f t="shared" si="25"/>
        <v>43736.833333333328</v>
      </c>
      <c r="T432" s="12">
        <f t="shared" si="26"/>
        <v>43770.833333333328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 t="shared" si="24"/>
        <v>192.49019607843135</v>
      </c>
      <c r="G433" t="s">
        <v>20</v>
      </c>
      <c r="H433">
        <v>94</v>
      </c>
      <c r="I433" s="6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2038</v>
      </c>
      <c r="R433" t="s">
        <v>2039</v>
      </c>
      <c r="S433" s="12">
        <f t="shared" si="25"/>
        <v>43272.833333333328</v>
      </c>
      <c r="T433" s="12">
        <f t="shared" si="26"/>
        <v>43289.833333333328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 t="shared" si="24"/>
        <v>82.714285714285722</v>
      </c>
      <c r="G434" t="s">
        <v>14</v>
      </c>
      <c r="H434">
        <v>91</v>
      </c>
      <c r="I434" s="6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2038</v>
      </c>
      <c r="R434" t="s">
        <v>2039</v>
      </c>
      <c r="S434" s="12">
        <f t="shared" si="25"/>
        <v>41760.833333333336</v>
      </c>
      <c r="T434" s="12">
        <f t="shared" si="26"/>
        <v>41780.833333333336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 t="shared" si="24"/>
        <v>54.163920922570021</v>
      </c>
      <c r="G435" t="s">
        <v>14</v>
      </c>
      <c r="H435">
        <v>792</v>
      </c>
      <c r="I435" s="6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2040</v>
      </c>
      <c r="R435" t="s">
        <v>2041</v>
      </c>
      <c r="S435" s="12">
        <f t="shared" si="25"/>
        <v>41602.875</v>
      </c>
      <c r="T435" s="12">
        <f t="shared" si="26"/>
        <v>41618.875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 t="shared" si="24"/>
        <v>16.722222222222221</v>
      </c>
      <c r="G436" t="s">
        <v>74</v>
      </c>
      <c r="H436">
        <v>10</v>
      </c>
      <c r="I436" s="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2038</v>
      </c>
      <c r="R436" t="s">
        <v>2039</v>
      </c>
      <c r="S436" s="12">
        <f t="shared" si="25"/>
        <v>42704.875</v>
      </c>
      <c r="T436" s="12">
        <f t="shared" si="26"/>
        <v>42718.875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 t="shared" si="24"/>
        <v>116.87664041994749</v>
      </c>
      <c r="G437" t="s">
        <v>20</v>
      </c>
      <c r="H437">
        <v>1713</v>
      </c>
      <c r="I437" s="6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2038</v>
      </c>
      <c r="R437" t="s">
        <v>2039</v>
      </c>
      <c r="S437" s="12">
        <f t="shared" si="25"/>
        <v>41987.875</v>
      </c>
      <c r="T437" s="12">
        <f t="shared" si="26"/>
        <v>41999.875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 t="shared" si="24"/>
        <v>1052.1538461538462</v>
      </c>
      <c r="G438" t="s">
        <v>20</v>
      </c>
      <c r="H438">
        <v>249</v>
      </c>
      <c r="I438" s="6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2034</v>
      </c>
      <c r="R438" t="s">
        <v>2057</v>
      </c>
      <c r="S438" s="12">
        <f t="shared" si="25"/>
        <v>43574.833333333328</v>
      </c>
      <c r="T438" s="12">
        <f t="shared" si="26"/>
        <v>43575.833333333328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 t="shared" si="24"/>
        <v>123.07407407407408</v>
      </c>
      <c r="G439" t="s">
        <v>20</v>
      </c>
      <c r="H439">
        <v>192</v>
      </c>
      <c r="I439" s="6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2040</v>
      </c>
      <c r="R439" t="s">
        <v>2048</v>
      </c>
      <c r="S439" s="12">
        <f t="shared" si="25"/>
        <v>42259.833333333328</v>
      </c>
      <c r="T439" s="12">
        <f t="shared" si="26"/>
        <v>42262.833333333328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 t="shared" si="24"/>
        <v>178.63855421686748</v>
      </c>
      <c r="G440" t="s">
        <v>20</v>
      </c>
      <c r="H440">
        <v>247</v>
      </c>
      <c r="I440" s="6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2038</v>
      </c>
      <c r="R440" t="s">
        <v>2039</v>
      </c>
      <c r="S440" s="12">
        <f t="shared" si="25"/>
        <v>41336.875</v>
      </c>
      <c r="T440" s="12">
        <f t="shared" si="26"/>
        <v>41366.833333333336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 t="shared" si="24"/>
        <v>355.28169014084506</v>
      </c>
      <c r="G441" t="s">
        <v>20</v>
      </c>
      <c r="H441">
        <v>2293</v>
      </c>
      <c r="I441" s="6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2040</v>
      </c>
      <c r="R441" t="s">
        <v>2062</v>
      </c>
      <c r="S441" s="12">
        <f t="shared" si="25"/>
        <v>42679.833333333328</v>
      </c>
      <c r="T441" s="12">
        <f t="shared" si="26"/>
        <v>42686.875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 t="shared" si="24"/>
        <v>161.90634146341463</v>
      </c>
      <c r="G442" t="s">
        <v>20</v>
      </c>
      <c r="H442">
        <v>3131</v>
      </c>
      <c r="I442" s="6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2040</v>
      </c>
      <c r="R442" t="s">
        <v>2059</v>
      </c>
      <c r="S442" s="12">
        <f t="shared" si="25"/>
        <v>42915.833333333328</v>
      </c>
      <c r="T442" s="12">
        <f t="shared" si="26"/>
        <v>42925.833333333328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 t="shared" si="24"/>
        <v>24.914285714285715</v>
      </c>
      <c r="G443" t="s">
        <v>14</v>
      </c>
      <c r="H443">
        <v>32</v>
      </c>
      <c r="I443" s="6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2036</v>
      </c>
      <c r="R443" t="s">
        <v>2045</v>
      </c>
      <c r="S443" s="12">
        <f t="shared" si="25"/>
        <v>41024.833333333336</v>
      </c>
      <c r="T443" s="12">
        <f t="shared" si="26"/>
        <v>41052.833333333336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 t="shared" si="24"/>
        <v>198.72222222222223</v>
      </c>
      <c r="G444" t="s">
        <v>20</v>
      </c>
      <c r="H444">
        <v>143</v>
      </c>
      <c r="I444" s="6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2038</v>
      </c>
      <c r="R444" t="s">
        <v>2039</v>
      </c>
      <c r="S444" s="12">
        <f t="shared" si="25"/>
        <v>42979.833333333328</v>
      </c>
      <c r="T444" s="12">
        <f t="shared" si="26"/>
        <v>42995.833333333328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 t="shared" si="24"/>
        <v>34.752688172043008</v>
      </c>
      <c r="G445" t="s">
        <v>74</v>
      </c>
      <c r="H445">
        <v>90</v>
      </c>
      <c r="I445" s="6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2038</v>
      </c>
      <c r="R445" t="s">
        <v>2039</v>
      </c>
      <c r="S445" s="12">
        <f t="shared" si="25"/>
        <v>40450.833333333336</v>
      </c>
      <c r="T445" s="12">
        <f t="shared" si="26"/>
        <v>40469.833333333336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 t="shared" si="24"/>
        <v>176.41935483870967</v>
      </c>
      <c r="G446" t="s">
        <v>20</v>
      </c>
      <c r="H446">
        <v>296</v>
      </c>
      <c r="I446" s="6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2034</v>
      </c>
      <c r="R446" t="s">
        <v>2044</v>
      </c>
      <c r="S446" s="12">
        <f t="shared" si="25"/>
        <v>40747.833333333336</v>
      </c>
      <c r="T446" s="12">
        <f t="shared" si="26"/>
        <v>40749.833333333336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 t="shared" si="24"/>
        <v>511.38095238095235</v>
      </c>
      <c r="G447" t="s">
        <v>20</v>
      </c>
      <c r="H447">
        <v>170</v>
      </c>
      <c r="I447" s="6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2038</v>
      </c>
      <c r="R447" t="s">
        <v>2039</v>
      </c>
      <c r="S447" s="12">
        <f t="shared" si="25"/>
        <v>40514.875</v>
      </c>
      <c r="T447" s="12">
        <f t="shared" si="26"/>
        <v>40535.875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 t="shared" si="24"/>
        <v>82.044117647058826</v>
      </c>
      <c r="G448" t="s">
        <v>14</v>
      </c>
      <c r="H448">
        <v>186</v>
      </c>
      <c r="I448" s="6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2036</v>
      </c>
      <c r="R448" t="s">
        <v>2045</v>
      </c>
      <c r="S448" s="12">
        <f t="shared" si="25"/>
        <v>41260.875</v>
      </c>
      <c r="T448" s="12">
        <f t="shared" si="26"/>
        <v>41262.875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 t="shared" si="24"/>
        <v>24.326030927835053</v>
      </c>
      <c r="G449" t="s">
        <v>74</v>
      </c>
      <c r="H449">
        <v>439</v>
      </c>
      <c r="I449" s="6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2040</v>
      </c>
      <c r="R449" t="s">
        <v>2059</v>
      </c>
      <c r="S449" s="12">
        <f t="shared" si="25"/>
        <v>43087.875</v>
      </c>
      <c r="T449" s="12">
        <f t="shared" si="26"/>
        <v>43103.875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 t="shared" ref="F450:F513" si="28">(E450/D450)*100</f>
        <v>50.482758620689658</v>
      </c>
      <c r="G450" t="s">
        <v>14</v>
      </c>
      <c r="H450">
        <v>605</v>
      </c>
      <c r="I450" s="6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2049</v>
      </c>
      <c r="R450" t="s">
        <v>2050</v>
      </c>
      <c r="S450" s="12">
        <f t="shared" ref="S450:S513" si="29">(L450/86400)+25569+(-9/24)</f>
        <v>41377.833333333336</v>
      </c>
      <c r="T450" s="12">
        <f t="shared" ref="T450:T513" si="30">(M450/86400)+25569+(-9/24)</f>
        <v>41379.833333333336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 t="shared" si="28"/>
        <v>967</v>
      </c>
      <c r="G451" t="s">
        <v>20</v>
      </c>
      <c r="H451">
        <v>86</v>
      </c>
      <c r="I451" s="6">
        <f t="shared" ref="I451:I514" si="31">IFERROR(E451/H451, "0")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2049</v>
      </c>
      <c r="R451" t="s">
        <v>2050</v>
      </c>
      <c r="S451" s="12">
        <f t="shared" si="29"/>
        <v>43529.875</v>
      </c>
      <c r="T451" s="12">
        <f t="shared" si="30"/>
        <v>43546.833333333328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 t="shared" si="28"/>
        <v>4</v>
      </c>
      <c r="G452" t="s">
        <v>14</v>
      </c>
      <c r="H452">
        <v>1</v>
      </c>
      <c r="I452" s="6">
        <f t="shared" si="31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2040</v>
      </c>
      <c r="R452" t="s">
        <v>2048</v>
      </c>
      <c r="S452" s="12">
        <f t="shared" si="29"/>
        <v>43393.833333333328</v>
      </c>
      <c r="T452" s="12">
        <f t="shared" si="30"/>
        <v>43416.875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 t="shared" si="28"/>
        <v>122.84501347708894</v>
      </c>
      <c r="G453" t="s">
        <v>20</v>
      </c>
      <c r="H453">
        <v>6286</v>
      </c>
      <c r="I453" s="6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2034</v>
      </c>
      <c r="R453" t="s">
        <v>2035</v>
      </c>
      <c r="S453" s="12">
        <f t="shared" si="29"/>
        <v>42934.833333333328</v>
      </c>
      <c r="T453" s="12">
        <f t="shared" si="30"/>
        <v>42965.833333333328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 t="shared" si="28"/>
        <v>63.4375</v>
      </c>
      <c r="G454" t="s">
        <v>14</v>
      </c>
      <c r="H454">
        <v>31</v>
      </c>
      <c r="I454" s="6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2040</v>
      </c>
      <c r="R454" t="s">
        <v>2043</v>
      </c>
      <c r="S454" s="12">
        <f t="shared" si="29"/>
        <v>40364.833333333336</v>
      </c>
      <c r="T454" s="12">
        <f t="shared" si="30"/>
        <v>40365.833333333336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 t="shared" si="28"/>
        <v>56.331688596491226</v>
      </c>
      <c r="G455" t="s">
        <v>14</v>
      </c>
      <c r="H455">
        <v>1181</v>
      </c>
      <c r="I455" s="6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2040</v>
      </c>
      <c r="R455" t="s">
        <v>2062</v>
      </c>
      <c r="S455" s="12">
        <f t="shared" si="29"/>
        <v>42704.875</v>
      </c>
      <c r="T455" s="12">
        <f t="shared" si="30"/>
        <v>42745.875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 t="shared" si="28"/>
        <v>44.074999999999996</v>
      </c>
      <c r="G456" t="s">
        <v>14</v>
      </c>
      <c r="H456">
        <v>39</v>
      </c>
      <c r="I456" s="6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2040</v>
      </c>
      <c r="R456" t="s">
        <v>2043</v>
      </c>
      <c r="S456" s="12">
        <f t="shared" si="29"/>
        <v>41567.833333333336</v>
      </c>
      <c r="T456" s="12">
        <f t="shared" si="30"/>
        <v>41603.875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 t="shared" si="28"/>
        <v>118.37253218884121</v>
      </c>
      <c r="G457" t="s">
        <v>20</v>
      </c>
      <c r="H457">
        <v>3727</v>
      </c>
      <c r="I457" s="6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2038</v>
      </c>
      <c r="R457" t="s">
        <v>2039</v>
      </c>
      <c r="S457" s="12">
        <f t="shared" si="29"/>
        <v>40808.833333333336</v>
      </c>
      <c r="T457" s="12">
        <f t="shared" si="30"/>
        <v>40831.833333333336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 t="shared" si="28"/>
        <v>104.1243169398907</v>
      </c>
      <c r="G458" t="s">
        <v>20</v>
      </c>
      <c r="H458">
        <v>1605</v>
      </c>
      <c r="I458" s="6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2034</v>
      </c>
      <c r="R458" t="s">
        <v>2044</v>
      </c>
      <c r="S458" s="12">
        <f t="shared" si="29"/>
        <v>43140.875</v>
      </c>
      <c r="T458" s="12">
        <f t="shared" si="30"/>
        <v>43140.875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 t="shared" si="28"/>
        <v>26.640000000000004</v>
      </c>
      <c r="G459" t="s">
        <v>14</v>
      </c>
      <c r="H459">
        <v>46</v>
      </c>
      <c r="I459" s="6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2038</v>
      </c>
      <c r="R459" t="s">
        <v>2039</v>
      </c>
      <c r="S459" s="12">
        <f t="shared" si="29"/>
        <v>42656.833333333328</v>
      </c>
      <c r="T459" s="12">
        <f t="shared" si="30"/>
        <v>42658.833333333328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 t="shared" si="28"/>
        <v>351.20118343195264</v>
      </c>
      <c r="G460" t="s">
        <v>20</v>
      </c>
      <c r="H460">
        <v>2120</v>
      </c>
      <c r="I460" s="6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2038</v>
      </c>
      <c r="R460" t="s">
        <v>2039</v>
      </c>
      <c r="S460" s="12">
        <f t="shared" si="29"/>
        <v>40264.833333333336</v>
      </c>
      <c r="T460" s="12">
        <f t="shared" si="30"/>
        <v>40308.833333333336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 t="shared" si="28"/>
        <v>90.063492063492063</v>
      </c>
      <c r="G461" t="s">
        <v>14</v>
      </c>
      <c r="H461">
        <v>105</v>
      </c>
      <c r="I461" s="6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2040</v>
      </c>
      <c r="R461" t="s">
        <v>2041</v>
      </c>
      <c r="S461" s="12">
        <f t="shared" si="29"/>
        <v>42000.875</v>
      </c>
      <c r="T461" s="12">
        <f t="shared" si="30"/>
        <v>42025.875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 t="shared" si="28"/>
        <v>171.625</v>
      </c>
      <c r="G462" t="s">
        <v>20</v>
      </c>
      <c r="H462">
        <v>50</v>
      </c>
      <c r="I462" s="6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2038</v>
      </c>
      <c r="R462" t="s">
        <v>2039</v>
      </c>
      <c r="S462" s="12">
        <f t="shared" si="29"/>
        <v>40398.833333333336</v>
      </c>
      <c r="T462" s="12">
        <f t="shared" si="30"/>
        <v>40401.833333333336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 t="shared" si="28"/>
        <v>141.04655870445345</v>
      </c>
      <c r="G463" t="s">
        <v>20</v>
      </c>
      <c r="H463">
        <v>2080</v>
      </c>
      <c r="I463" s="6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2040</v>
      </c>
      <c r="R463" t="s">
        <v>2043</v>
      </c>
      <c r="S463" s="12">
        <f t="shared" si="29"/>
        <v>41756.833333333336</v>
      </c>
      <c r="T463" s="12">
        <f t="shared" si="30"/>
        <v>41776.833333333336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 t="shared" si="28"/>
        <v>30.57944915254237</v>
      </c>
      <c r="G464" t="s">
        <v>14</v>
      </c>
      <c r="H464">
        <v>535</v>
      </c>
      <c r="I464" s="6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2049</v>
      </c>
      <c r="R464" t="s">
        <v>2060</v>
      </c>
      <c r="S464" s="12">
        <f t="shared" si="29"/>
        <v>41303.875</v>
      </c>
      <c r="T464" s="12">
        <f t="shared" si="30"/>
        <v>41341.875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 t="shared" si="28"/>
        <v>108.16455696202532</v>
      </c>
      <c r="G465" t="s">
        <v>20</v>
      </c>
      <c r="H465">
        <v>2105</v>
      </c>
      <c r="I465" s="6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2040</v>
      </c>
      <c r="R465" t="s">
        <v>2048</v>
      </c>
      <c r="S465" s="12">
        <f t="shared" si="29"/>
        <v>41638.875</v>
      </c>
      <c r="T465" s="12">
        <f t="shared" si="30"/>
        <v>41642.875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 t="shared" si="28"/>
        <v>133.45505617977528</v>
      </c>
      <c r="G466" t="s">
        <v>20</v>
      </c>
      <c r="H466">
        <v>2436</v>
      </c>
      <c r="I466" s="6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2038</v>
      </c>
      <c r="R466" t="s">
        <v>2039</v>
      </c>
      <c r="S466" s="12">
        <f t="shared" si="29"/>
        <v>43141.875</v>
      </c>
      <c r="T466" s="12">
        <f t="shared" si="30"/>
        <v>43155.875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 t="shared" si="28"/>
        <v>187.85106382978722</v>
      </c>
      <c r="G467" t="s">
        <v>20</v>
      </c>
      <c r="H467">
        <v>80</v>
      </c>
      <c r="I467" s="6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2046</v>
      </c>
      <c r="R467" t="s">
        <v>2058</v>
      </c>
      <c r="S467" s="12">
        <f t="shared" si="29"/>
        <v>43126.875</v>
      </c>
      <c r="T467" s="12">
        <f t="shared" si="30"/>
        <v>43135.875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 t="shared" si="28"/>
        <v>332</v>
      </c>
      <c r="G468" t="s">
        <v>20</v>
      </c>
      <c r="H468">
        <v>42</v>
      </c>
      <c r="I468" s="6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2036</v>
      </c>
      <c r="R468" t="s">
        <v>2045</v>
      </c>
      <c r="S468" s="12">
        <f t="shared" si="29"/>
        <v>41408.833333333336</v>
      </c>
      <c r="T468" s="12">
        <f t="shared" si="30"/>
        <v>41431.833333333336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 t="shared" si="28"/>
        <v>575.21428571428578</v>
      </c>
      <c r="G469" t="s">
        <v>20</v>
      </c>
      <c r="H469">
        <v>139</v>
      </c>
      <c r="I469" s="6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2036</v>
      </c>
      <c r="R469" t="s">
        <v>2037</v>
      </c>
      <c r="S469" s="12">
        <f t="shared" si="29"/>
        <v>42330.875</v>
      </c>
      <c r="T469" s="12">
        <f t="shared" si="30"/>
        <v>42337.875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 t="shared" si="28"/>
        <v>40.5</v>
      </c>
      <c r="G470" t="s">
        <v>14</v>
      </c>
      <c r="H470">
        <v>16</v>
      </c>
      <c r="I470" s="6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2038</v>
      </c>
      <c r="R470" t="s">
        <v>2039</v>
      </c>
      <c r="S470" s="12">
        <f t="shared" si="29"/>
        <v>43568.833333333328</v>
      </c>
      <c r="T470" s="12">
        <f t="shared" si="30"/>
        <v>43584.833333333328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 t="shared" si="28"/>
        <v>184.42857142857144</v>
      </c>
      <c r="G471" t="s">
        <v>20</v>
      </c>
      <c r="H471">
        <v>159</v>
      </c>
      <c r="I471" s="6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2040</v>
      </c>
      <c r="R471" t="s">
        <v>2043</v>
      </c>
      <c r="S471" s="12">
        <f t="shared" si="29"/>
        <v>42141.833333333328</v>
      </c>
      <c r="T471" s="12">
        <f t="shared" si="30"/>
        <v>42143.833333333328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 t="shared" si="28"/>
        <v>285.80555555555554</v>
      </c>
      <c r="G472" t="s">
        <v>20</v>
      </c>
      <c r="H472">
        <v>381</v>
      </c>
      <c r="I472" s="6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2036</v>
      </c>
      <c r="R472" t="s">
        <v>2045</v>
      </c>
      <c r="S472" s="12">
        <f t="shared" si="29"/>
        <v>42715.875</v>
      </c>
      <c r="T472" s="12">
        <f t="shared" si="30"/>
        <v>42722.875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 t="shared" si="28"/>
        <v>319</v>
      </c>
      <c r="G473" t="s">
        <v>20</v>
      </c>
      <c r="H473">
        <v>194</v>
      </c>
      <c r="I473" s="6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2032</v>
      </c>
      <c r="R473" t="s">
        <v>2033</v>
      </c>
      <c r="S473" s="12">
        <f t="shared" si="29"/>
        <v>41030.833333333336</v>
      </c>
      <c r="T473" s="12">
        <f t="shared" si="30"/>
        <v>41030.833333333336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 t="shared" si="28"/>
        <v>39.234070221066318</v>
      </c>
      <c r="G474" t="s">
        <v>14</v>
      </c>
      <c r="H474">
        <v>575</v>
      </c>
      <c r="I474" s="6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2034</v>
      </c>
      <c r="R474" t="s">
        <v>2035</v>
      </c>
      <c r="S474" s="12">
        <f t="shared" si="29"/>
        <v>43534.833333333328</v>
      </c>
      <c r="T474" s="12">
        <f t="shared" si="30"/>
        <v>43588.833333333328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 t="shared" si="28"/>
        <v>178.14000000000001</v>
      </c>
      <c r="G475" t="s">
        <v>20</v>
      </c>
      <c r="H475">
        <v>106</v>
      </c>
      <c r="I475" s="6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2034</v>
      </c>
      <c r="R475" t="s">
        <v>2042</v>
      </c>
      <c r="S475" s="12">
        <f t="shared" si="29"/>
        <v>43276.833333333328</v>
      </c>
      <c r="T475" s="12">
        <f t="shared" si="30"/>
        <v>43277.833333333328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 t="shared" si="28"/>
        <v>365.15</v>
      </c>
      <c r="G476" t="s">
        <v>20</v>
      </c>
      <c r="H476">
        <v>142</v>
      </c>
      <c r="I476" s="6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2040</v>
      </c>
      <c r="R476" t="s">
        <v>2059</v>
      </c>
      <c r="S476" s="12">
        <f t="shared" si="29"/>
        <v>41988.875</v>
      </c>
      <c r="T476" s="12">
        <f t="shared" si="30"/>
        <v>41989.875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 t="shared" si="28"/>
        <v>113.94594594594594</v>
      </c>
      <c r="G477" t="s">
        <v>20</v>
      </c>
      <c r="H477">
        <v>211</v>
      </c>
      <c r="I477" s="6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2046</v>
      </c>
      <c r="R477" t="s">
        <v>2058</v>
      </c>
      <c r="S477" s="12">
        <f t="shared" si="29"/>
        <v>41449.833333333336</v>
      </c>
      <c r="T477" s="12">
        <f t="shared" si="30"/>
        <v>41453.833333333336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 t="shared" si="28"/>
        <v>29.828720626631856</v>
      </c>
      <c r="G478" t="s">
        <v>14</v>
      </c>
      <c r="H478">
        <v>1120</v>
      </c>
      <c r="I478" s="6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2046</v>
      </c>
      <c r="R478" t="s">
        <v>2052</v>
      </c>
      <c r="S478" s="12">
        <f t="shared" si="29"/>
        <v>43321.833333333328</v>
      </c>
      <c r="T478" s="12">
        <f t="shared" si="30"/>
        <v>43327.833333333328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 t="shared" si="28"/>
        <v>54.270588235294113</v>
      </c>
      <c r="G479" t="s">
        <v>14</v>
      </c>
      <c r="H479">
        <v>113</v>
      </c>
      <c r="I479" s="6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2040</v>
      </c>
      <c r="R479" t="s">
        <v>2062</v>
      </c>
      <c r="S479" s="12">
        <f t="shared" si="29"/>
        <v>40719.833333333336</v>
      </c>
      <c r="T479" s="12">
        <f t="shared" si="30"/>
        <v>40746.833333333336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 t="shared" si="28"/>
        <v>236.34156976744185</v>
      </c>
      <c r="G480" t="s">
        <v>20</v>
      </c>
      <c r="H480">
        <v>2756</v>
      </c>
      <c r="I480" s="6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2036</v>
      </c>
      <c r="R480" t="s">
        <v>2045</v>
      </c>
      <c r="S480" s="12">
        <f t="shared" si="29"/>
        <v>42071.833333333328</v>
      </c>
      <c r="T480" s="12">
        <f t="shared" si="30"/>
        <v>42083.833333333328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 t="shared" si="28"/>
        <v>512.91666666666663</v>
      </c>
      <c r="G481" t="s">
        <v>20</v>
      </c>
      <c r="H481">
        <v>173</v>
      </c>
      <c r="I481" s="6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2032</v>
      </c>
      <c r="R481" t="s">
        <v>2033</v>
      </c>
      <c r="S481" s="12">
        <f t="shared" si="29"/>
        <v>42944.833333333328</v>
      </c>
      <c r="T481" s="12">
        <f t="shared" si="30"/>
        <v>42946.833333333328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 t="shared" si="28"/>
        <v>100.65116279069768</v>
      </c>
      <c r="G482" t="s">
        <v>20</v>
      </c>
      <c r="H482">
        <v>87</v>
      </c>
      <c r="I482" s="6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2053</v>
      </c>
      <c r="R482" t="s">
        <v>2054</v>
      </c>
      <c r="S482" s="12">
        <f t="shared" si="29"/>
        <v>40247.875</v>
      </c>
      <c r="T482" s="12">
        <f t="shared" si="30"/>
        <v>40256.833333333336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 t="shared" si="28"/>
        <v>81.348423194303152</v>
      </c>
      <c r="G483" t="s">
        <v>14</v>
      </c>
      <c r="H483">
        <v>1538</v>
      </c>
      <c r="I483" s="6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2038</v>
      </c>
      <c r="R483" t="s">
        <v>2039</v>
      </c>
      <c r="S483" s="12">
        <f t="shared" si="29"/>
        <v>41912.833333333336</v>
      </c>
      <c r="T483" s="12">
        <f t="shared" si="30"/>
        <v>41954.875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 t="shared" si="28"/>
        <v>16.404761904761905</v>
      </c>
      <c r="G484" t="s">
        <v>14</v>
      </c>
      <c r="H484">
        <v>9</v>
      </c>
      <c r="I484" s="6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2046</v>
      </c>
      <c r="R484" t="s">
        <v>2052</v>
      </c>
      <c r="S484" s="12">
        <f t="shared" si="29"/>
        <v>40962.875</v>
      </c>
      <c r="T484" s="12">
        <f t="shared" si="30"/>
        <v>40973.875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 t="shared" si="28"/>
        <v>52.774617067833695</v>
      </c>
      <c r="G485" t="s">
        <v>14</v>
      </c>
      <c r="H485">
        <v>554</v>
      </c>
      <c r="I485" s="6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2038</v>
      </c>
      <c r="R485" t="s">
        <v>2039</v>
      </c>
      <c r="S485" s="12">
        <f t="shared" si="29"/>
        <v>43810.875</v>
      </c>
      <c r="T485" s="12">
        <f t="shared" si="30"/>
        <v>43817.875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 t="shared" si="28"/>
        <v>260.20608108108109</v>
      </c>
      <c r="G486" t="s">
        <v>20</v>
      </c>
      <c r="H486">
        <v>1572</v>
      </c>
      <c r="I486" s="6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2032</v>
      </c>
      <c r="R486" t="s">
        <v>2033</v>
      </c>
      <c r="S486" s="12">
        <f t="shared" si="29"/>
        <v>41854.833333333336</v>
      </c>
      <c r="T486" s="12">
        <f t="shared" si="30"/>
        <v>41903.833333333336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 t="shared" si="28"/>
        <v>30.73289183222958</v>
      </c>
      <c r="G487" t="s">
        <v>14</v>
      </c>
      <c r="H487">
        <v>648</v>
      </c>
      <c r="I487" s="6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2038</v>
      </c>
      <c r="R487" t="s">
        <v>2039</v>
      </c>
      <c r="S487" s="12">
        <f t="shared" si="29"/>
        <v>43625.833333333328</v>
      </c>
      <c r="T487" s="12">
        <f t="shared" si="30"/>
        <v>43666.833333333328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 t="shared" si="28"/>
        <v>13.5</v>
      </c>
      <c r="G488" t="s">
        <v>14</v>
      </c>
      <c r="H488">
        <v>21</v>
      </c>
      <c r="I488" s="6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2046</v>
      </c>
      <c r="R488" t="s">
        <v>2058</v>
      </c>
      <c r="S488" s="12">
        <f t="shared" si="29"/>
        <v>43167.875</v>
      </c>
      <c r="T488" s="12">
        <f t="shared" si="30"/>
        <v>43182.833333333328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 t="shared" si="28"/>
        <v>178.62556663644605</v>
      </c>
      <c r="G489" t="s">
        <v>20</v>
      </c>
      <c r="H489">
        <v>2346</v>
      </c>
      <c r="I489" s="6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2038</v>
      </c>
      <c r="R489" t="s">
        <v>2039</v>
      </c>
      <c r="S489" s="12">
        <f t="shared" si="29"/>
        <v>42844.833333333328</v>
      </c>
      <c r="T489" s="12">
        <f t="shared" si="30"/>
        <v>42877.833333333328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 t="shared" si="28"/>
        <v>220.0566037735849</v>
      </c>
      <c r="G490" t="s">
        <v>20</v>
      </c>
      <c r="H490">
        <v>115</v>
      </c>
      <c r="I490" s="6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2038</v>
      </c>
      <c r="R490" t="s">
        <v>2039</v>
      </c>
      <c r="S490" s="12">
        <f t="shared" si="29"/>
        <v>42402.875</v>
      </c>
      <c r="T490" s="12">
        <f t="shared" si="30"/>
        <v>42419.875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 t="shared" si="28"/>
        <v>101.5108695652174</v>
      </c>
      <c r="G491" t="s">
        <v>20</v>
      </c>
      <c r="H491">
        <v>85</v>
      </c>
      <c r="I491" s="6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2036</v>
      </c>
      <c r="R491" t="s">
        <v>2045</v>
      </c>
      <c r="S491" s="12">
        <f t="shared" si="29"/>
        <v>40405.833333333336</v>
      </c>
      <c r="T491" s="12">
        <f t="shared" si="30"/>
        <v>40410.833333333336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 t="shared" si="28"/>
        <v>191.5</v>
      </c>
      <c r="G492" t="s">
        <v>20</v>
      </c>
      <c r="H492">
        <v>144</v>
      </c>
      <c r="I492" s="6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2063</v>
      </c>
      <c r="R492" t="s">
        <v>2064</v>
      </c>
      <c r="S492" s="12">
        <f t="shared" si="29"/>
        <v>43785.875</v>
      </c>
      <c r="T492" s="12">
        <f t="shared" si="30"/>
        <v>43792.875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 t="shared" si="28"/>
        <v>305.34683098591546</v>
      </c>
      <c r="G493" t="s">
        <v>20</v>
      </c>
      <c r="H493">
        <v>2443</v>
      </c>
      <c r="I493" s="6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2032</v>
      </c>
      <c r="R493" t="s">
        <v>2033</v>
      </c>
      <c r="S493" s="12">
        <f t="shared" si="29"/>
        <v>41455.833333333336</v>
      </c>
      <c r="T493" s="12">
        <f t="shared" si="30"/>
        <v>41481.833333333336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 t="shared" si="28"/>
        <v>23.995287958115181</v>
      </c>
      <c r="G494" t="s">
        <v>74</v>
      </c>
      <c r="H494">
        <v>595</v>
      </c>
      <c r="I494" s="6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2040</v>
      </c>
      <c r="R494" t="s">
        <v>2051</v>
      </c>
      <c r="S494" s="12">
        <f t="shared" si="29"/>
        <v>40335.833333333336</v>
      </c>
      <c r="T494" s="12">
        <f t="shared" si="30"/>
        <v>40370.833333333336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 t="shared" si="28"/>
        <v>723.77777777777771</v>
      </c>
      <c r="G495" t="s">
        <v>20</v>
      </c>
      <c r="H495">
        <v>64</v>
      </c>
      <c r="I495" s="6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2053</v>
      </c>
      <c r="R495" t="s">
        <v>2054</v>
      </c>
      <c r="S495" s="12">
        <f t="shared" si="29"/>
        <v>43644.833333333328</v>
      </c>
      <c r="T495" s="12">
        <f t="shared" si="30"/>
        <v>43657.833333333328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 t="shared" si="28"/>
        <v>547.36</v>
      </c>
      <c r="G496" t="s">
        <v>20</v>
      </c>
      <c r="H496">
        <v>268</v>
      </c>
      <c r="I496" s="6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2036</v>
      </c>
      <c r="R496" t="s">
        <v>2045</v>
      </c>
      <c r="S496" s="12">
        <f t="shared" si="29"/>
        <v>40989.833333333336</v>
      </c>
      <c r="T496" s="12">
        <f t="shared" si="30"/>
        <v>40990.833333333336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 t="shared" si="28"/>
        <v>414.49999999999994</v>
      </c>
      <c r="G497" t="s">
        <v>20</v>
      </c>
      <c r="H497">
        <v>195</v>
      </c>
      <c r="I497" s="6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2038</v>
      </c>
      <c r="R497" t="s">
        <v>2039</v>
      </c>
      <c r="S497" s="12">
        <f t="shared" si="29"/>
        <v>41799.833333333336</v>
      </c>
      <c r="T497" s="12">
        <f t="shared" si="30"/>
        <v>41803.833333333336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 t="shared" si="28"/>
        <v>0.90696409140369971</v>
      </c>
      <c r="G498" t="s">
        <v>14</v>
      </c>
      <c r="H498">
        <v>54</v>
      </c>
      <c r="I498" s="6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2040</v>
      </c>
      <c r="R498" t="s">
        <v>2048</v>
      </c>
      <c r="S498" s="12">
        <f t="shared" si="29"/>
        <v>42875.833333333328</v>
      </c>
      <c r="T498" s="12">
        <f t="shared" si="30"/>
        <v>42892.833333333328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 t="shared" si="28"/>
        <v>34.173469387755098</v>
      </c>
      <c r="G499" t="s">
        <v>14</v>
      </c>
      <c r="H499">
        <v>120</v>
      </c>
      <c r="I499" s="6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2036</v>
      </c>
      <c r="R499" t="s">
        <v>2045</v>
      </c>
      <c r="S499" s="12">
        <f t="shared" si="29"/>
        <v>42723.875</v>
      </c>
      <c r="T499" s="12">
        <f t="shared" si="30"/>
        <v>42723.875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 t="shared" si="28"/>
        <v>23.948810754912099</v>
      </c>
      <c r="G500" t="s">
        <v>14</v>
      </c>
      <c r="H500">
        <v>579</v>
      </c>
      <c r="I500" s="6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2036</v>
      </c>
      <c r="R500" t="s">
        <v>2037</v>
      </c>
      <c r="S500" s="12">
        <f t="shared" si="29"/>
        <v>42004.875</v>
      </c>
      <c r="T500" s="12">
        <f t="shared" si="30"/>
        <v>42006.875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 t="shared" si="28"/>
        <v>48.072649572649574</v>
      </c>
      <c r="G501" t="s">
        <v>14</v>
      </c>
      <c r="H501">
        <v>2072</v>
      </c>
      <c r="I501" s="6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2040</v>
      </c>
      <c r="R501" t="s">
        <v>2041</v>
      </c>
      <c r="S501" s="12">
        <f t="shared" si="29"/>
        <v>42443.833333333328</v>
      </c>
      <c r="T501" s="12">
        <f t="shared" si="30"/>
        <v>42448.833333333328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f t="shared" si="28"/>
        <v>0</v>
      </c>
      <c r="G502" t="s">
        <v>14</v>
      </c>
      <c r="H502">
        <v>0</v>
      </c>
      <c r="I502" s="6" t="str">
        <f t="shared" si="31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2038</v>
      </c>
      <c r="R502" t="s">
        <v>2039</v>
      </c>
      <c r="S502" s="12">
        <f t="shared" si="29"/>
        <v>41394.833333333336</v>
      </c>
      <c r="T502" s="12">
        <f t="shared" si="30"/>
        <v>41422.833333333336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 t="shared" si="28"/>
        <v>70.145182291666657</v>
      </c>
      <c r="G503" t="s">
        <v>14</v>
      </c>
      <c r="H503">
        <v>1796</v>
      </c>
      <c r="I503" s="6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2040</v>
      </c>
      <c r="R503" t="s">
        <v>2041</v>
      </c>
      <c r="S503" s="12">
        <f t="shared" si="29"/>
        <v>41344.833333333336</v>
      </c>
      <c r="T503" s="12">
        <f t="shared" si="30"/>
        <v>41346.833333333336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 t="shared" si="28"/>
        <v>529.92307692307691</v>
      </c>
      <c r="G504" t="s">
        <v>20</v>
      </c>
      <c r="H504">
        <v>186</v>
      </c>
      <c r="I504" s="6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2049</v>
      </c>
      <c r="R504" t="s">
        <v>2050</v>
      </c>
      <c r="S504" s="12">
        <f t="shared" si="29"/>
        <v>41116.833333333336</v>
      </c>
      <c r="T504" s="12">
        <f t="shared" si="30"/>
        <v>41145.833333333336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 t="shared" si="28"/>
        <v>180.32549019607845</v>
      </c>
      <c r="G505" t="s">
        <v>20</v>
      </c>
      <c r="H505">
        <v>460</v>
      </c>
      <c r="I505" s="6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2040</v>
      </c>
      <c r="R505" t="s">
        <v>2043</v>
      </c>
      <c r="S505" s="12">
        <f t="shared" si="29"/>
        <v>42185.833333333328</v>
      </c>
      <c r="T505" s="12">
        <f t="shared" si="30"/>
        <v>42205.833333333328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 t="shared" si="28"/>
        <v>92.320000000000007</v>
      </c>
      <c r="G506" t="s">
        <v>14</v>
      </c>
      <c r="H506">
        <v>62</v>
      </c>
      <c r="I506" s="6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2034</v>
      </c>
      <c r="R506" t="s">
        <v>2035</v>
      </c>
      <c r="S506" s="12">
        <f t="shared" si="29"/>
        <v>42141.833333333328</v>
      </c>
      <c r="T506" s="12">
        <f t="shared" si="30"/>
        <v>42142.833333333328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 t="shared" si="28"/>
        <v>13.901001112347053</v>
      </c>
      <c r="G507" t="s">
        <v>14</v>
      </c>
      <c r="H507">
        <v>347</v>
      </c>
      <c r="I507" s="6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2046</v>
      </c>
      <c r="R507" t="s">
        <v>2055</v>
      </c>
      <c r="S507" s="12">
        <f t="shared" si="29"/>
        <v>41340.875</v>
      </c>
      <c r="T507" s="12">
        <f t="shared" si="30"/>
        <v>41382.833333333336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 t="shared" si="28"/>
        <v>927.07777777777767</v>
      </c>
      <c r="G508" t="s">
        <v>20</v>
      </c>
      <c r="H508">
        <v>2528</v>
      </c>
      <c r="I508" s="6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2038</v>
      </c>
      <c r="R508" t="s">
        <v>2039</v>
      </c>
      <c r="S508" s="12">
        <f t="shared" si="29"/>
        <v>43061.875</v>
      </c>
      <c r="T508" s="12">
        <f t="shared" si="30"/>
        <v>43078.875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 t="shared" si="28"/>
        <v>39.857142857142861</v>
      </c>
      <c r="G509" t="s">
        <v>14</v>
      </c>
      <c r="H509">
        <v>19</v>
      </c>
      <c r="I509" s="6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2036</v>
      </c>
      <c r="R509" t="s">
        <v>2037</v>
      </c>
      <c r="S509" s="12">
        <f t="shared" si="29"/>
        <v>41372.833333333336</v>
      </c>
      <c r="T509" s="12">
        <f t="shared" si="30"/>
        <v>41421.833333333336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 t="shared" si="28"/>
        <v>112.22929936305732</v>
      </c>
      <c r="G510" t="s">
        <v>20</v>
      </c>
      <c r="H510">
        <v>3657</v>
      </c>
      <c r="I510" s="6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2038</v>
      </c>
      <c r="R510" t="s">
        <v>2039</v>
      </c>
      <c r="S510" s="12">
        <f t="shared" si="29"/>
        <v>43309.833333333328</v>
      </c>
      <c r="T510" s="12">
        <f t="shared" si="30"/>
        <v>43330.833333333328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 t="shared" si="28"/>
        <v>70.925816023738875</v>
      </c>
      <c r="G511" t="s">
        <v>14</v>
      </c>
      <c r="H511">
        <v>1258</v>
      </c>
      <c r="I511" s="6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2038</v>
      </c>
      <c r="R511" t="s">
        <v>2039</v>
      </c>
      <c r="S511" s="12">
        <f t="shared" si="29"/>
        <v>41033.833333333336</v>
      </c>
      <c r="T511" s="12">
        <f t="shared" si="30"/>
        <v>41043.833333333336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 t="shared" si="28"/>
        <v>119.08974358974358</v>
      </c>
      <c r="G512" t="s">
        <v>20</v>
      </c>
      <c r="H512">
        <v>131</v>
      </c>
      <c r="I512" s="6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2040</v>
      </c>
      <c r="R512" t="s">
        <v>2043</v>
      </c>
      <c r="S512" s="12">
        <f t="shared" si="29"/>
        <v>43250.833333333328</v>
      </c>
      <c r="T512" s="12">
        <f t="shared" si="30"/>
        <v>43274.833333333328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 t="shared" si="28"/>
        <v>24.017591339648174</v>
      </c>
      <c r="G513" t="s">
        <v>14</v>
      </c>
      <c r="H513">
        <v>362</v>
      </c>
      <c r="I513" s="6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2038</v>
      </c>
      <c r="R513" t="s">
        <v>2039</v>
      </c>
      <c r="S513" s="12">
        <f t="shared" si="29"/>
        <v>43670.833333333328</v>
      </c>
      <c r="T513" s="12">
        <f t="shared" si="30"/>
        <v>43680.833333333328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 t="shared" ref="F514:F577" si="32">(E514/D514)*100</f>
        <v>139.31868131868131</v>
      </c>
      <c r="G514" t="s">
        <v>20</v>
      </c>
      <c r="H514">
        <v>239</v>
      </c>
      <c r="I514" s="6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2049</v>
      </c>
      <c r="R514" t="s">
        <v>2050</v>
      </c>
      <c r="S514" s="12">
        <f t="shared" ref="S514:S577" si="33">(L514/86400)+25569+(-9/24)</f>
        <v>41824.833333333336</v>
      </c>
      <c r="T514" s="12">
        <f t="shared" ref="T514:T577" si="34">(M514/86400)+25569+(-9/24)</f>
        <v>41825.833333333336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 t="shared" si="32"/>
        <v>39.277108433734945</v>
      </c>
      <c r="G515" t="s">
        <v>74</v>
      </c>
      <c r="H515">
        <v>35</v>
      </c>
      <c r="I515" s="6">
        <f t="shared" ref="I515:I578" si="35">IFERROR(E515/H515, "0")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2040</v>
      </c>
      <c r="R515" t="s">
        <v>2059</v>
      </c>
      <c r="S515" s="12">
        <f t="shared" si="33"/>
        <v>40429.833333333336</v>
      </c>
      <c r="T515" s="12">
        <f t="shared" si="34"/>
        <v>40431.833333333336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 t="shared" si="32"/>
        <v>22.439077144917089</v>
      </c>
      <c r="G516" t="s">
        <v>74</v>
      </c>
      <c r="H516">
        <v>528</v>
      </c>
      <c r="I516" s="6">
        <f t="shared" si="3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2034</v>
      </c>
      <c r="R516" t="s">
        <v>2035</v>
      </c>
      <c r="S516" s="12">
        <f t="shared" si="33"/>
        <v>41613.875</v>
      </c>
      <c r="T516" s="12">
        <f t="shared" si="34"/>
        <v>41618.875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 t="shared" si="32"/>
        <v>55.779069767441861</v>
      </c>
      <c r="G517" t="s">
        <v>14</v>
      </c>
      <c r="H517">
        <v>133</v>
      </c>
      <c r="I517" s="6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2038</v>
      </c>
      <c r="R517" t="s">
        <v>2039</v>
      </c>
      <c r="S517" s="12">
        <f t="shared" si="33"/>
        <v>40899.875</v>
      </c>
      <c r="T517" s="12">
        <f t="shared" si="34"/>
        <v>40901.875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 t="shared" si="32"/>
        <v>42.523125996810208</v>
      </c>
      <c r="G518" t="s">
        <v>14</v>
      </c>
      <c r="H518">
        <v>846</v>
      </c>
      <c r="I518" s="6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2046</v>
      </c>
      <c r="R518" t="s">
        <v>2047</v>
      </c>
      <c r="S518" s="12">
        <f t="shared" si="33"/>
        <v>40395.833333333336</v>
      </c>
      <c r="T518" s="12">
        <f t="shared" si="34"/>
        <v>40433.833333333336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 t="shared" si="32"/>
        <v>112.00000000000001</v>
      </c>
      <c r="G519" t="s">
        <v>20</v>
      </c>
      <c r="H519">
        <v>78</v>
      </c>
      <c r="I519" s="6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2032</v>
      </c>
      <c r="R519" t="s">
        <v>2033</v>
      </c>
      <c r="S519" s="12">
        <f t="shared" si="33"/>
        <v>42859.833333333328</v>
      </c>
      <c r="T519" s="12">
        <f t="shared" si="34"/>
        <v>42864.833333333328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 t="shared" si="32"/>
        <v>7.0681818181818183</v>
      </c>
      <c r="G520" t="s">
        <v>14</v>
      </c>
      <c r="H520">
        <v>10</v>
      </c>
      <c r="I520" s="6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2040</v>
      </c>
      <c r="R520" t="s">
        <v>2048</v>
      </c>
      <c r="S520" s="12">
        <f t="shared" si="33"/>
        <v>43153.875</v>
      </c>
      <c r="T520" s="12">
        <f t="shared" si="34"/>
        <v>43155.875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 t="shared" si="32"/>
        <v>101.74563871693867</v>
      </c>
      <c r="G521" t="s">
        <v>20</v>
      </c>
      <c r="H521">
        <v>1773</v>
      </c>
      <c r="I521" s="6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2034</v>
      </c>
      <c r="R521" t="s">
        <v>2035</v>
      </c>
      <c r="S521" s="12">
        <f t="shared" si="33"/>
        <v>42011.875</v>
      </c>
      <c r="T521" s="12">
        <f t="shared" si="34"/>
        <v>42025.875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 t="shared" si="32"/>
        <v>425.75</v>
      </c>
      <c r="G522" t="s">
        <v>20</v>
      </c>
      <c r="H522">
        <v>32</v>
      </c>
      <c r="I522" s="6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2038</v>
      </c>
      <c r="R522" t="s">
        <v>2039</v>
      </c>
      <c r="S522" s="12">
        <f t="shared" si="33"/>
        <v>43573.833333333328</v>
      </c>
      <c r="T522" s="12">
        <f t="shared" si="34"/>
        <v>43576.833333333328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 t="shared" si="32"/>
        <v>145.53947368421052</v>
      </c>
      <c r="G523" t="s">
        <v>20</v>
      </c>
      <c r="H523">
        <v>369</v>
      </c>
      <c r="I523" s="6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2040</v>
      </c>
      <c r="R523" t="s">
        <v>2043</v>
      </c>
      <c r="S523" s="12">
        <f t="shared" si="33"/>
        <v>42604.833333333328</v>
      </c>
      <c r="T523" s="12">
        <f t="shared" si="34"/>
        <v>42610.833333333328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 t="shared" si="32"/>
        <v>32.453465346534657</v>
      </c>
      <c r="G524" t="s">
        <v>14</v>
      </c>
      <c r="H524">
        <v>191</v>
      </c>
      <c r="I524" s="6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2040</v>
      </c>
      <c r="R524" t="s">
        <v>2051</v>
      </c>
      <c r="S524" s="12">
        <f t="shared" si="33"/>
        <v>41092.833333333336</v>
      </c>
      <c r="T524" s="12">
        <f t="shared" si="34"/>
        <v>41104.833333333336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 t="shared" si="32"/>
        <v>700.33333333333326</v>
      </c>
      <c r="G525" t="s">
        <v>20</v>
      </c>
      <c r="H525">
        <v>89</v>
      </c>
      <c r="I525" s="6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2040</v>
      </c>
      <c r="R525" t="s">
        <v>2051</v>
      </c>
      <c r="S525" s="12">
        <f t="shared" si="33"/>
        <v>40240.875</v>
      </c>
      <c r="T525" s="12">
        <f t="shared" si="34"/>
        <v>40245.875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 t="shared" si="32"/>
        <v>83.904860392967933</v>
      </c>
      <c r="G526" t="s">
        <v>14</v>
      </c>
      <c r="H526">
        <v>1979</v>
      </c>
      <c r="I526" s="6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2038</v>
      </c>
      <c r="R526" t="s">
        <v>2039</v>
      </c>
      <c r="S526" s="12">
        <f t="shared" si="33"/>
        <v>40293.833333333336</v>
      </c>
      <c r="T526" s="12">
        <f t="shared" si="34"/>
        <v>40306.833333333336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 t="shared" si="32"/>
        <v>84.19047619047619</v>
      </c>
      <c r="G527" t="s">
        <v>14</v>
      </c>
      <c r="H527">
        <v>63</v>
      </c>
      <c r="I527" s="6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2036</v>
      </c>
      <c r="R527" t="s">
        <v>2045</v>
      </c>
      <c r="S527" s="12">
        <f t="shared" si="33"/>
        <v>40504.875</v>
      </c>
      <c r="T527" s="12">
        <f t="shared" si="34"/>
        <v>40508.875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 t="shared" si="32"/>
        <v>155.95180722891567</v>
      </c>
      <c r="G528" t="s">
        <v>20</v>
      </c>
      <c r="H528">
        <v>147</v>
      </c>
      <c r="I528" s="6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2038</v>
      </c>
      <c r="R528" t="s">
        <v>2039</v>
      </c>
      <c r="S528" s="12">
        <f t="shared" si="33"/>
        <v>42363.875</v>
      </c>
      <c r="T528" s="12">
        <f t="shared" si="34"/>
        <v>42400.875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 t="shared" si="32"/>
        <v>99.619450317124731</v>
      </c>
      <c r="G529" t="s">
        <v>14</v>
      </c>
      <c r="H529">
        <v>6080</v>
      </c>
      <c r="I529" s="6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2040</v>
      </c>
      <c r="R529" t="s">
        <v>2048</v>
      </c>
      <c r="S529" s="12">
        <f t="shared" si="33"/>
        <v>42404.875</v>
      </c>
      <c r="T529" s="12">
        <f t="shared" si="34"/>
        <v>42440.875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 t="shared" si="32"/>
        <v>80.300000000000011</v>
      </c>
      <c r="G530" t="s">
        <v>14</v>
      </c>
      <c r="H530">
        <v>80</v>
      </c>
      <c r="I530" s="6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2034</v>
      </c>
      <c r="R530" t="s">
        <v>2044</v>
      </c>
      <c r="S530" s="12">
        <f t="shared" si="33"/>
        <v>41600.875</v>
      </c>
      <c r="T530" s="12">
        <f t="shared" si="34"/>
        <v>41645.875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 t="shared" si="32"/>
        <v>11.254901960784313</v>
      </c>
      <c r="G531" t="s">
        <v>14</v>
      </c>
      <c r="H531">
        <v>9</v>
      </c>
      <c r="I531" s="6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2049</v>
      </c>
      <c r="R531" t="s">
        <v>2050</v>
      </c>
      <c r="S531" s="12">
        <f t="shared" si="33"/>
        <v>41768.833333333336</v>
      </c>
      <c r="T531" s="12">
        <f t="shared" si="34"/>
        <v>41796.833333333336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 t="shared" si="32"/>
        <v>91.740952380952379</v>
      </c>
      <c r="G532" t="s">
        <v>14</v>
      </c>
      <c r="H532">
        <v>1784</v>
      </c>
      <c r="I532" s="6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2046</v>
      </c>
      <c r="R532" t="s">
        <v>2052</v>
      </c>
      <c r="S532" s="12">
        <f t="shared" si="33"/>
        <v>40420.833333333336</v>
      </c>
      <c r="T532" s="12">
        <f t="shared" si="34"/>
        <v>40434.833333333336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 t="shared" si="32"/>
        <v>95.521156936261391</v>
      </c>
      <c r="G533" t="s">
        <v>47</v>
      </c>
      <c r="H533">
        <v>3640</v>
      </c>
      <c r="I533" s="6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2049</v>
      </c>
      <c r="R533" t="s">
        <v>2050</v>
      </c>
      <c r="S533" s="12">
        <f t="shared" si="33"/>
        <v>41588.875</v>
      </c>
      <c r="T533" s="12">
        <f t="shared" si="34"/>
        <v>41644.875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 t="shared" si="32"/>
        <v>502.87499999999994</v>
      </c>
      <c r="G534" t="s">
        <v>20</v>
      </c>
      <c r="H534">
        <v>126</v>
      </c>
      <c r="I534" s="6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2038</v>
      </c>
      <c r="R534" t="s">
        <v>2039</v>
      </c>
      <c r="S534" s="12">
        <f t="shared" si="33"/>
        <v>43124.875</v>
      </c>
      <c r="T534" s="12">
        <f t="shared" si="34"/>
        <v>43125.875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 t="shared" si="32"/>
        <v>159.24394463667818</v>
      </c>
      <c r="G535" t="s">
        <v>20</v>
      </c>
      <c r="H535">
        <v>2218</v>
      </c>
      <c r="I535" s="6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2034</v>
      </c>
      <c r="R535" t="s">
        <v>2044</v>
      </c>
      <c r="S535" s="12">
        <f t="shared" si="33"/>
        <v>41478.833333333336</v>
      </c>
      <c r="T535" s="12">
        <f t="shared" si="34"/>
        <v>41514.833333333336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 t="shared" si="32"/>
        <v>15.022446689113355</v>
      </c>
      <c r="G536" t="s">
        <v>14</v>
      </c>
      <c r="H536">
        <v>243</v>
      </c>
      <c r="I536" s="6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2040</v>
      </c>
      <c r="R536" t="s">
        <v>2043</v>
      </c>
      <c r="S536" s="12">
        <f t="shared" si="33"/>
        <v>43328.833333333328</v>
      </c>
      <c r="T536" s="12">
        <f t="shared" si="34"/>
        <v>43329.833333333328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 t="shared" si="32"/>
        <v>482.03846153846149</v>
      </c>
      <c r="G537" t="s">
        <v>20</v>
      </c>
      <c r="H537">
        <v>202</v>
      </c>
      <c r="I537" s="6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2038</v>
      </c>
      <c r="R537" t="s">
        <v>2039</v>
      </c>
      <c r="S537" s="12">
        <f t="shared" si="33"/>
        <v>43258.833333333328</v>
      </c>
      <c r="T537" s="12">
        <f t="shared" si="34"/>
        <v>43260.833333333328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 t="shared" si="32"/>
        <v>149.96938775510205</v>
      </c>
      <c r="G538" t="s">
        <v>20</v>
      </c>
      <c r="H538">
        <v>140</v>
      </c>
      <c r="I538" s="6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2046</v>
      </c>
      <c r="R538" t="s">
        <v>2052</v>
      </c>
      <c r="S538" s="12">
        <f t="shared" si="33"/>
        <v>40413.833333333336</v>
      </c>
      <c r="T538" s="12">
        <f t="shared" si="34"/>
        <v>40439.833333333336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 t="shared" si="32"/>
        <v>117.22156398104266</v>
      </c>
      <c r="G539" t="s">
        <v>20</v>
      </c>
      <c r="H539">
        <v>1052</v>
      </c>
      <c r="I539" s="6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2040</v>
      </c>
      <c r="R539" t="s">
        <v>2041</v>
      </c>
      <c r="S539" s="12">
        <f t="shared" si="33"/>
        <v>43341.833333333328</v>
      </c>
      <c r="T539" s="12">
        <f t="shared" si="34"/>
        <v>43364.833333333328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 t="shared" si="32"/>
        <v>37.695968274950431</v>
      </c>
      <c r="G540" t="s">
        <v>14</v>
      </c>
      <c r="H540">
        <v>1296</v>
      </c>
      <c r="I540" s="6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2049</v>
      </c>
      <c r="R540" t="s">
        <v>2060</v>
      </c>
      <c r="S540" s="12">
        <f t="shared" si="33"/>
        <v>41538.833333333336</v>
      </c>
      <c r="T540" s="12">
        <f t="shared" si="34"/>
        <v>41554.833333333336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 t="shared" si="32"/>
        <v>72.653061224489804</v>
      </c>
      <c r="G541" t="s">
        <v>14</v>
      </c>
      <c r="H541">
        <v>77</v>
      </c>
      <c r="I541" s="6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2032</v>
      </c>
      <c r="R541" t="s">
        <v>2033</v>
      </c>
      <c r="S541" s="12">
        <f t="shared" si="33"/>
        <v>43646.833333333328</v>
      </c>
      <c r="T541" s="12">
        <f t="shared" si="34"/>
        <v>43652.833333333328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 t="shared" si="32"/>
        <v>265.98113207547169</v>
      </c>
      <c r="G542" t="s">
        <v>20</v>
      </c>
      <c r="H542">
        <v>247</v>
      </c>
      <c r="I542" s="6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2053</v>
      </c>
      <c r="R542" t="s">
        <v>2054</v>
      </c>
      <c r="S542" s="12">
        <f t="shared" si="33"/>
        <v>43224.833333333328</v>
      </c>
      <c r="T542" s="12">
        <f t="shared" si="34"/>
        <v>43246.833333333328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 t="shared" si="32"/>
        <v>24.205617977528089</v>
      </c>
      <c r="G543" t="s">
        <v>14</v>
      </c>
      <c r="H543">
        <v>395</v>
      </c>
      <c r="I543" s="6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2049</v>
      </c>
      <c r="R543" t="s">
        <v>2060</v>
      </c>
      <c r="S543" s="12">
        <f t="shared" si="33"/>
        <v>42164.833333333328</v>
      </c>
      <c r="T543" s="12">
        <f t="shared" si="34"/>
        <v>42190.833333333328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 t="shared" si="32"/>
        <v>2.5064935064935066</v>
      </c>
      <c r="G544" t="s">
        <v>14</v>
      </c>
      <c r="H544">
        <v>49</v>
      </c>
      <c r="I544" s="6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2034</v>
      </c>
      <c r="R544" t="s">
        <v>2044</v>
      </c>
      <c r="S544" s="12">
        <f t="shared" si="33"/>
        <v>42390.875</v>
      </c>
      <c r="T544" s="12">
        <f t="shared" si="34"/>
        <v>42420.875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 t="shared" si="32"/>
        <v>16.329799764428738</v>
      </c>
      <c r="G545" t="s">
        <v>14</v>
      </c>
      <c r="H545">
        <v>180</v>
      </c>
      <c r="I545" s="6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2049</v>
      </c>
      <c r="R545" t="s">
        <v>2050</v>
      </c>
      <c r="S545" s="12">
        <f t="shared" si="33"/>
        <v>41527.833333333336</v>
      </c>
      <c r="T545" s="12">
        <f t="shared" si="34"/>
        <v>41542.833333333336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 t="shared" si="32"/>
        <v>276.5</v>
      </c>
      <c r="G546" t="s">
        <v>20</v>
      </c>
      <c r="H546">
        <v>84</v>
      </c>
      <c r="I546" s="6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2034</v>
      </c>
      <c r="R546" t="s">
        <v>2035</v>
      </c>
      <c r="S546" s="12">
        <f t="shared" si="33"/>
        <v>42376.875</v>
      </c>
      <c r="T546" s="12">
        <f t="shared" si="34"/>
        <v>42389.875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 t="shared" si="32"/>
        <v>88.803571428571431</v>
      </c>
      <c r="G547" t="s">
        <v>14</v>
      </c>
      <c r="H547">
        <v>2690</v>
      </c>
      <c r="I547" s="6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2038</v>
      </c>
      <c r="R547" t="s">
        <v>2039</v>
      </c>
      <c r="S547" s="12">
        <f t="shared" si="33"/>
        <v>43823.875</v>
      </c>
      <c r="T547" s="12">
        <f t="shared" si="34"/>
        <v>43843.875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 t="shared" si="32"/>
        <v>163.57142857142856</v>
      </c>
      <c r="G548" t="s">
        <v>20</v>
      </c>
      <c r="H548">
        <v>88</v>
      </c>
      <c r="I548" s="6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2038</v>
      </c>
      <c r="R548" t="s">
        <v>2039</v>
      </c>
      <c r="S548" s="12">
        <f t="shared" si="33"/>
        <v>43359.833333333328</v>
      </c>
      <c r="T548" s="12">
        <f t="shared" si="34"/>
        <v>43362.833333333328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 t="shared" si="32"/>
        <v>969</v>
      </c>
      <c r="G549" t="s">
        <v>20</v>
      </c>
      <c r="H549">
        <v>156</v>
      </c>
      <c r="I549" s="6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2040</v>
      </c>
      <c r="R549" t="s">
        <v>2043</v>
      </c>
      <c r="S549" s="12">
        <f t="shared" si="33"/>
        <v>42028.875</v>
      </c>
      <c r="T549" s="12">
        <f t="shared" si="34"/>
        <v>42040.875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 t="shared" si="32"/>
        <v>270.91376701966715</v>
      </c>
      <c r="G550" t="s">
        <v>20</v>
      </c>
      <c r="H550">
        <v>2985</v>
      </c>
      <c r="I550" s="6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2038</v>
      </c>
      <c r="R550" t="s">
        <v>2039</v>
      </c>
      <c r="S550" s="12">
        <f t="shared" si="33"/>
        <v>42460.833333333328</v>
      </c>
      <c r="T550" s="12">
        <f t="shared" si="34"/>
        <v>42473.833333333328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 t="shared" si="32"/>
        <v>284.21355932203392</v>
      </c>
      <c r="G551" t="s">
        <v>20</v>
      </c>
      <c r="H551">
        <v>762</v>
      </c>
      <c r="I551" s="6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2036</v>
      </c>
      <c r="R551" t="s">
        <v>2045</v>
      </c>
      <c r="S551" s="12">
        <f t="shared" si="33"/>
        <v>41421.833333333336</v>
      </c>
      <c r="T551" s="12">
        <f t="shared" si="34"/>
        <v>41430.833333333336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 t="shared" si="32"/>
        <v>4</v>
      </c>
      <c r="G552" t="s">
        <v>74</v>
      </c>
      <c r="H552">
        <v>1</v>
      </c>
      <c r="I552" s="6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2034</v>
      </c>
      <c r="R552" t="s">
        <v>2044</v>
      </c>
      <c r="S552" s="12">
        <f t="shared" si="33"/>
        <v>40967.875</v>
      </c>
      <c r="T552" s="12">
        <f t="shared" si="34"/>
        <v>40988.833333333336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 t="shared" si="32"/>
        <v>58.6329816768462</v>
      </c>
      <c r="G553" t="s">
        <v>14</v>
      </c>
      <c r="H553">
        <v>2779</v>
      </c>
      <c r="I553" s="6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2036</v>
      </c>
      <c r="R553" t="s">
        <v>2037</v>
      </c>
      <c r="S553" s="12">
        <f t="shared" si="33"/>
        <v>41992.875</v>
      </c>
      <c r="T553" s="12">
        <f t="shared" si="34"/>
        <v>42032.875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 t="shared" si="32"/>
        <v>98.51111111111112</v>
      </c>
      <c r="G554" t="s">
        <v>14</v>
      </c>
      <c r="H554">
        <v>92</v>
      </c>
      <c r="I554" s="6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2038</v>
      </c>
      <c r="R554" t="s">
        <v>2039</v>
      </c>
      <c r="S554" s="12">
        <f t="shared" si="33"/>
        <v>42699.875</v>
      </c>
      <c r="T554" s="12">
        <f t="shared" si="34"/>
        <v>42701.875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 t="shared" si="32"/>
        <v>43.975381008206334</v>
      </c>
      <c r="G555" t="s">
        <v>14</v>
      </c>
      <c r="H555">
        <v>1028</v>
      </c>
      <c r="I555" s="6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2034</v>
      </c>
      <c r="R555" t="s">
        <v>2035</v>
      </c>
      <c r="S555" s="12">
        <f t="shared" si="33"/>
        <v>40544.875</v>
      </c>
      <c r="T555" s="12">
        <f t="shared" si="34"/>
        <v>40545.875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 t="shared" si="32"/>
        <v>151.66315789473683</v>
      </c>
      <c r="G556" t="s">
        <v>20</v>
      </c>
      <c r="H556">
        <v>554</v>
      </c>
      <c r="I556" s="6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2034</v>
      </c>
      <c r="R556" t="s">
        <v>2044</v>
      </c>
      <c r="S556" s="12">
        <f t="shared" si="33"/>
        <v>42722.875</v>
      </c>
      <c r="T556" s="12">
        <f t="shared" si="34"/>
        <v>42728.875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 t="shared" si="32"/>
        <v>223.63492063492063</v>
      </c>
      <c r="G557" t="s">
        <v>20</v>
      </c>
      <c r="H557">
        <v>135</v>
      </c>
      <c r="I557" s="6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2034</v>
      </c>
      <c r="R557" t="s">
        <v>2035</v>
      </c>
      <c r="S557" s="12">
        <f t="shared" si="33"/>
        <v>41730.833333333336</v>
      </c>
      <c r="T557" s="12">
        <f t="shared" si="34"/>
        <v>41761.833333333336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 t="shared" si="32"/>
        <v>239.75</v>
      </c>
      <c r="G558" t="s">
        <v>20</v>
      </c>
      <c r="H558">
        <v>122</v>
      </c>
      <c r="I558" s="6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2046</v>
      </c>
      <c r="R558" t="s">
        <v>2058</v>
      </c>
      <c r="S558" s="12">
        <f t="shared" si="33"/>
        <v>40791.833333333336</v>
      </c>
      <c r="T558" s="12">
        <f t="shared" si="34"/>
        <v>40798.833333333336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 t="shared" si="32"/>
        <v>199.33333333333334</v>
      </c>
      <c r="G559" t="s">
        <v>20</v>
      </c>
      <c r="H559">
        <v>221</v>
      </c>
      <c r="I559" s="6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2040</v>
      </c>
      <c r="R559" t="s">
        <v>2062</v>
      </c>
      <c r="S559" s="12">
        <f t="shared" si="33"/>
        <v>42278.833333333328</v>
      </c>
      <c r="T559" s="12">
        <f t="shared" si="34"/>
        <v>42281.833333333328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 t="shared" si="32"/>
        <v>137.34482758620689</v>
      </c>
      <c r="G560" t="s">
        <v>20</v>
      </c>
      <c r="H560">
        <v>126</v>
      </c>
      <c r="I560" s="6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2038</v>
      </c>
      <c r="R560" t="s">
        <v>2039</v>
      </c>
      <c r="S560" s="12">
        <f t="shared" si="33"/>
        <v>42423.875</v>
      </c>
      <c r="T560" s="12">
        <f t="shared" si="34"/>
        <v>42466.833333333328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 t="shared" si="32"/>
        <v>100.9696106362773</v>
      </c>
      <c r="G561" t="s">
        <v>20</v>
      </c>
      <c r="H561">
        <v>1022</v>
      </c>
      <c r="I561" s="6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2038</v>
      </c>
      <c r="R561" t="s">
        <v>2039</v>
      </c>
      <c r="S561" s="12">
        <f t="shared" si="33"/>
        <v>42583.833333333328</v>
      </c>
      <c r="T561" s="12">
        <f t="shared" si="34"/>
        <v>42590.833333333328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 t="shared" si="32"/>
        <v>794.16</v>
      </c>
      <c r="G562" t="s">
        <v>20</v>
      </c>
      <c r="H562">
        <v>3177</v>
      </c>
      <c r="I562" s="6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2040</v>
      </c>
      <c r="R562" t="s">
        <v>2048</v>
      </c>
      <c r="S562" s="12">
        <f t="shared" si="33"/>
        <v>40864.875</v>
      </c>
      <c r="T562" s="12">
        <f t="shared" si="34"/>
        <v>40904.875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 t="shared" si="32"/>
        <v>369.7</v>
      </c>
      <c r="G563" t="s">
        <v>20</v>
      </c>
      <c r="H563">
        <v>198</v>
      </c>
      <c r="I563" s="6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2038</v>
      </c>
      <c r="R563" t="s">
        <v>2039</v>
      </c>
      <c r="S563" s="12">
        <f t="shared" si="33"/>
        <v>40832.833333333336</v>
      </c>
      <c r="T563" s="12">
        <f t="shared" si="34"/>
        <v>40834.833333333336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 t="shared" si="32"/>
        <v>12.818181818181817</v>
      </c>
      <c r="G564" t="s">
        <v>14</v>
      </c>
      <c r="H564">
        <v>26</v>
      </c>
      <c r="I564" s="6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2034</v>
      </c>
      <c r="R564" t="s">
        <v>2035</v>
      </c>
      <c r="S564" s="12">
        <f t="shared" si="33"/>
        <v>43535.833333333328</v>
      </c>
      <c r="T564" s="12">
        <f t="shared" si="34"/>
        <v>43537.833333333328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 t="shared" si="32"/>
        <v>138.02702702702703</v>
      </c>
      <c r="G565" t="s">
        <v>20</v>
      </c>
      <c r="H565">
        <v>85</v>
      </c>
      <c r="I565" s="6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2040</v>
      </c>
      <c r="R565" t="s">
        <v>2041</v>
      </c>
      <c r="S565" s="12">
        <f t="shared" si="33"/>
        <v>43416.875</v>
      </c>
      <c r="T565" s="12">
        <f t="shared" si="34"/>
        <v>43436.875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 t="shared" si="32"/>
        <v>83.813278008298752</v>
      </c>
      <c r="G566" t="s">
        <v>14</v>
      </c>
      <c r="H566">
        <v>1790</v>
      </c>
      <c r="I566" s="6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2038</v>
      </c>
      <c r="R566" t="s">
        <v>2039</v>
      </c>
      <c r="S566" s="12">
        <f t="shared" si="33"/>
        <v>42077.833333333328</v>
      </c>
      <c r="T566" s="12">
        <f t="shared" si="34"/>
        <v>42085.833333333328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 t="shared" si="32"/>
        <v>204.60063224446787</v>
      </c>
      <c r="G567" t="s">
        <v>20</v>
      </c>
      <c r="H567">
        <v>3596</v>
      </c>
      <c r="I567" s="6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2038</v>
      </c>
      <c r="R567" t="s">
        <v>2039</v>
      </c>
      <c r="S567" s="12">
        <f t="shared" si="33"/>
        <v>40861.875</v>
      </c>
      <c r="T567" s="12">
        <f t="shared" si="34"/>
        <v>40881.875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 t="shared" si="32"/>
        <v>44.344086021505376</v>
      </c>
      <c r="G568" t="s">
        <v>14</v>
      </c>
      <c r="H568">
        <v>37</v>
      </c>
      <c r="I568" s="6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2034</v>
      </c>
      <c r="R568" t="s">
        <v>2042</v>
      </c>
      <c r="S568" s="12">
        <f t="shared" si="33"/>
        <v>42423.875</v>
      </c>
      <c r="T568" s="12">
        <f t="shared" si="34"/>
        <v>42446.833333333328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 t="shared" si="32"/>
        <v>218.60294117647058</v>
      </c>
      <c r="G569" t="s">
        <v>20</v>
      </c>
      <c r="H569">
        <v>244</v>
      </c>
      <c r="I569" s="6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2034</v>
      </c>
      <c r="R569" t="s">
        <v>2035</v>
      </c>
      <c r="S569" s="12">
        <f t="shared" si="33"/>
        <v>41829.833333333336</v>
      </c>
      <c r="T569" s="12">
        <f t="shared" si="34"/>
        <v>41831.833333333336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 t="shared" si="32"/>
        <v>186.03314917127071</v>
      </c>
      <c r="G570" t="s">
        <v>20</v>
      </c>
      <c r="H570">
        <v>5180</v>
      </c>
      <c r="I570" s="6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2038</v>
      </c>
      <c r="R570" t="s">
        <v>2039</v>
      </c>
      <c r="S570" s="12">
        <f t="shared" si="33"/>
        <v>40373.833333333336</v>
      </c>
      <c r="T570" s="12">
        <f t="shared" si="34"/>
        <v>40418.833333333336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 t="shared" si="32"/>
        <v>237.33830845771143</v>
      </c>
      <c r="G571" t="s">
        <v>20</v>
      </c>
      <c r="H571">
        <v>589</v>
      </c>
      <c r="I571" s="6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2040</v>
      </c>
      <c r="R571" t="s">
        <v>2048</v>
      </c>
      <c r="S571" s="12">
        <f t="shared" si="33"/>
        <v>40553.875</v>
      </c>
      <c r="T571" s="12">
        <f t="shared" si="34"/>
        <v>40565.875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 t="shared" si="32"/>
        <v>305.65384615384613</v>
      </c>
      <c r="G572" t="s">
        <v>20</v>
      </c>
      <c r="H572">
        <v>2725</v>
      </c>
      <c r="I572" s="6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2034</v>
      </c>
      <c r="R572" t="s">
        <v>2035</v>
      </c>
      <c r="S572" s="12">
        <f t="shared" si="33"/>
        <v>41992.875</v>
      </c>
      <c r="T572" s="12">
        <f t="shared" si="34"/>
        <v>41998.875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 t="shared" si="32"/>
        <v>94.142857142857139</v>
      </c>
      <c r="G573" t="s">
        <v>14</v>
      </c>
      <c r="H573">
        <v>35</v>
      </c>
      <c r="I573" s="6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2040</v>
      </c>
      <c r="R573" t="s">
        <v>2051</v>
      </c>
      <c r="S573" s="12">
        <f t="shared" si="33"/>
        <v>42173.833333333328</v>
      </c>
      <c r="T573" s="12">
        <f t="shared" si="34"/>
        <v>42220.833333333328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 t="shared" si="32"/>
        <v>54.400000000000006</v>
      </c>
      <c r="G574" t="s">
        <v>74</v>
      </c>
      <c r="H574">
        <v>94</v>
      </c>
      <c r="I574" s="6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2034</v>
      </c>
      <c r="R574" t="s">
        <v>2035</v>
      </c>
      <c r="S574" s="12">
        <f t="shared" si="33"/>
        <v>42274.833333333328</v>
      </c>
      <c r="T574" s="12">
        <f t="shared" si="34"/>
        <v>42290.833333333328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 t="shared" si="32"/>
        <v>111.88059701492537</v>
      </c>
      <c r="G575" t="s">
        <v>20</v>
      </c>
      <c r="H575">
        <v>300</v>
      </c>
      <c r="I575" s="6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2063</v>
      </c>
      <c r="R575" t="s">
        <v>2064</v>
      </c>
      <c r="S575" s="12">
        <f t="shared" si="33"/>
        <v>41760.833333333336</v>
      </c>
      <c r="T575" s="12">
        <f t="shared" si="34"/>
        <v>41762.833333333336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 t="shared" si="32"/>
        <v>369.14814814814815</v>
      </c>
      <c r="G576" t="s">
        <v>20</v>
      </c>
      <c r="H576">
        <v>144</v>
      </c>
      <c r="I576" s="6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2032</v>
      </c>
      <c r="R576" t="s">
        <v>2033</v>
      </c>
      <c r="S576" s="12">
        <f t="shared" si="33"/>
        <v>43805.875</v>
      </c>
      <c r="T576" s="12">
        <f t="shared" si="34"/>
        <v>43815.875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 t="shared" si="32"/>
        <v>62.930372148859547</v>
      </c>
      <c r="G577" t="s">
        <v>14</v>
      </c>
      <c r="H577">
        <v>558</v>
      </c>
      <c r="I577" s="6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2038</v>
      </c>
      <c r="R577" t="s">
        <v>2039</v>
      </c>
      <c r="S577" s="12">
        <f t="shared" si="33"/>
        <v>41778.833333333336</v>
      </c>
      <c r="T577" s="12">
        <f t="shared" si="34"/>
        <v>41781.833333333336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 t="shared" ref="F578:F641" si="36">(E578/D578)*100</f>
        <v>64.927835051546396</v>
      </c>
      <c r="G578" t="s">
        <v>14</v>
      </c>
      <c r="H578">
        <v>64</v>
      </c>
      <c r="I578" s="6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2038</v>
      </c>
      <c r="R578" t="s">
        <v>2039</v>
      </c>
      <c r="S578" s="12">
        <f t="shared" ref="S578:S641" si="37">(L578/86400)+25569+(-9/24)</f>
        <v>43039.833333333328</v>
      </c>
      <c r="T578" s="12">
        <f t="shared" ref="T578:T641" si="38">(M578/86400)+25569+(-9/24)</f>
        <v>43056.875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 t="shared" si="36"/>
        <v>18.853658536585368</v>
      </c>
      <c r="G579" t="s">
        <v>74</v>
      </c>
      <c r="H579">
        <v>37</v>
      </c>
      <c r="I579" s="6">
        <f t="shared" ref="I579:I642" si="39">IFERROR(E579/H579, "0")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2034</v>
      </c>
      <c r="R579" t="s">
        <v>2057</v>
      </c>
      <c r="S579" s="12">
        <f t="shared" si="37"/>
        <v>40612.875</v>
      </c>
      <c r="T579" s="12">
        <f t="shared" si="38"/>
        <v>40638.833333333336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 t="shared" si="36"/>
        <v>16.754404145077721</v>
      </c>
      <c r="G580" t="s">
        <v>14</v>
      </c>
      <c r="H580">
        <v>245</v>
      </c>
      <c r="I580" s="6">
        <f t="shared" si="3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2040</v>
      </c>
      <c r="R580" t="s">
        <v>2062</v>
      </c>
      <c r="S580" s="12">
        <f t="shared" si="37"/>
        <v>40877.875</v>
      </c>
      <c r="T580" s="12">
        <f t="shared" si="38"/>
        <v>40880.875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 t="shared" si="36"/>
        <v>101.11290322580646</v>
      </c>
      <c r="G581" t="s">
        <v>20</v>
      </c>
      <c r="H581">
        <v>87</v>
      </c>
      <c r="I581" s="6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2034</v>
      </c>
      <c r="R581" t="s">
        <v>2057</v>
      </c>
      <c r="S581" s="12">
        <f t="shared" si="37"/>
        <v>40761.833333333336</v>
      </c>
      <c r="T581" s="12">
        <f t="shared" si="38"/>
        <v>40773.833333333336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 t="shared" si="36"/>
        <v>341.5022831050228</v>
      </c>
      <c r="G582" t="s">
        <v>20</v>
      </c>
      <c r="H582">
        <v>3116</v>
      </c>
      <c r="I582" s="6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2038</v>
      </c>
      <c r="R582" t="s">
        <v>2039</v>
      </c>
      <c r="S582" s="12">
        <f t="shared" si="37"/>
        <v>41695.875</v>
      </c>
      <c r="T582" s="12">
        <f t="shared" si="38"/>
        <v>41703.875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 t="shared" si="36"/>
        <v>64.016666666666666</v>
      </c>
      <c r="G583" t="s">
        <v>14</v>
      </c>
      <c r="H583">
        <v>71</v>
      </c>
      <c r="I583" s="6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2036</v>
      </c>
      <c r="R583" t="s">
        <v>2037</v>
      </c>
      <c r="S583" s="12">
        <f t="shared" si="37"/>
        <v>40661.833333333336</v>
      </c>
      <c r="T583" s="12">
        <f t="shared" si="38"/>
        <v>40676.833333333336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 t="shared" si="36"/>
        <v>52.080459770114942</v>
      </c>
      <c r="G584" t="s">
        <v>14</v>
      </c>
      <c r="H584">
        <v>42</v>
      </c>
      <c r="I584" s="6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2049</v>
      </c>
      <c r="R584" t="s">
        <v>2050</v>
      </c>
      <c r="S584" s="12">
        <f t="shared" si="37"/>
        <v>42164.833333333328</v>
      </c>
      <c r="T584" s="12">
        <f t="shared" si="38"/>
        <v>42169.833333333328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 t="shared" si="36"/>
        <v>322.40211640211641</v>
      </c>
      <c r="G585" t="s">
        <v>20</v>
      </c>
      <c r="H585">
        <v>909</v>
      </c>
      <c r="I585" s="6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2040</v>
      </c>
      <c r="R585" t="s">
        <v>2041</v>
      </c>
      <c r="S585" s="12">
        <f t="shared" si="37"/>
        <v>40958.875</v>
      </c>
      <c r="T585" s="12">
        <f t="shared" si="38"/>
        <v>40975.875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 t="shared" si="36"/>
        <v>119.50810185185186</v>
      </c>
      <c r="G586" t="s">
        <v>20</v>
      </c>
      <c r="H586">
        <v>1613</v>
      </c>
      <c r="I586" s="6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2036</v>
      </c>
      <c r="R586" t="s">
        <v>2037</v>
      </c>
      <c r="S586" s="12">
        <f t="shared" si="37"/>
        <v>41023.833333333336</v>
      </c>
      <c r="T586" s="12">
        <f t="shared" si="38"/>
        <v>41037.833333333336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 t="shared" si="36"/>
        <v>146.79775280898878</v>
      </c>
      <c r="G587" t="s">
        <v>20</v>
      </c>
      <c r="H587">
        <v>136</v>
      </c>
      <c r="I587" s="6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2046</v>
      </c>
      <c r="R587" t="s">
        <v>2058</v>
      </c>
      <c r="S587" s="12">
        <f t="shared" si="37"/>
        <v>40254.833333333336</v>
      </c>
      <c r="T587" s="12">
        <f t="shared" si="38"/>
        <v>40264.833333333336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 t="shared" si="36"/>
        <v>950.57142857142856</v>
      </c>
      <c r="G588" t="s">
        <v>20</v>
      </c>
      <c r="H588">
        <v>130</v>
      </c>
      <c r="I588" s="6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2034</v>
      </c>
      <c r="R588" t="s">
        <v>2035</v>
      </c>
      <c r="S588" s="12">
        <f t="shared" si="37"/>
        <v>40498.875</v>
      </c>
      <c r="T588" s="12">
        <f t="shared" si="38"/>
        <v>40517.875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 t="shared" si="36"/>
        <v>72.893617021276597</v>
      </c>
      <c r="G589" t="s">
        <v>14</v>
      </c>
      <c r="H589">
        <v>156</v>
      </c>
      <c r="I589" s="6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2032</v>
      </c>
      <c r="R589" t="s">
        <v>2033</v>
      </c>
      <c r="S589" s="12">
        <f t="shared" si="37"/>
        <v>43483.875</v>
      </c>
      <c r="T589" s="12">
        <f t="shared" si="38"/>
        <v>43535.833333333328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 t="shared" si="36"/>
        <v>79.008248730964468</v>
      </c>
      <c r="G590" t="s">
        <v>14</v>
      </c>
      <c r="H590">
        <v>1368</v>
      </c>
      <c r="I590" s="6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2038</v>
      </c>
      <c r="R590" t="s">
        <v>2039</v>
      </c>
      <c r="S590" s="12">
        <f t="shared" si="37"/>
        <v>40261.833333333336</v>
      </c>
      <c r="T590" s="12">
        <f t="shared" si="38"/>
        <v>40292.833333333336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 t="shared" si="36"/>
        <v>64.721518987341781</v>
      </c>
      <c r="G591" t="s">
        <v>14</v>
      </c>
      <c r="H591">
        <v>102</v>
      </c>
      <c r="I591" s="6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2040</v>
      </c>
      <c r="R591" t="s">
        <v>2041</v>
      </c>
      <c r="S591" s="12">
        <f t="shared" si="37"/>
        <v>42189.833333333328</v>
      </c>
      <c r="T591" s="12">
        <f t="shared" si="38"/>
        <v>42196.833333333328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 t="shared" si="36"/>
        <v>82.028169014084511</v>
      </c>
      <c r="G592" t="s">
        <v>14</v>
      </c>
      <c r="H592">
        <v>86</v>
      </c>
      <c r="I592" s="6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2046</v>
      </c>
      <c r="R592" t="s">
        <v>2055</v>
      </c>
      <c r="S592" s="12">
        <f t="shared" si="37"/>
        <v>41993.875</v>
      </c>
      <c r="T592" s="12">
        <f t="shared" si="38"/>
        <v>42004.875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 t="shared" si="36"/>
        <v>1037.6666666666667</v>
      </c>
      <c r="G593" t="s">
        <v>20</v>
      </c>
      <c r="H593">
        <v>102</v>
      </c>
      <c r="I593" s="6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2049</v>
      </c>
      <c r="R593" t="s">
        <v>2050</v>
      </c>
      <c r="S593" s="12">
        <f t="shared" si="37"/>
        <v>40372.833333333336</v>
      </c>
      <c r="T593" s="12">
        <f t="shared" si="38"/>
        <v>40382.833333333336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 t="shared" si="36"/>
        <v>12.910076530612244</v>
      </c>
      <c r="G594" t="s">
        <v>14</v>
      </c>
      <c r="H594">
        <v>253</v>
      </c>
      <c r="I594" s="6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2038</v>
      </c>
      <c r="R594" t="s">
        <v>2039</v>
      </c>
      <c r="S594" s="12">
        <f t="shared" si="37"/>
        <v>41788.833333333336</v>
      </c>
      <c r="T594" s="12">
        <f t="shared" si="38"/>
        <v>41797.833333333336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 t="shared" si="36"/>
        <v>154.84210526315789</v>
      </c>
      <c r="G595" t="s">
        <v>20</v>
      </c>
      <c r="H595">
        <v>4006</v>
      </c>
      <c r="I595" s="6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2040</v>
      </c>
      <c r="R595" t="s">
        <v>2048</v>
      </c>
      <c r="S595" s="12">
        <f t="shared" si="37"/>
        <v>41723.833333333336</v>
      </c>
      <c r="T595" s="12">
        <f t="shared" si="38"/>
        <v>41736.833333333336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 t="shared" si="36"/>
        <v>7.0991735537190088</v>
      </c>
      <c r="G596" t="s">
        <v>14</v>
      </c>
      <c r="H596">
        <v>157</v>
      </c>
      <c r="I596" s="6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2038</v>
      </c>
      <c r="R596" t="s">
        <v>2039</v>
      </c>
      <c r="S596" s="12">
        <f t="shared" si="37"/>
        <v>42547.833333333328</v>
      </c>
      <c r="T596" s="12">
        <f t="shared" si="38"/>
        <v>42550.833333333328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 t="shared" si="36"/>
        <v>208.52773826458036</v>
      </c>
      <c r="G597" t="s">
        <v>20</v>
      </c>
      <c r="H597">
        <v>1629</v>
      </c>
      <c r="I597" s="6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2038</v>
      </c>
      <c r="R597" t="s">
        <v>2039</v>
      </c>
      <c r="S597" s="12">
        <f t="shared" si="37"/>
        <v>40252.833333333336</v>
      </c>
      <c r="T597" s="12">
        <f t="shared" si="38"/>
        <v>40273.833333333336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 t="shared" si="36"/>
        <v>99.683544303797461</v>
      </c>
      <c r="G598" t="s">
        <v>14</v>
      </c>
      <c r="H598">
        <v>183</v>
      </c>
      <c r="I598" s="6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2040</v>
      </c>
      <c r="R598" t="s">
        <v>2043</v>
      </c>
      <c r="S598" s="12">
        <f t="shared" si="37"/>
        <v>42433.875</v>
      </c>
      <c r="T598" s="12">
        <f t="shared" si="38"/>
        <v>42440.875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 t="shared" si="36"/>
        <v>201.59756097560978</v>
      </c>
      <c r="G599" t="s">
        <v>20</v>
      </c>
      <c r="H599">
        <v>2188</v>
      </c>
      <c r="I599" s="6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2038</v>
      </c>
      <c r="R599" t="s">
        <v>2039</v>
      </c>
      <c r="S599" s="12">
        <f t="shared" si="37"/>
        <v>43785.875</v>
      </c>
      <c r="T599" s="12">
        <f t="shared" si="38"/>
        <v>43803.875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 t="shared" si="36"/>
        <v>162.09032258064516</v>
      </c>
      <c r="G600" t="s">
        <v>20</v>
      </c>
      <c r="H600">
        <v>2409</v>
      </c>
      <c r="I600" s="6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2034</v>
      </c>
      <c r="R600" t="s">
        <v>2035</v>
      </c>
      <c r="S600" s="12">
        <f t="shared" si="37"/>
        <v>40343.833333333336</v>
      </c>
      <c r="T600" s="12">
        <f t="shared" si="38"/>
        <v>40372.833333333336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 t="shared" si="36"/>
        <v>3.6436208125445471</v>
      </c>
      <c r="G601" t="s">
        <v>14</v>
      </c>
      <c r="H601">
        <v>82</v>
      </c>
      <c r="I601" s="6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2040</v>
      </c>
      <c r="R601" t="s">
        <v>2041</v>
      </c>
      <c r="S601" s="12">
        <f t="shared" si="37"/>
        <v>42046.875</v>
      </c>
      <c r="T601" s="12">
        <f t="shared" si="38"/>
        <v>42054.875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 t="shared" si="36"/>
        <v>5</v>
      </c>
      <c r="G602" t="s">
        <v>14</v>
      </c>
      <c r="H602">
        <v>1</v>
      </c>
      <c r="I602" s="6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2032</v>
      </c>
      <c r="R602" t="s">
        <v>2033</v>
      </c>
      <c r="S602" s="12">
        <f t="shared" si="37"/>
        <v>41484.833333333336</v>
      </c>
      <c r="T602" s="12">
        <f t="shared" si="38"/>
        <v>41496.833333333336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 t="shared" si="36"/>
        <v>206.63492063492063</v>
      </c>
      <c r="G603" t="s">
        <v>20</v>
      </c>
      <c r="H603">
        <v>194</v>
      </c>
      <c r="I603" s="6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2036</v>
      </c>
      <c r="R603" t="s">
        <v>2045</v>
      </c>
      <c r="S603" s="12">
        <f t="shared" si="37"/>
        <v>41788.833333333336</v>
      </c>
      <c r="T603" s="12">
        <f t="shared" si="38"/>
        <v>41805.833333333336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 t="shared" si="36"/>
        <v>128.23628691983123</v>
      </c>
      <c r="G604" t="s">
        <v>20</v>
      </c>
      <c r="H604">
        <v>1140</v>
      </c>
      <c r="I604" s="6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2038</v>
      </c>
      <c r="R604" t="s">
        <v>2039</v>
      </c>
      <c r="S604" s="12">
        <f t="shared" si="37"/>
        <v>42159.833333333328</v>
      </c>
      <c r="T604" s="12">
        <f t="shared" si="38"/>
        <v>42170.833333333328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 t="shared" si="36"/>
        <v>119.66037735849055</v>
      </c>
      <c r="G605" t="s">
        <v>20</v>
      </c>
      <c r="H605">
        <v>102</v>
      </c>
      <c r="I605" s="6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2038</v>
      </c>
      <c r="R605" t="s">
        <v>2039</v>
      </c>
      <c r="S605" s="12">
        <f t="shared" si="37"/>
        <v>43572.833333333328</v>
      </c>
      <c r="T605" s="12">
        <f t="shared" si="38"/>
        <v>43599.833333333328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 t="shared" si="36"/>
        <v>170.73055242390078</v>
      </c>
      <c r="G606" t="s">
        <v>20</v>
      </c>
      <c r="H606">
        <v>2857</v>
      </c>
      <c r="I606" s="6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2038</v>
      </c>
      <c r="R606" t="s">
        <v>2039</v>
      </c>
      <c r="S606" s="12">
        <f t="shared" si="37"/>
        <v>40564.875</v>
      </c>
      <c r="T606" s="12">
        <f t="shared" si="38"/>
        <v>40585.875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 t="shared" si="36"/>
        <v>187.21212121212122</v>
      </c>
      <c r="G607" t="s">
        <v>20</v>
      </c>
      <c r="H607">
        <v>107</v>
      </c>
      <c r="I607" s="6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2046</v>
      </c>
      <c r="R607" t="s">
        <v>2047</v>
      </c>
      <c r="S607" s="12">
        <f t="shared" si="37"/>
        <v>42279.833333333328</v>
      </c>
      <c r="T607" s="12">
        <f t="shared" si="38"/>
        <v>42320.875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 t="shared" si="36"/>
        <v>188.38235294117646</v>
      </c>
      <c r="G608" t="s">
        <v>20</v>
      </c>
      <c r="H608">
        <v>160</v>
      </c>
      <c r="I608" s="6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2034</v>
      </c>
      <c r="R608" t="s">
        <v>2035</v>
      </c>
      <c r="S608" s="12">
        <f t="shared" si="37"/>
        <v>42435.875</v>
      </c>
      <c r="T608" s="12">
        <f t="shared" si="38"/>
        <v>42446.833333333328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 t="shared" si="36"/>
        <v>131.29869186046511</v>
      </c>
      <c r="G609" t="s">
        <v>20</v>
      </c>
      <c r="H609">
        <v>2230</v>
      </c>
      <c r="I609" s="6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2032</v>
      </c>
      <c r="R609" t="s">
        <v>2033</v>
      </c>
      <c r="S609" s="12">
        <f t="shared" si="37"/>
        <v>41720.833333333336</v>
      </c>
      <c r="T609" s="12">
        <f t="shared" si="38"/>
        <v>41722.833333333336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 t="shared" si="36"/>
        <v>283.97435897435901</v>
      </c>
      <c r="G610" t="s">
        <v>20</v>
      </c>
      <c r="H610">
        <v>316</v>
      </c>
      <c r="I610" s="6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2034</v>
      </c>
      <c r="R610" t="s">
        <v>2057</v>
      </c>
      <c r="S610" s="12">
        <f t="shared" si="37"/>
        <v>43529.875</v>
      </c>
      <c r="T610" s="12">
        <f t="shared" si="38"/>
        <v>43533.875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 t="shared" si="36"/>
        <v>120.41999999999999</v>
      </c>
      <c r="G611" t="s">
        <v>20</v>
      </c>
      <c r="H611">
        <v>117</v>
      </c>
      <c r="I611" s="6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2040</v>
      </c>
      <c r="R611" t="s">
        <v>2062</v>
      </c>
      <c r="S611" s="12">
        <f t="shared" si="37"/>
        <v>43480.875</v>
      </c>
      <c r="T611" s="12">
        <f t="shared" si="38"/>
        <v>43497.875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 t="shared" si="36"/>
        <v>419.0560747663551</v>
      </c>
      <c r="G612" t="s">
        <v>20</v>
      </c>
      <c r="H612">
        <v>6406</v>
      </c>
      <c r="I612" s="6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2038</v>
      </c>
      <c r="R612" t="s">
        <v>2039</v>
      </c>
      <c r="S612" s="12">
        <f t="shared" si="37"/>
        <v>41258.875</v>
      </c>
      <c r="T612" s="12">
        <f t="shared" si="38"/>
        <v>41272.875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 t="shared" si="36"/>
        <v>13.853658536585368</v>
      </c>
      <c r="G613" t="s">
        <v>74</v>
      </c>
      <c r="H613">
        <v>15</v>
      </c>
      <c r="I613" s="6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2038</v>
      </c>
      <c r="R613" t="s">
        <v>2039</v>
      </c>
      <c r="S613" s="12">
        <f t="shared" si="37"/>
        <v>41479.833333333336</v>
      </c>
      <c r="T613" s="12">
        <f t="shared" si="38"/>
        <v>41491.833333333336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 t="shared" si="36"/>
        <v>139.43548387096774</v>
      </c>
      <c r="G614" t="s">
        <v>20</v>
      </c>
      <c r="H614">
        <v>192</v>
      </c>
      <c r="I614" s="6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2034</v>
      </c>
      <c r="R614" t="s">
        <v>2042</v>
      </c>
      <c r="S614" s="12">
        <f t="shared" si="37"/>
        <v>40473.833333333336</v>
      </c>
      <c r="T614" s="12">
        <f t="shared" si="38"/>
        <v>40496.875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 t="shared" si="36"/>
        <v>174</v>
      </c>
      <c r="G615" t="s">
        <v>20</v>
      </c>
      <c r="H615">
        <v>26</v>
      </c>
      <c r="I615" s="6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2038</v>
      </c>
      <c r="R615" t="s">
        <v>2039</v>
      </c>
      <c r="S615" s="12">
        <f t="shared" si="37"/>
        <v>42972.833333333328</v>
      </c>
      <c r="T615" s="12">
        <f t="shared" si="38"/>
        <v>42981.833333333328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 t="shared" si="36"/>
        <v>155.49056603773585</v>
      </c>
      <c r="G616" t="s">
        <v>20</v>
      </c>
      <c r="H616">
        <v>723</v>
      </c>
      <c r="I616" s="6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2038</v>
      </c>
      <c r="R616" t="s">
        <v>2039</v>
      </c>
      <c r="S616" s="12">
        <f t="shared" si="37"/>
        <v>42745.875</v>
      </c>
      <c r="T616" s="12">
        <f t="shared" si="38"/>
        <v>42763.875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 t="shared" si="36"/>
        <v>170.44705882352943</v>
      </c>
      <c r="G617" t="s">
        <v>20</v>
      </c>
      <c r="H617">
        <v>170</v>
      </c>
      <c r="I617" s="6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2038</v>
      </c>
      <c r="R617" t="s">
        <v>2039</v>
      </c>
      <c r="S617" s="12">
        <f t="shared" si="37"/>
        <v>42488.833333333328</v>
      </c>
      <c r="T617" s="12">
        <f t="shared" si="38"/>
        <v>42498.833333333328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 t="shared" si="36"/>
        <v>189.515625</v>
      </c>
      <c r="G618" t="s">
        <v>20</v>
      </c>
      <c r="H618">
        <v>238</v>
      </c>
      <c r="I618" s="6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2034</v>
      </c>
      <c r="R618" t="s">
        <v>2044</v>
      </c>
      <c r="S618" s="12">
        <f t="shared" si="37"/>
        <v>41536.833333333336</v>
      </c>
      <c r="T618" s="12">
        <f t="shared" si="38"/>
        <v>41537.833333333336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 t="shared" si="36"/>
        <v>249.71428571428572</v>
      </c>
      <c r="G619" t="s">
        <v>20</v>
      </c>
      <c r="H619">
        <v>55</v>
      </c>
      <c r="I619" s="6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2038</v>
      </c>
      <c r="R619" t="s">
        <v>2039</v>
      </c>
      <c r="S619" s="12">
        <f t="shared" si="37"/>
        <v>41793.833333333336</v>
      </c>
      <c r="T619" s="12">
        <f t="shared" si="38"/>
        <v>41803.833333333336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 t="shared" si="36"/>
        <v>48.860523665659613</v>
      </c>
      <c r="G620" t="s">
        <v>14</v>
      </c>
      <c r="H620">
        <v>1198</v>
      </c>
      <c r="I620" s="6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2046</v>
      </c>
      <c r="R620" t="s">
        <v>2047</v>
      </c>
      <c r="S620" s="12">
        <f t="shared" si="37"/>
        <v>41395.833333333336</v>
      </c>
      <c r="T620" s="12">
        <f t="shared" si="38"/>
        <v>41416.833333333336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 t="shared" si="36"/>
        <v>28.461970393057683</v>
      </c>
      <c r="G621" t="s">
        <v>14</v>
      </c>
      <c r="H621">
        <v>648</v>
      </c>
      <c r="I621" s="6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2038</v>
      </c>
      <c r="R621" t="s">
        <v>2039</v>
      </c>
      <c r="S621" s="12">
        <f t="shared" si="37"/>
        <v>40668.833333333336</v>
      </c>
      <c r="T621" s="12">
        <f t="shared" si="38"/>
        <v>40669.833333333336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 t="shared" si="36"/>
        <v>268.02325581395348</v>
      </c>
      <c r="G622" t="s">
        <v>20</v>
      </c>
      <c r="H622">
        <v>128</v>
      </c>
      <c r="I622" s="6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2053</v>
      </c>
      <c r="R622" t="s">
        <v>2054</v>
      </c>
      <c r="S622" s="12">
        <f t="shared" si="37"/>
        <v>42558.833333333328</v>
      </c>
      <c r="T622" s="12">
        <f t="shared" si="38"/>
        <v>42562.833333333328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 t="shared" si="36"/>
        <v>619.80078125</v>
      </c>
      <c r="G623" t="s">
        <v>20</v>
      </c>
      <c r="H623">
        <v>2144</v>
      </c>
      <c r="I623" s="6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2038</v>
      </c>
      <c r="R623" t="s">
        <v>2039</v>
      </c>
      <c r="S623" s="12">
        <f t="shared" si="37"/>
        <v>42625.833333333328</v>
      </c>
      <c r="T623" s="12">
        <f t="shared" si="38"/>
        <v>42630.833333333328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 t="shared" si="36"/>
        <v>3.1301587301587301</v>
      </c>
      <c r="G624" t="s">
        <v>14</v>
      </c>
      <c r="H624">
        <v>64</v>
      </c>
      <c r="I624" s="6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2034</v>
      </c>
      <c r="R624" t="s">
        <v>2044</v>
      </c>
      <c r="S624" s="12">
        <f t="shared" si="37"/>
        <v>43204.833333333328</v>
      </c>
      <c r="T624" s="12">
        <f t="shared" si="38"/>
        <v>43230.833333333328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 t="shared" si="36"/>
        <v>159.92152704135739</v>
      </c>
      <c r="G625" t="s">
        <v>20</v>
      </c>
      <c r="H625">
        <v>2693</v>
      </c>
      <c r="I625" s="6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2038</v>
      </c>
      <c r="R625" t="s">
        <v>2039</v>
      </c>
      <c r="S625" s="12">
        <f t="shared" si="37"/>
        <v>42200.833333333328</v>
      </c>
      <c r="T625" s="12">
        <f t="shared" si="38"/>
        <v>42205.833333333328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 t="shared" si="36"/>
        <v>279.39215686274508</v>
      </c>
      <c r="G626" t="s">
        <v>20</v>
      </c>
      <c r="H626">
        <v>432</v>
      </c>
      <c r="I626" s="6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2053</v>
      </c>
      <c r="R626" t="s">
        <v>2054</v>
      </c>
      <c r="S626" s="12">
        <f t="shared" si="37"/>
        <v>42028.875</v>
      </c>
      <c r="T626" s="12">
        <f t="shared" si="38"/>
        <v>42034.875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 t="shared" si="36"/>
        <v>77.373333333333335</v>
      </c>
      <c r="G627" t="s">
        <v>14</v>
      </c>
      <c r="H627">
        <v>62</v>
      </c>
      <c r="I627" s="6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2038</v>
      </c>
      <c r="R627" t="s">
        <v>2039</v>
      </c>
      <c r="S627" s="12">
        <f t="shared" si="37"/>
        <v>43856.875</v>
      </c>
      <c r="T627" s="12">
        <f t="shared" si="38"/>
        <v>43870.875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 t="shared" si="36"/>
        <v>206.32812500000003</v>
      </c>
      <c r="G628" t="s">
        <v>20</v>
      </c>
      <c r="H628">
        <v>189</v>
      </c>
      <c r="I628" s="6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2038</v>
      </c>
      <c r="R628" t="s">
        <v>2039</v>
      </c>
      <c r="S628" s="12">
        <f t="shared" si="37"/>
        <v>40448.833333333336</v>
      </c>
      <c r="T628" s="12">
        <f t="shared" si="38"/>
        <v>40457.833333333336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 t="shared" si="36"/>
        <v>694.25</v>
      </c>
      <c r="G629" t="s">
        <v>20</v>
      </c>
      <c r="H629">
        <v>154</v>
      </c>
      <c r="I629" s="6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2032</v>
      </c>
      <c r="R629" t="s">
        <v>2033</v>
      </c>
      <c r="S629" s="12">
        <f t="shared" si="37"/>
        <v>40344.833333333336</v>
      </c>
      <c r="T629" s="12">
        <f t="shared" si="38"/>
        <v>40368.833333333336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 t="shared" si="36"/>
        <v>151.78947368421052</v>
      </c>
      <c r="G630" t="s">
        <v>20</v>
      </c>
      <c r="H630">
        <v>96</v>
      </c>
      <c r="I630" s="6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2034</v>
      </c>
      <c r="R630" t="s">
        <v>2044</v>
      </c>
      <c r="S630" s="12">
        <f t="shared" si="37"/>
        <v>40454.833333333336</v>
      </c>
      <c r="T630" s="12">
        <f t="shared" si="38"/>
        <v>40457.833333333336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 t="shared" si="36"/>
        <v>64.58207217694995</v>
      </c>
      <c r="G631" t="s">
        <v>14</v>
      </c>
      <c r="H631">
        <v>750</v>
      </c>
      <c r="I631" s="6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2038</v>
      </c>
      <c r="R631" t="s">
        <v>2039</v>
      </c>
      <c r="S631" s="12">
        <f t="shared" si="37"/>
        <v>42556.833333333328</v>
      </c>
      <c r="T631" s="12">
        <f t="shared" si="38"/>
        <v>42558.833333333328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 t="shared" si="36"/>
        <v>62.873684210526314</v>
      </c>
      <c r="G632" t="s">
        <v>74</v>
      </c>
      <c r="H632">
        <v>87</v>
      </c>
      <c r="I632" s="6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2038</v>
      </c>
      <c r="R632" t="s">
        <v>2039</v>
      </c>
      <c r="S632" s="12">
        <f t="shared" si="37"/>
        <v>43585.833333333328</v>
      </c>
      <c r="T632" s="12">
        <f t="shared" si="38"/>
        <v>43596.833333333328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 t="shared" si="36"/>
        <v>310.39864864864865</v>
      </c>
      <c r="G633" t="s">
        <v>20</v>
      </c>
      <c r="H633">
        <v>3063</v>
      </c>
      <c r="I633" s="6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2038</v>
      </c>
      <c r="R633" t="s">
        <v>2039</v>
      </c>
      <c r="S633" s="12">
        <f t="shared" si="37"/>
        <v>43549.833333333328</v>
      </c>
      <c r="T633" s="12">
        <f t="shared" si="38"/>
        <v>43553.833333333328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 t="shared" si="36"/>
        <v>42.859916782246884</v>
      </c>
      <c r="G634" t="s">
        <v>47</v>
      </c>
      <c r="H634">
        <v>278</v>
      </c>
      <c r="I634" s="6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2038</v>
      </c>
      <c r="R634" t="s">
        <v>2039</v>
      </c>
      <c r="S634" s="12">
        <f t="shared" si="37"/>
        <v>41944.833333333336</v>
      </c>
      <c r="T634" s="12">
        <f t="shared" si="38"/>
        <v>41962.875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 t="shared" si="36"/>
        <v>83.119402985074629</v>
      </c>
      <c r="G635" t="s">
        <v>14</v>
      </c>
      <c r="H635">
        <v>105</v>
      </c>
      <c r="I635" s="6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2040</v>
      </c>
      <c r="R635" t="s">
        <v>2048</v>
      </c>
      <c r="S635" s="12">
        <f t="shared" si="37"/>
        <v>42314.875</v>
      </c>
      <c r="T635" s="12">
        <f t="shared" si="38"/>
        <v>42318.875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 t="shared" si="36"/>
        <v>78.531302876480552</v>
      </c>
      <c r="G636" t="s">
        <v>74</v>
      </c>
      <c r="H636">
        <v>1658</v>
      </c>
      <c r="I636" s="6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2040</v>
      </c>
      <c r="R636" t="s">
        <v>2059</v>
      </c>
      <c r="S636" s="12">
        <f t="shared" si="37"/>
        <v>42818.833333333328</v>
      </c>
      <c r="T636" s="12">
        <f t="shared" si="38"/>
        <v>42832.833333333328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 t="shared" si="36"/>
        <v>114.09352517985612</v>
      </c>
      <c r="G637" t="s">
        <v>20</v>
      </c>
      <c r="H637">
        <v>2266</v>
      </c>
      <c r="I637" s="6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2040</v>
      </c>
      <c r="R637" t="s">
        <v>2059</v>
      </c>
      <c r="S637" s="12">
        <f t="shared" si="37"/>
        <v>41313.875</v>
      </c>
      <c r="T637" s="12">
        <f t="shared" si="38"/>
        <v>41345.833333333336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 t="shared" si="36"/>
        <v>64.537683358624179</v>
      </c>
      <c r="G638" t="s">
        <v>14</v>
      </c>
      <c r="H638">
        <v>2604</v>
      </c>
      <c r="I638" s="6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2040</v>
      </c>
      <c r="R638" t="s">
        <v>2048</v>
      </c>
      <c r="S638" s="12">
        <f t="shared" si="37"/>
        <v>40925.875</v>
      </c>
      <c r="T638" s="12">
        <f t="shared" si="38"/>
        <v>40970.875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 t="shared" si="36"/>
        <v>79.411764705882348</v>
      </c>
      <c r="G639" t="s">
        <v>14</v>
      </c>
      <c r="H639">
        <v>65</v>
      </c>
      <c r="I639" s="6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2038</v>
      </c>
      <c r="R639" t="s">
        <v>2039</v>
      </c>
      <c r="S639" s="12">
        <f t="shared" si="37"/>
        <v>42687.875</v>
      </c>
      <c r="T639" s="12">
        <f t="shared" si="38"/>
        <v>42695.875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 t="shared" si="36"/>
        <v>11.419117647058824</v>
      </c>
      <c r="G640" t="s">
        <v>14</v>
      </c>
      <c r="H640">
        <v>94</v>
      </c>
      <c r="I640" s="6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2038</v>
      </c>
      <c r="R640" t="s">
        <v>2039</v>
      </c>
      <c r="S640" s="12">
        <f t="shared" si="37"/>
        <v>40385.833333333336</v>
      </c>
      <c r="T640" s="12">
        <f t="shared" si="38"/>
        <v>40397.833333333336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 t="shared" si="36"/>
        <v>56.186046511627907</v>
      </c>
      <c r="G641" t="s">
        <v>47</v>
      </c>
      <c r="H641">
        <v>45</v>
      </c>
      <c r="I641" s="6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2040</v>
      </c>
      <c r="R641" t="s">
        <v>2043</v>
      </c>
      <c r="S641" s="12">
        <f t="shared" si="37"/>
        <v>43308.833333333328</v>
      </c>
      <c r="T641" s="12">
        <f t="shared" si="38"/>
        <v>43308.833333333328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 t="shared" ref="F642:F705" si="40">(E642/D642)*100</f>
        <v>16.501669449081803</v>
      </c>
      <c r="G642" t="s">
        <v>14</v>
      </c>
      <c r="H642">
        <v>257</v>
      </c>
      <c r="I642" s="6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2038</v>
      </c>
      <c r="R642" t="s">
        <v>2039</v>
      </c>
      <c r="S642" s="12">
        <f t="shared" ref="S642:S705" si="41">(L642/86400)+25569+(-9/24)</f>
        <v>42386.875</v>
      </c>
      <c r="T642" s="12">
        <f t="shared" ref="T642:T705" si="42">(M642/86400)+25569+(-9/24)</f>
        <v>42389.875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 t="shared" si="40"/>
        <v>119.96808510638297</v>
      </c>
      <c r="G643" t="s">
        <v>20</v>
      </c>
      <c r="H643">
        <v>194</v>
      </c>
      <c r="I643" s="6">
        <f t="shared" ref="I643:I706" si="43">IFERROR(E643/H643, "0")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2038</v>
      </c>
      <c r="R643" t="s">
        <v>2039</v>
      </c>
      <c r="S643" s="12">
        <f t="shared" si="41"/>
        <v>42785.875</v>
      </c>
      <c r="T643" s="12">
        <f t="shared" si="42"/>
        <v>42813.833333333328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 t="shared" si="40"/>
        <v>145.45652173913044</v>
      </c>
      <c r="G644" t="s">
        <v>20</v>
      </c>
      <c r="H644">
        <v>129</v>
      </c>
      <c r="I644" s="6">
        <f t="shared" si="4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2036</v>
      </c>
      <c r="R644" t="s">
        <v>2045</v>
      </c>
      <c r="S644" s="12">
        <f t="shared" si="41"/>
        <v>43450.875</v>
      </c>
      <c r="T644" s="12">
        <f t="shared" si="42"/>
        <v>43459.875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 t="shared" si="40"/>
        <v>221.38255033557047</v>
      </c>
      <c r="G645" t="s">
        <v>20</v>
      </c>
      <c r="H645">
        <v>375</v>
      </c>
      <c r="I645" s="6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2038</v>
      </c>
      <c r="R645" t="s">
        <v>2039</v>
      </c>
      <c r="S645" s="12">
        <f t="shared" si="41"/>
        <v>42794.875</v>
      </c>
      <c r="T645" s="12">
        <f t="shared" si="42"/>
        <v>42812.833333333328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 t="shared" si="40"/>
        <v>48.396694214876035</v>
      </c>
      <c r="G646" t="s">
        <v>14</v>
      </c>
      <c r="H646">
        <v>2928</v>
      </c>
      <c r="I646" s="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2038</v>
      </c>
      <c r="R646" t="s">
        <v>2039</v>
      </c>
      <c r="S646" s="12">
        <f t="shared" si="41"/>
        <v>43451.875</v>
      </c>
      <c r="T646" s="12">
        <f t="shared" si="42"/>
        <v>43467.875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 t="shared" si="40"/>
        <v>92.911504424778755</v>
      </c>
      <c r="G647" t="s">
        <v>14</v>
      </c>
      <c r="H647">
        <v>4697</v>
      </c>
      <c r="I647" s="6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2034</v>
      </c>
      <c r="R647" t="s">
        <v>2035</v>
      </c>
      <c r="S647" s="12">
        <f t="shared" si="41"/>
        <v>43368.833333333328</v>
      </c>
      <c r="T647" s="12">
        <f t="shared" si="42"/>
        <v>43389.833333333328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 t="shared" si="40"/>
        <v>88.599797365754824</v>
      </c>
      <c r="G648" t="s">
        <v>14</v>
      </c>
      <c r="H648">
        <v>2915</v>
      </c>
      <c r="I648" s="6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2049</v>
      </c>
      <c r="R648" t="s">
        <v>2050</v>
      </c>
      <c r="S648" s="12">
        <f t="shared" si="41"/>
        <v>41345.833333333336</v>
      </c>
      <c r="T648" s="12">
        <f t="shared" si="42"/>
        <v>41356.833333333336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 t="shared" si="40"/>
        <v>41.4</v>
      </c>
      <c r="G649" t="s">
        <v>14</v>
      </c>
      <c r="H649">
        <v>18</v>
      </c>
      <c r="I649" s="6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2046</v>
      </c>
      <c r="R649" t="s">
        <v>2058</v>
      </c>
      <c r="S649" s="12">
        <f t="shared" si="41"/>
        <v>43198.833333333328</v>
      </c>
      <c r="T649" s="12">
        <f t="shared" si="42"/>
        <v>43222.833333333328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 t="shared" si="40"/>
        <v>63.056795131845846</v>
      </c>
      <c r="G650" t="s">
        <v>74</v>
      </c>
      <c r="H650">
        <v>723</v>
      </c>
      <c r="I650" s="6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2032</v>
      </c>
      <c r="R650" t="s">
        <v>2033</v>
      </c>
      <c r="S650" s="12">
        <f t="shared" si="41"/>
        <v>42921.833333333328</v>
      </c>
      <c r="T650" s="12">
        <f t="shared" si="42"/>
        <v>42939.833333333328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 t="shared" si="40"/>
        <v>48.482333607230892</v>
      </c>
      <c r="G651" t="s">
        <v>14</v>
      </c>
      <c r="H651">
        <v>602</v>
      </c>
      <c r="I651" s="6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2038</v>
      </c>
      <c r="R651" t="s">
        <v>2039</v>
      </c>
      <c r="S651" s="12">
        <f t="shared" si="41"/>
        <v>40470.833333333336</v>
      </c>
      <c r="T651" s="12">
        <f t="shared" si="42"/>
        <v>40481.833333333336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 t="shared" si="40"/>
        <v>2</v>
      </c>
      <c r="G652" t="s">
        <v>14</v>
      </c>
      <c r="H652">
        <v>1</v>
      </c>
      <c r="I652" s="6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2034</v>
      </c>
      <c r="R652" t="s">
        <v>2057</v>
      </c>
      <c r="S652" s="12">
        <f t="shared" si="41"/>
        <v>41827.833333333336</v>
      </c>
      <c r="T652" s="12">
        <f t="shared" si="42"/>
        <v>41854.833333333336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 t="shared" si="40"/>
        <v>88.47941026944585</v>
      </c>
      <c r="G653" t="s">
        <v>14</v>
      </c>
      <c r="H653">
        <v>3868</v>
      </c>
      <c r="I653" s="6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2040</v>
      </c>
      <c r="R653" t="s">
        <v>2051</v>
      </c>
      <c r="S653" s="12">
        <f t="shared" si="41"/>
        <v>41691.875</v>
      </c>
      <c r="T653" s="12">
        <f t="shared" si="42"/>
        <v>41706.875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 t="shared" si="40"/>
        <v>126.84</v>
      </c>
      <c r="G654" t="s">
        <v>20</v>
      </c>
      <c r="H654">
        <v>409</v>
      </c>
      <c r="I654" s="6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2036</v>
      </c>
      <c r="R654" t="s">
        <v>2037</v>
      </c>
      <c r="S654" s="12">
        <f t="shared" si="41"/>
        <v>42586.833333333328</v>
      </c>
      <c r="T654" s="12">
        <f t="shared" si="42"/>
        <v>42629.833333333328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 t="shared" si="40"/>
        <v>2338.833333333333</v>
      </c>
      <c r="G655" t="s">
        <v>20</v>
      </c>
      <c r="H655">
        <v>234</v>
      </c>
      <c r="I655" s="6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2036</v>
      </c>
      <c r="R655" t="s">
        <v>2037</v>
      </c>
      <c r="S655" s="12">
        <f t="shared" si="41"/>
        <v>42467.833333333328</v>
      </c>
      <c r="T655" s="12">
        <f t="shared" si="42"/>
        <v>42469.833333333328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 t="shared" si="40"/>
        <v>508.38857142857148</v>
      </c>
      <c r="G656" t="s">
        <v>20</v>
      </c>
      <c r="H656">
        <v>3016</v>
      </c>
      <c r="I656" s="6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2034</v>
      </c>
      <c r="R656" t="s">
        <v>2056</v>
      </c>
      <c r="S656" s="12">
        <f t="shared" si="41"/>
        <v>42239.833333333328</v>
      </c>
      <c r="T656" s="12">
        <f t="shared" si="42"/>
        <v>42244.833333333328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 t="shared" si="40"/>
        <v>191.47826086956522</v>
      </c>
      <c r="G657" t="s">
        <v>20</v>
      </c>
      <c r="H657">
        <v>264</v>
      </c>
      <c r="I657" s="6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2053</v>
      </c>
      <c r="R657" t="s">
        <v>2054</v>
      </c>
      <c r="S657" s="12">
        <f t="shared" si="41"/>
        <v>42795.875</v>
      </c>
      <c r="T657" s="12">
        <f t="shared" si="42"/>
        <v>42808.833333333328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 t="shared" si="40"/>
        <v>42.127533783783782</v>
      </c>
      <c r="G658" t="s">
        <v>14</v>
      </c>
      <c r="H658">
        <v>504</v>
      </c>
      <c r="I658" s="6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2032</v>
      </c>
      <c r="R658" t="s">
        <v>2033</v>
      </c>
      <c r="S658" s="12">
        <f t="shared" si="41"/>
        <v>43096.875</v>
      </c>
      <c r="T658" s="12">
        <f t="shared" si="42"/>
        <v>43101.875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 t="shared" si="40"/>
        <v>8.24</v>
      </c>
      <c r="G659" t="s">
        <v>14</v>
      </c>
      <c r="H659">
        <v>14</v>
      </c>
      <c r="I659" s="6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2040</v>
      </c>
      <c r="R659" t="s">
        <v>2062</v>
      </c>
      <c r="S659" s="12">
        <f t="shared" si="41"/>
        <v>43095.875</v>
      </c>
      <c r="T659" s="12">
        <f t="shared" si="42"/>
        <v>43111.875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 t="shared" si="40"/>
        <v>60.064638783269963</v>
      </c>
      <c r="G660" t="s">
        <v>74</v>
      </c>
      <c r="H660">
        <v>390</v>
      </c>
      <c r="I660" s="6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2034</v>
      </c>
      <c r="R660" t="s">
        <v>2035</v>
      </c>
      <c r="S660" s="12">
        <f t="shared" si="41"/>
        <v>42245.833333333328</v>
      </c>
      <c r="T660" s="12">
        <f t="shared" si="42"/>
        <v>42268.833333333328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 t="shared" si="40"/>
        <v>47.232808616404313</v>
      </c>
      <c r="G661" t="s">
        <v>14</v>
      </c>
      <c r="H661">
        <v>750</v>
      </c>
      <c r="I661" s="6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2040</v>
      </c>
      <c r="R661" t="s">
        <v>2041</v>
      </c>
      <c r="S661" s="12">
        <f t="shared" si="41"/>
        <v>40569.875</v>
      </c>
      <c r="T661" s="12">
        <f t="shared" si="42"/>
        <v>40570.875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 t="shared" si="40"/>
        <v>81.736263736263737</v>
      </c>
      <c r="G662" t="s">
        <v>14</v>
      </c>
      <c r="H662">
        <v>77</v>
      </c>
      <c r="I662" s="6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2038</v>
      </c>
      <c r="R662" t="s">
        <v>2039</v>
      </c>
      <c r="S662" s="12">
        <f t="shared" si="41"/>
        <v>42236.833333333328</v>
      </c>
      <c r="T662" s="12">
        <f t="shared" si="42"/>
        <v>42245.833333333328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 t="shared" si="40"/>
        <v>54.187265917603</v>
      </c>
      <c r="G663" t="s">
        <v>14</v>
      </c>
      <c r="H663">
        <v>752</v>
      </c>
      <c r="I663" s="6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2034</v>
      </c>
      <c r="R663" t="s">
        <v>2057</v>
      </c>
      <c r="S663" s="12">
        <f t="shared" si="41"/>
        <v>40995.833333333336</v>
      </c>
      <c r="T663" s="12">
        <f t="shared" si="42"/>
        <v>41025.833333333336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 t="shared" si="40"/>
        <v>97.868131868131869</v>
      </c>
      <c r="G664" t="s">
        <v>14</v>
      </c>
      <c r="H664">
        <v>131</v>
      </c>
      <c r="I664" s="6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2038</v>
      </c>
      <c r="R664" t="s">
        <v>2039</v>
      </c>
      <c r="S664" s="12">
        <f t="shared" si="41"/>
        <v>43442.875</v>
      </c>
      <c r="T664" s="12">
        <f t="shared" si="42"/>
        <v>43446.875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 t="shared" si="40"/>
        <v>77.239999999999995</v>
      </c>
      <c r="G665" t="s">
        <v>14</v>
      </c>
      <c r="H665">
        <v>87</v>
      </c>
      <c r="I665" s="6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2038</v>
      </c>
      <c r="R665" t="s">
        <v>2039</v>
      </c>
      <c r="S665" s="12">
        <f t="shared" si="41"/>
        <v>40457.833333333336</v>
      </c>
      <c r="T665" s="12">
        <f t="shared" si="42"/>
        <v>40480.833333333336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 t="shared" si="40"/>
        <v>33.464735516372798</v>
      </c>
      <c r="G666" t="s">
        <v>14</v>
      </c>
      <c r="H666">
        <v>1063</v>
      </c>
      <c r="I666" s="6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2034</v>
      </c>
      <c r="R666" t="s">
        <v>2057</v>
      </c>
      <c r="S666" s="12">
        <f t="shared" si="41"/>
        <v>40958.875</v>
      </c>
      <c r="T666" s="12">
        <f t="shared" si="42"/>
        <v>40968.875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 t="shared" si="40"/>
        <v>239.58823529411765</v>
      </c>
      <c r="G667" t="s">
        <v>20</v>
      </c>
      <c r="H667">
        <v>272</v>
      </c>
      <c r="I667" s="6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2040</v>
      </c>
      <c r="R667" t="s">
        <v>2041</v>
      </c>
      <c r="S667" s="12">
        <f t="shared" si="41"/>
        <v>40732.833333333336</v>
      </c>
      <c r="T667" s="12">
        <f t="shared" si="42"/>
        <v>40746.833333333336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 t="shared" si="40"/>
        <v>64.032258064516128</v>
      </c>
      <c r="G668" t="s">
        <v>74</v>
      </c>
      <c r="H668">
        <v>25</v>
      </c>
      <c r="I668" s="6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2038</v>
      </c>
      <c r="R668" t="s">
        <v>2039</v>
      </c>
      <c r="S668" s="12">
        <f t="shared" si="41"/>
        <v>41515.833333333336</v>
      </c>
      <c r="T668" s="12">
        <f t="shared" si="42"/>
        <v>41521.833333333336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 t="shared" si="40"/>
        <v>176.15942028985506</v>
      </c>
      <c r="G669" t="s">
        <v>20</v>
      </c>
      <c r="H669">
        <v>419</v>
      </c>
      <c r="I669" s="6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2063</v>
      </c>
      <c r="R669" t="s">
        <v>2064</v>
      </c>
      <c r="S669" s="12">
        <f t="shared" si="41"/>
        <v>41891.833333333336</v>
      </c>
      <c r="T669" s="12">
        <f t="shared" si="42"/>
        <v>41900.833333333336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 t="shared" si="40"/>
        <v>20.33818181818182</v>
      </c>
      <c r="G670" t="s">
        <v>14</v>
      </c>
      <c r="H670">
        <v>76</v>
      </c>
      <c r="I670" s="6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2038</v>
      </c>
      <c r="R670" t="s">
        <v>2039</v>
      </c>
      <c r="S670" s="12">
        <f t="shared" si="41"/>
        <v>41121.833333333336</v>
      </c>
      <c r="T670" s="12">
        <f t="shared" si="42"/>
        <v>41133.833333333336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 t="shared" si="40"/>
        <v>358.64754098360658</v>
      </c>
      <c r="G671" t="s">
        <v>20</v>
      </c>
      <c r="H671">
        <v>1621</v>
      </c>
      <c r="I671" s="6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2038</v>
      </c>
      <c r="R671" t="s">
        <v>2039</v>
      </c>
      <c r="S671" s="12">
        <f t="shared" si="41"/>
        <v>42911.833333333328</v>
      </c>
      <c r="T671" s="12">
        <f t="shared" si="42"/>
        <v>42920.833333333328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 t="shared" si="40"/>
        <v>468.85802469135803</v>
      </c>
      <c r="G672" t="s">
        <v>20</v>
      </c>
      <c r="H672">
        <v>1101</v>
      </c>
      <c r="I672" s="6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2034</v>
      </c>
      <c r="R672" t="s">
        <v>2044</v>
      </c>
      <c r="S672" s="12">
        <f t="shared" si="41"/>
        <v>42424.875</v>
      </c>
      <c r="T672" s="12">
        <f t="shared" si="42"/>
        <v>42436.875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 t="shared" si="40"/>
        <v>122.05635245901641</v>
      </c>
      <c r="G673" t="s">
        <v>20</v>
      </c>
      <c r="H673">
        <v>1073</v>
      </c>
      <c r="I673" s="6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2038</v>
      </c>
      <c r="R673" t="s">
        <v>2039</v>
      </c>
      <c r="S673" s="12">
        <f t="shared" si="41"/>
        <v>40389.833333333336</v>
      </c>
      <c r="T673" s="12">
        <f t="shared" si="42"/>
        <v>40393.833333333336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 t="shared" si="40"/>
        <v>55.931783729156137</v>
      </c>
      <c r="G674" t="s">
        <v>14</v>
      </c>
      <c r="H674">
        <v>4428</v>
      </c>
      <c r="I674" s="6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2038</v>
      </c>
      <c r="R674" t="s">
        <v>2039</v>
      </c>
      <c r="S674" s="12">
        <f t="shared" si="41"/>
        <v>43179.833333333328</v>
      </c>
      <c r="T674" s="12">
        <f t="shared" si="42"/>
        <v>43189.833333333328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 t="shared" si="40"/>
        <v>43.660714285714285</v>
      </c>
      <c r="G675" t="s">
        <v>14</v>
      </c>
      <c r="H675">
        <v>58</v>
      </c>
      <c r="I675" s="6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2034</v>
      </c>
      <c r="R675" t="s">
        <v>2044</v>
      </c>
      <c r="S675" s="12">
        <f t="shared" si="41"/>
        <v>42474.833333333328</v>
      </c>
      <c r="T675" s="12">
        <f t="shared" si="42"/>
        <v>42495.833333333328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 t="shared" si="40"/>
        <v>33.53837141183363</v>
      </c>
      <c r="G676" t="s">
        <v>74</v>
      </c>
      <c r="H676">
        <v>1218</v>
      </c>
      <c r="I676" s="6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2053</v>
      </c>
      <c r="R676" t="s">
        <v>2054</v>
      </c>
      <c r="S676" s="12">
        <f t="shared" si="41"/>
        <v>40773.833333333336</v>
      </c>
      <c r="T676" s="12">
        <f t="shared" si="42"/>
        <v>40820.833333333336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 t="shared" si="40"/>
        <v>122.97938144329896</v>
      </c>
      <c r="G677" t="s">
        <v>20</v>
      </c>
      <c r="H677">
        <v>331</v>
      </c>
      <c r="I677" s="6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2063</v>
      </c>
      <c r="R677" t="s">
        <v>2064</v>
      </c>
      <c r="S677" s="12">
        <f t="shared" si="41"/>
        <v>43718.833333333328</v>
      </c>
      <c r="T677" s="12">
        <f t="shared" si="42"/>
        <v>43725.833333333328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 t="shared" si="40"/>
        <v>189.74959871589084</v>
      </c>
      <c r="G678" t="s">
        <v>20</v>
      </c>
      <c r="H678">
        <v>1170</v>
      </c>
      <c r="I678" s="6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2053</v>
      </c>
      <c r="R678" t="s">
        <v>2054</v>
      </c>
      <c r="S678" s="12">
        <f t="shared" si="41"/>
        <v>41177.833333333336</v>
      </c>
      <c r="T678" s="12">
        <f t="shared" si="42"/>
        <v>41186.833333333336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 t="shared" si="40"/>
        <v>83.622641509433961</v>
      </c>
      <c r="G679" t="s">
        <v>14</v>
      </c>
      <c r="H679">
        <v>111</v>
      </c>
      <c r="I679" s="6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2046</v>
      </c>
      <c r="R679" t="s">
        <v>2052</v>
      </c>
      <c r="S679" s="12">
        <f t="shared" si="41"/>
        <v>42560.833333333328</v>
      </c>
      <c r="T679" s="12">
        <f t="shared" si="42"/>
        <v>42610.833333333328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 t="shared" si="40"/>
        <v>17.968844221105527</v>
      </c>
      <c r="G680" t="s">
        <v>74</v>
      </c>
      <c r="H680">
        <v>215</v>
      </c>
      <c r="I680" s="6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2040</v>
      </c>
      <c r="R680" t="s">
        <v>2043</v>
      </c>
      <c r="S680" s="12">
        <f t="shared" si="41"/>
        <v>43483.875</v>
      </c>
      <c r="T680" s="12">
        <f t="shared" si="42"/>
        <v>43485.875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 t="shared" si="40"/>
        <v>1036.5</v>
      </c>
      <c r="G681" t="s">
        <v>20</v>
      </c>
      <c r="H681">
        <v>363</v>
      </c>
      <c r="I681" s="6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2032</v>
      </c>
      <c r="R681" t="s">
        <v>2033</v>
      </c>
      <c r="S681" s="12">
        <f t="shared" si="41"/>
        <v>43755.833333333328</v>
      </c>
      <c r="T681" s="12">
        <f t="shared" si="42"/>
        <v>43760.833333333328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 t="shared" si="40"/>
        <v>97.405219780219781</v>
      </c>
      <c r="G682" t="s">
        <v>14</v>
      </c>
      <c r="H682">
        <v>2955</v>
      </c>
      <c r="I682" s="6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2049</v>
      </c>
      <c r="R682" t="s">
        <v>2060</v>
      </c>
      <c r="S682" s="12">
        <f t="shared" si="41"/>
        <v>43812.875</v>
      </c>
      <c r="T682" s="12">
        <f t="shared" si="42"/>
        <v>43814.875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 t="shared" si="40"/>
        <v>86.386203150461711</v>
      </c>
      <c r="G683" t="s">
        <v>14</v>
      </c>
      <c r="H683">
        <v>1657</v>
      </c>
      <c r="I683" s="6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2038</v>
      </c>
      <c r="R683" t="s">
        <v>2039</v>
      </c>
      <c r="S683" s="12">
        <f t="shared" si="41"/>
        <v>40897.875</v>
      </c>
      <c r="T683" s="12">
        <f t="shared" si="42"/>
        <v>40903.875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 t="shared" si="40"/>
        <v>150.16666666666666</v>
      </c>
      <c r="G684" t="s">
        <v>20</v>
      </c>
      <c r="H684">
        <v>103</v>
      </c>
      <c r="I684" s="6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2038</v>
      </c>
      <c r="R684" t="s">
        <v>2039</v>
      </c>
      <c r="S684" s="12">
        <f t="shared" si="41"/>
        <v>41618.875</v>
      </c>
      <c r="T684" s="12">
        <f t="shared" si="42"/>
        <v>41627.875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 t="shared" si="40"/>
        <v>358.43478260869563</v>
      </c>
      <c r="G685" t="s">
        <v>20</v>
      </c>
      <c r="H685">
        <v>147</v>
      </c>
      <c r="I685" s="6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2038</v>
      </c>
      <c r="R685" t="s">
        <v>2039</v>
      </c>
      <c r="S685" s="12">
        <f t="shared" si="41"/>
        <v>43358.833333333328</v>
      </c>
      <c r="T685" s="12">
        <f t="shared" si="42"/>
        <v>43360.833333333328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 t="shared" si="40"/>
        <v>542.85714285714289</v>
      </c>
      <c r="G686" t="s">
        <v>20</v>
      </c>
      <c r="H686">
        <v>110</v>
      </c>
      <c r="I686" s="6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2046</v>
      </c>
      <c r="R686" t="s">
        <v>2047</v>
      </c>
      <c r="S686" s="12">
        <f t="shared" si="41"/>
        <v>40357.833333333336</v>
      </c>
      <c r="T686" s="12">
        <f t="shared" si="42"/>
        <v>40377.833333333336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 t="shared" si="40"/>
        <v>67.500714285714281</v>
      </c>
      <c r="G687" t="s">
        <v>14</v>
      </c>
      <c r="H687">
        <v>926</v>
      </c>
      <c r="I687" s="6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2038</v>
      </c>
      <c r="R687" t="s">
        <v>2039</v>
      </c>
      <c r="S687" s="12">
        <f t="shared" si="41"/>
        <v>42238.833333333328</v>
      </c>
      <c r="T687" s="12">
        <f t="shared" si="42"/>
        <v>42262.833333333328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 t="shared" si="40"/>
        <v>191.74666666666667</v>
      </c>
      <c r="G688" t="s">
        <v>20</v>
      </c>
      <c r="H688">
        <v>134</v>
      </c>
      <c r="I688" s="6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2036</v>
      </c>
      <c r="R688" t="s">
        <v>2045</v>
      </c>
      <c r="S688" s="12">
        <f t="shared" si="41"/>
        <v>43185.833333333328</v>
      </c>
      <c r="T688" s="12">
        <f t="shared" si="42"/>
        <v>43196.833333333328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 t="shared" si="40"/>
        <v>932</v>
      </c>
      <c r="G689" t="s">
        <v>20</v>
      </c>
      <c r="H689">
        <v>269</v>
      </c>
      <c r="I689" s="6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2038</v>
      </c>
      <c r="R689" t="s">
        <v>2039</v>
      </c>
      <c r="S689" s="12">
        <f t="shared" si="41"/>
        <v>42805.875</v>
      </c>
      <c r="T689" s="12">
        <f t="shared" si="42"/>
        <v>42808.833333333328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 t="shared" si="40"/>
        <v>429.27586206896552</v>
      </c>
      <c r="G690" t="s">
        <v>20</v>
      </c>
      <c r="H690">
        <v>175</v>
      </c>
      <c r="I690" s="6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2040</v>
      </c>
      <c r="R690" t="s">
        <v>2059</v>
      </c>
      <c r="S690" s="12">
        <f t="shared" si="41"/>
        <v>43474.875</v>
      </c>
      <c r="T690" s="12">
        <f t="shared" si="42"/>
        <v>43490.875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 t="shared" si="40"/>
        <v>100.65753424657535</v>
      </c>
      <c r="G691" t="s">
        <v>20</v>
      </c>
      <c r="H691">
        <v>69</v>
      </c>
      <c r="I691" s="6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2036</v>
      </c>
      <c r="R691" t="s">
        <v>2037</v>
      </c>
      <c r="S691" s="12">
        <f t="shared" si="41"/>
        <v>41575.833333333336</v>
      </c>
      <c r="T691" s="12">
        <f t="shared" si="42"/>
        <v>41587.875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 t="shared" si="40"/>
        <v>226.61111111111109</v>
      </c>
      <c r="G692" t="s">
        <v>20</v>
      </c>
      <c r="H692">
        <v>190</v>
      </c>
      <c r="I692" s="6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2040</v>
      </c>
      <c r="R692" t="s">
        <v>2041</v>
      </c>
      <c r="S692" s="12">
        <f t="shared" si="41"/>
        <v>40873.875</v>
      </c>
      <c r="T692" s="12">
        <f t="shared" si="42"/>
        <v>40879.875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 t="shared" si="40"/>
        <v>142.38</v>
      </c>
      <c r="G693" t="s">
        <v>20</v>
      </c>
      <c r="H693">
        <v>237</v>
      </c>
      <c r="I693" s="6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2040</v>
      </c>
      <c r="R693" t="s">
        <v>2041</v>
      </c>
      <c r="S693" s="12">
        <f t="shared" si="41"/>
        <v>41184.833333333336</v>
      </c>
      <c r="T693" s="12">
        <f t="shared" si="42"/>
        <v>41201.833333333336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 t="shared" si="40"/>
        <v>90.633333333333326</v>
      </c>
      <c r="G694" t="s">
        <v>14</v>
      </c>
      <c r="H694">
        <v>77</v>
      </c>
      <c r="I694" s="6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2034</v>
      </c>
      <c r="R694" t="s">
        <v>2035</v>
      </c>
      <c r="S694" s="12">
        <f t="shared" si="41"/>
        <v>43654.833333333328</v>
      </c>
      <c r="T694" s="12">
        <f t="shared" si="42"/>
        <v>43672.833333333328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 t="shared" si="40"/>
        <v>63.966740576496676</v>
      </c>
      <c r="G695" t="s">
        <v>14</v>
      </c>
      <c r="H695">
        <v>1748</v>
      </c>
      <c r="I695" s="6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2038</v>
      </c>
      <c r="R695" t="s">
        <v>2039</v>
      </c>
      <c r="S695" s="12">
        <f t="shared" si="41"/>
        <v>43024.833333333328</v>
      </c>
      <c r="T695" s="12">
        <f t="shared" si="42"/>
        <v>43041.833333333328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 t="shared" si="40"/>
        <v>84.131868131868131</v>
      </c>
      <c r="G696" t="s">
        <v>14</v>
      </c>
      <c r="H696">
        <v>79</v>
      </c>
      <c r="I696" s="6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2038</v>
      </c>
      <c r="R696" t="s">
        <v>2039</v>
      </c>
      <c r="S696" s="12">
        <f t="shared" si="41"/>
        <v>43065.875</v>
      </c>
      <c r="T696" s="12">
        <f t="shared" si="42"/>
        <v>43102.875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 t="shared" si="40"/>
        <v>133.93478260869566</v>
      </c>
      <c r="G697" t="s">
        <v>20</v>
      </c>
      <c r="H697">
        <v>196</v>
      </c>
      <c r="I697" s="6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2034</v>
      </c>
      <c r="R697" t="s">
        <v>2035</v>
      </c>
      <c r="S697" s="12">
        <f t="shared" si="41"/>
        <v>42321.875</v>
      </c>
      <c r="T697" s="12">
        <f t="shared" si="42"/>
        <v>42337.875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 t="shared" si="40"/>
        <v>59.042047531992694</v>
      </c>
      <c r="G698" t="s">
        <v>14</v>
      </c>
      <c r="H698">
        <v>889</v>
      </c>
      <c r="I698" s="6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2038</v>
      </c>
      <c r="R698" t="s">
        <v>2039</v>
      </c>
      <c r="S698" s="12">
        <f t="shared" si="41"/>
        <v>42113.833333333328</v>
      </c>
      <c r="T698" s="12">
        <f t="shared" si="42"/>
        <v>42114.833333333328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 t="shared" si="40"/>
        <v>152.80062063615205</v>
      </c>
      <c r="G699" t="s">
        <v>20</v>
      </c>
      <c r="H699">
        <v>7295</v>
      </c>
      <c r="I699" s="6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2034</v>
      </c>
      <c r="R699" t="s">
        <v>2042</v>
      </c>
      <c r="S699" s="12">
        <f t="shared" si="41"/>
        <v>43189.833333333328</v>
      </c>
      <c r="T699" s="12">
        <f t="shared" si="42"/>
        <v>43191.833333333328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 t="shared" si="40"/>
        <v>446.69121140142522</v>
      </c>
      <c r="G700" t="s">
        <v>20</v>
      </c>
      <c r="H700">
        <v>2893</v>
      </c>
      <c r="I700" s="6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2036</v>
      </c>
      <c r="R700" t="s">
        <v>2045</v>
      </c>
      <c r="S700" s="12">
        <f t="shared" si="41"/>
        <v>40870.875</v>
      </c>
      <c r="T700" s="12">
        <f t="shared" si="42"/>
        <v>40884.875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 t="shared" si="40"/>
        <v>84.391891891891888</v>
      </c>
      <c r="G701" t="s">
        <v>14</v>
      </c>
      <c r="H701">
        <v>56</v>
      </c>
      <c r="I701" s="6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2040</v>
      </c>
      <c r="R701" t="s">
        <v>2043</v>
      </c>
      <c r="S701" s="12">
        <f t="shared" si="41"/>
        <v>43640.833333333328</v>
      </c>
      <c r="T701" s="12">
        <f t="shared" si="42"/>
        <v>43641.833333333328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 t="shared" si="40"/>
        <v>3</v>
      </c>
      <c r="G702" t="s">
        <v>14</v>
      </c>
      <c r="H702">
        <v>1</v>
      </c>
      <c r="I702" s="6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2036</v>
      </c>
      <c r="R702" t="s">
        <v>2045</v>
      </c>
      <c r="S702" s="12">
        <f t="shared" si="41"/>
        <v>40202.875</v>
      </c>
      <c r="T702" s="12">
        <f t="shared" si="42"/>
        <v>40217.875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 t="shared" si="40"/>
        <v>175.02692307692308</v>
      </c>
      <c r="G703" t="s">
        <v>20</v>
      </c>
      <c r="H703">
        <v>820</v>
      </c>
      <c r="I703" s="6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2038</v>
      </c>
      <c r="R703" t="s">
        <v>2039</v>
      </c>
      <c r="S703" s="12">
        <f t="shared" si="41"/>
        <v>40628.833333333336</v>
      </c>
      <c r="T703" s="12">
        <f t="shared" si="42"/>
        <v>40635.833333333336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 t="shared" si="40"/>
        <v>54.137931034482754</v>
      </c>
      <c r="G704" t="s">
        <v>14</v>
      </c>
      <c r="H704">
        <v>83</v>
      </c>
      <c r="I704" s="6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2036</v>
      </c>
      <c r="R704" t="s">
        <v>2045</v>
      </c>
      <c r="S704" s="12">
        <f t="shared" si="41"/>
        <v>41476.833333333336</v>
      </c>
      <c r="T704" s="12">
        <f t="shared" si="42"/>
        <v>41481.833333333336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 t="shared" si="40"/>
        <v>311.87381703470032</v>
      </c>
      <c r="G705" t="s">
        <v>20</v>
      </c>
      <c r="H705">
        <v>2038</v>
      </c>
      <c r="I705" s="6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2046</v>
      </c>
      <c r="R705" t="s">
        <v>2058</v>
      </c>
      <c r="S705" s="12">
        <f t="shared" si="41"/>
        <v>41019.833333333336</v>
      </c>
      <c r="T705" s="12">
        <f t="shared" si="42"/>
        <v>41036.833333333336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 t="shared" ref="F706:F769" si="44">(E706/D706)*100</f>
        <v>122.78160919540231</v>
      </c>
      <c r="G706" t="s">
        <v>20</v>
      </c>
      <c r="H706">
        <v>116</v>
      </c>
      <c r="I706" s="6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2040</v>
      </c>
      <c r="R706" t="s">
        <v>2048</v>
      </c>
      <c r="S706" s="12">
        <f t="shared" ref="S706:S769" si="45">(L706/86400)+25569+(-9/24)</f>
        <v>42554.833333333328</v>
      </c>
      <c r="T706" s="12">
        <f t="shared" ref="T706:T769" si="46">(M706/86400)+25569+(-9/24)</f>
        <v>42569.833333333328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 t="shared" si="44"/>
        <v>99.026517383618156</v>
      </c>
      <c r="G707" t="s">
        <v>14</v>
      </c>
      <c r="H707">
        <v>2025</v>
      </c>
      <c r="I707" s="6">
        <f t="shared" ref="I707:I770" si="47">IFERROR(E707/H707, "0")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2046</v>
      </c>
      <c r="R707" t="s">
        <v>2047</v>
      </c>
      <c r="S707" s="12">
        <f t="shared" si="45"/>
        <v>41618.875</v>
      </c>
      <c r="T707" s="12">
        <f t="shared" si="46"/>
        <v>41622.875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 t="shared" si="44"/>
        <v>127.84686346863469</v>
      </c>
      <c r="G708" t="s">
        <v>20</v>
      </c>
      <c r="H708">
        <v>1345</v>
      </c>
      <c r="I708" s="6">
        <f t="shared" si="4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2036</v>
      </c>
      <c r="R708" t="s">
        <v>2037</v>
      </c>
      <c r="S708" s="12">
        <f t="shared" si="45"/>
        <v>43470.875</v>
      </c>
      <c r="T708" s="12">
        <f t="shared" si="46"/>
        <v>43478.875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 t="shared" si="44"/>
        <v>158.61643835616439</v>
      </c>
      <c r="G709" t="s">
        <v>20</v>
      </c>
      <c r="H709">
        <v>168</v>
      </c>
      <c r="I709" s="6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2040</v>
      </c>
      <c r="R709" t="s">
        <v>2043</v>
      </c>
      <c r="S709" s="12">
        <f t="shared" si="45"/>
        <v>43441.875</v>
      </c>
      <c r="T709" s="12">
        <f t="shared" si="46"/>
        <v>43477.875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 t="shared" si="44"/>
        <v>707.05882352941171</v>
      </c>
      <c r="G710" t="s">
        <v>20</v>
      </c>
      <c r="H710">
        <v>137</v>
      </c>
      <c r="I710" s="6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2038</v>
      </c>
      <c r="R710" t="s">
        <v>2039</v>
      </c>
      <c r="S710" s="12">
        <f t="shared" si="45"/>
        <v>42876.833333333328</v>
      </c>
      <c r="T710" s="12">
        <f t="shared" si="46"/>
        <v>42886.833333333328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 t="shared" si="44"/>
        <v>142.38775510204081</v>
      </c>
      <c r="G711" t="s">
        <v>20</v>
      </c>
      <c r="H711">
        <v>186</v>
      </c>
      <c r="I711" s="6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2038</v>
      </c>
      <c r="R711" t="s">
        <v>2039</v>
      </c>
      <c r="S711" s="12">
        <f t="shared" si="45"/>
        <v>41017.833333333336</v>
      </c>
      <c r="T711" s="12">
        <f t="shared" si="46"/>
        <v>41024.833333333336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 t="shared" si="44"/>
        <v>147.86046511627907</v>
      </c>
      <c r="G712" t="s">
        <v>20</v>
      </c>
      <c r="H712">
        <v>125</v>
      </c>
      <c r="I712" s="6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2038</v>
      </c>
      <c r="R712" t="s">
        <v>2039</v>
      </c>
      <c r="S712" s="12">
        <f t="shared" si="45"/>
        <v>43294.833333333328</v>
      </c>
      <c r="T712" s="12">
        <f t="shared" si="46"/>
        <v>43301.833333333328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 t="shared" si="44"/>
        <v>20.322580645161288</v>
      </c>
      <c r="G713" t="s">
        <v>14</v>
      </c>
      <c r="H713">
        <v>14</v>
      </c>
      <c r="I713" s="6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2038</v>
      </c>
      <c r="R713" t="s">
        <v>2039</v>
      </c>
      <c r="S713" s="12">
        <f t="shared" si="45"/>
        <v>42392.875</v>
      </c>
      <c r="T713" s="12">
        <f t="shared" si="46"/>
        <v>42394.875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 t="shared" si="44"/>
        <v>1840.625</v>
      </c>
      <c r="G714" t="s">
        <v>20</v>
      </c>
      <c r="H714">
        <v>202</v>
      </c>
      <c r="I714" s="6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2038</v>
      </c>
      <c r="R714" t="s">
        <v>2039</v>
      </c>
      <c r="S714" s="12">
        <f t="shared" si="45"/>
        <v>42558.833333333328</v>
      </c>
      <c r="T714" s="12">
        <f t="shared" si="46"/>
        <v>42599.833333333328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 t="shared" si="44"/>
        <v>161.94202898550725</v>
      </c>
      <c r="G715" t="s">
        <v>20</v>
      </c>
      <c r="H715">
        <v>103</v>
      </c>
      <c r="I715" s="6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2046</v>
      </c>
      <c r="R715" t="s">
        <v>2055</v>
      </c>
      <c r="S715" s="12">
        <f t="shared" si="45"/>
        <v>42603.833333333328</v>
      </c>
      <c r="T715" s="12">
        <f t="shared" si="46"/>
        <v>42615.833333333328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 t="shared" si="44"/>
        <v>472.82077922077923</v>
      </c>
      <c r="G716" t="s">
        <v>20</v>
      </c>
      <c r="H716">
        <v>1785</v>
      </c>
      <c r="I716" s="6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2034</v>
      </c>
      <c r="R716" t="s">
        <v>2035</v>
      </c>
      <c r="S716" s="12">
        <f t="shared" si="45"/>
        <v>41869.833333333336</v>
      </c>
      <c r="T716" s="12">
        <f t="shared" si="46"/>
        <v>41870.833333333336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 t="shared" si="44"/>
        <v>24.466101694915253</v>
      </c>
      <c r="G717" t="s">
        <v>14</v>
      </c>
      <c r="H717">
        <v>656</v>
      </c>
      <c r="I717" s="6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2049</v>
      </c>
      <c r="R717" t="s">
        <v>2060</v>
      </c>
      <c r="S717" s="12">
        <f t="shared" si="45"/>
        <v>40396.833333333336</v>
      </c>
      <c r="T717" s="12">
        <f t="shared" si="46"/>
        <v>40401.833333333336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 t="shared" si="44"/>
        <v>517.65</v>
      </c>
      <c r="G718" t="s">
        <v>20</v>
      </c>
      <c r="H718">
        <v>157</v>
      </c>
      <c r="I718" s="6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2038</v>
      </c>
      <c r="R718" t="s">
        <v>2039</v>
      </c>
      <c r="S718" s="12">
        <f t="shared" si="45"/>
        <v>41464.833333333336</v>
      </c>
      <c r="T718" s="12">
        <f t="shared" si="46"/>
        <v>41492.833333333336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 t="shared" si="44"/>
        <v>247.64285714285714</v>
      </c>
      <c r="G719" t="s">
        <v>20</v>
      </c>
      <c r="H719">
        <v>555</v>
      </c>
      <c r="I719" s="6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2040</v>
      </c>
      <c r="R719" t="s">
        <v>2041</v>
      </c>
      <c r="S719" s="12">
        <f t="shared" si="45"/>
        <v>40776.833333333336</v>
      </c>
      <c r="T719" s="12">
        <f t="shared" si="46"/>
        <v>40797.833333333336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 t="shared" si="44"/>
        <v>100.20481927710843</v>
      </c>
      <c r="G720" t="s">
        <v>20</v>
      </c>
      <c r="H720">
        <v>297</v>
      </c>
      <c r="I720" s="6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2036</v>
      </c>
      <c r="R720" t="s">
        <v>2045</v>
      </c>
      <c r="S720" s="12">
        <f t="shared" si="45"/>
        <v>41441.833333333336</v>
      </c>
      <c r="T720" s="12">
        <f t="shared" si="46"/>
        <v>41467.833333333336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 t="shared" si="44"/>
        <v>153</v>
      </c>
      <c r="G721" t="s">
        <v>20</v>
      </c>
      <c r="H721">
        <v>123</v>
      </c>
      <c r="I721" s="6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2046</v>
      </c>
      <c r="R721" t="s">
        <v>2052</v>
      </c>
      <c r="S721" s="12">
        <f t="shared" si="45"/>
        <v>41057.833333333336</v>
      </c>
      <c r="T721" s="12">
        <f t="shared" si="46"/>
        <v>41068.833333333336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 t="shared" si="44"/>
        <v>37.091954022988503</v>
      </c>
      <c r="G722" t="s">
        <v>74</v>
      </c>
      <c r="H722">
        <v>38</v>
      </c>
      <c r="I722" s="6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2038</v>
      </c>
      <c r="R722" t="s">
        <v>2039</v>
      </c>
      <c r="S722" s="12">
        <f t="shared" si="45"/>
        <v>43151.875</v>
      </c>
      <c r="T722" s="12">
        <f t="shared" si="46"/>
        <v>43165.875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 t="shared" si="44"/>
        <v>4.392394822006473</v>
      </c>
      <c r="G723" t="s">
        <v>74</v>
      </c>
      <c r="H723">
        <v>60</v>
      </c>
      <c r="I723" s="6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2034</v>
      </c>
      <c r="R723" t="s">
        <v>2035</v>
      </c>
      <c r="S723" s="12">
        <f t="shared" si="45"/>
        <v>43193.833333333328</v>
      </c>
      <c r="T723" s="12">
        <f t="shared" si="46"/>
        <v>43199.833333333328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 t="shared" si="44"/>
        <v>156.50721649484535</v>
      </c>
      <c r="G724" t="s">
        <v>20</v>
      </c>
      <c r="H724">
        <v>3036</v>
      </c>
      <c r="I724" s="6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2040</v>
      </c>
      <c r="R724" t="s">
        <v>2041</v>
      </c>
      <c r="S724" s="12">
        <f t="shared" si="45"/>
        <v>43044.875</v>
      </c>
      <c r="T724" s="12">
        <f t="shared" si="46"/>
        <v>43071.875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 t="shared" si="44"/>
        <v>270.40816326530609</v>
      </c>
      <c r="G725" t="s">
        <v>20</v>
      </c>
      <c r="H725">
        <v>144</v>
      </c>
      <c r="I725" s="6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2038</v>
      </c>
      <c r="R725" t="s">
        <v>2039</v>
      </c>
      <c r="S725" s="12">
        <f t="shared" si="45"/>
        <v>42430.875</v>
      </c>
      <c r="T725" s="12">
        <f t="shared" si="46"/>
        <v>42451.833333333328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 t="shared" si="44"/>
        <v>134.05952380952382</v>
      </c>
      <c r="G726" t="s">
        <v>20</v>
      </c>
      <c r="H726">
        <v>121</v>
      </c>
      <c r="I726" s="6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2038</v>
      </c>
      <c r="R726" t="s">
        <v>2039</v>
      </c>
      <c r="S726" s="12">
        <f t="shared" si="45"/>
        <v>41933.833333333336</v>
      </c>
      <c r="T726" s="12">
        <f t="shared" si="46"/>
        <v>41935.833333333336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 t="shared" si="44"/>
        <v>50.398033126293996</v>
      </c>
      <c r="G727" t="s">
        <v>14</v>
      </c>
      <c r="H727">
        <v>1596</v>
      </c>
      <c r="I727" s="6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2049</v>
      </c>
      <c r="R727" t="s">
        <v>2060</v>
      </c>
      <c r="S727" s="12">
        <f t="shared" si="45"/>
        <v>41957.875</v>
      </c>
      <c r="T727" s="12">
        <f t="shared" si="46"/>
        <v>41959.875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 t="shared" si="44"/>
        <v>88.815837937384899</v>
      </c>
      <c r="G728" t="s">
        <v>74</v>
      </c>
      <c r="H728">
        <v>524</v>
      </c>
      <c r="I728" s="6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2038</v>
      </c>
      <c r="R728" t="s">
        <v>2039</v>
      </c>
      <c r="S728" s="12">
        <f t="shared" si="45"/>
        <v>40475.833333333336</v>
      </c>
      <c r="T728" s="12">
        <f t="shared" si="46"/>
        <v>40481.833333333336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 t="shared" si="44"/>
        <v>165</v>
      </c>
      <c r="G729" t="s">
        <v>20</v>
      </c>
      <c r="H729">
        <v>181</v>
      </c>
      <c r="I729" s="6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2036</v>
      </c>
      <c r="R729" t="s">
        <v>2037</v>
      </c>
      <c r="S729" s="12">
        <f t="shared" si="45"/>
        <v>43484.875</v>
      </c>
      <c r="T729" s="12">
        <f t="shared" si="46"/>
        <v>43542.833333333328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 t="shared" si="44"/>
        <v>17.5</v>
      </c>
      <c r="G730" t="s">
        <v>14</v>
      </c>
      <c r="H730">
        <v>10</v>
      </c>
      <c r="I730" s="6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2038</v>
      </c>
      <c r="R730" t="s">
        <v>2039</v>
      </c>
      <c r="S730" s="12">
        <f t="shared" si="45"/>
        <v>42514.833333333328</v>
      </c>
      <c r="T730" s="12">
        <f t="shared" si="46"/>
        <v>42525.833333333328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 t="shared" si="44"/>
        <v>185.66071428571428</v>
      </c>
      <c r="G731" t="s">
        <v>20</v>
      </c>
      <c r="H731">
        <v>122</v>
      </c>
      <c r="I731" s="6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2040</v>
      </c>
      <c r="R731" t="s">
        <v>2043</v>
      </c>
      <c r="S731" s="12">
        <f t="shared" si="45"/>
        <v>41308.875</v>
      </c>
      <c r="T731" s="12">
        <f t="shared" si="46"/>
        <v>41310.875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 t="shared" si="44"/>
        <v>412.6631944444444</v>
      </c>
      <c r="G732" t="s">
        <v>20</v>
      </c>
      <c r="H732">
        <v>1071</v>
      </c>
      <c r="I732" s="6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2036</v>
      </c>
      <c r="R732" t="s">
        <v>2045</v>
      </c>
      <c r="S732" s="12">
        <f t="shared" si="45"/>
        <v>42146.833333333328</v>
      </c>
      <c r="T732" s="12">
        <f t="shared" si="46"/>
        <v>42152.833333333328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 t="shared" si="44"/>
        <v>90.25</v>
      </c>
      <c r="G733" t="s">
        <v>74</v>
      </c>
      <c r="H733">
        <v>219</v>
      </c>
      <c r="I733" s="6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2036</v>
      </c>
      <c r="R733" t="s">
        <v>2037</v>
      </c>
      <c r="S733" s="12">
        <f t="shared" si="45"/>
        <v>42938.833333333328</v>
      </c>
      <c r="T733" s="12">
        <f t="shared" si="46"/>
        <v>42939.833333333328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 t="shared" si="44"/>
        <v>91.984615384615381</v>
      </c>
      <c r="G734" t="s">
        <v>14</v>
      </c>
      <c r="H734">
        <v>1121</v>
      </c>
      <c r="I734" s="6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2034</v>
      </c>
      <c r="R734" t="s">
        <v>2035</v>
      </c>
      <c r="S734" s="12">
        <f t="shared" si="45"/>
        <v>42815.833333333328</v>
      </c>
      <c r="T734" s="12">
        <f t="shared" si="46"/>
        <v>42838.833333333328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 t="shared" si="44"/>
        <v>527.00632911392404</v>
      </c>
      <c r="G735" t="s">
        <v>20</v>
      </c>
      <c r="H735">
        <v>980</v>
      </c>
      <c r="I735" s="6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2034</v>
      </c>
      <c r="R735" t="s">
        <v>2056</v>
      </c>
      <c r="S735" s="12">
        <f t="shared" si="45"/>
        <v>41843.833333333336</v>
      </c>
      <c r="T735" s="12">
        <f t="shared" si="46"/>
        <v>41856.833333333336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 t="shared" si="44"/>
        <v>319.14285714285711</v>
      </c>
      <c r="G736" t="s">
        <v>20</v>
      </c>
      <c r="H736">
        <v>536</v>
      </c>
      <c r="I736" s="6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2038</v>
      </c>
      <c r="R736" t="s">
        <v>2039</v>
      </c>
      <c r="S736" s="12">
        <f t="shared" si="45"/>
        <v>42762.875</v>
      </c>
      <c r="T736" s="12">
        <f t="shared" si="46"/>
        <v>42774.875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 t="shared" si="44"/>
        <v>354.18867924528303</v>
      </c>
      <c r="G737" t="s">
        <v>20</v>
      </c>
      <c r="H737">
        <v>1991</v>
      </c>
      <c r="I737" s="6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2053</v>
      </c>
      <c r="R737" t="s">
        <v>2054</v>
      </c>
      <c r="S737" s="12">
        <f t="shared" si="45"/>
        <v>42458.833333333328</v>
      </c>
      <c r="T737" s="12">
        <f t="shared" si="46"/>
        <v>42465.833333333328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 t="shared" si="44"/>
        <v>32.896103896103895</v>
      </c>
      <c r="G738" t="s">
        <v>74</v>
      </c>
      <c r="H738">
        <v>29</v>
      </c>
      <c r="I738" s="6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2046</v>
      </c>
      <c r="R738" t="s">
        <v>2047</v>
      </c>
      <c r="S738" s="12">
        <f t="shared" si="45"/>
        <v>42054.875</v>
      </c>
      <c r="T738" s="12">
        <f t="shared" si="46"/>
        <v>42058.875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 t="shared" si="44"/>
        <v>135.8918918918919</v>
      </c>
      <c r="G739" t="s">
        <v>20</v>
      </c>
      <c r="H739">
        <v>180</v>
      </c>
      <c r="I739" s="6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2034</v>
      </c>
      <c r="R739" t="s">
        <v>2044</v>
      </c>
      <c r="S739" s="12">
        <f t="shared" si="45"/>
        <v>42684.875</v>
      </c>
      <c r="T739" s="12">
        <f t="shared" si="46"/>
        <v>42696.875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 t="shared" si="44"/>
        <v>2.0843373493975905</v>
      </c>
      <c r="G740" t="s">
        <v>14</v>
      </c>
      <c r="H740">
        <v>15</v>
      </c>
      <c r="I740" s="6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2038</v>
      </c>
      <c r="R740" t="s">
        <v>2039</v>
      </c>
      <c r="S740" s="12">
        <f t="shared" si="45"/>
        <v>41958.875</v>
      </c>
      <c r="T740" s="12">
        <f t="shared" si="46"/>
        <v>41980.875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 t="shared" si="44"/>
        <v>61</v>
      </c>
      <c r="G741" t="s">
        <v>14</v>
      </c>
      <c r="H741">
        <v>191</v>
      </c>
      <c r="I741" s="6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2034</v>
      </c>
      <c r="R741" t="s">
        <v>2044</v>
      </c>
      <c r="S741" s="12">
        <f t="shared" si="45"/>
        <v>41088.833333333336</v>
      </c>
      <c r="T741" s="12">
        <f t="shared" si="46"/>
        <v>41089.833333333336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 t="shared" si="44"/>
        <v>30.037735849056602</v>
      </c>
      <c r="G742" t="s">
        <v>14</v>
      </c>
      <c r="H742">
        <v>16</v>
      </c>
      <c r="I742" s="6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2038</v>
      </c>
      <c r="R742" t="s">
        <v>2039</v>
      </c>
      <c r="S742" s="12">
        <f t="shared" si="45"/>
        <v>42768.875</v>
      </c>
      <c r="T742" s="12">
        <f t="shared" si="46"/>
        <v>42771.875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 t="shared" si="44"/>
        <v>1179.1666666666665</v>
      </c>
      <c r="G743" t="s">
        <v>20</v>
      </c>
      <c r="H743">
        <v>130</v>
      </c>
      <c r="I743" s="6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2038</v>
      </c>
      <c r="R743" t="s">
        <v>2039</v>
      </c>
      <c r="S743" s="12">
        <f t="shared" si="45"/>
        <v>40320.833333333336</v>
      </c>
      <c r="T743" s="12">
        <f t="shared" si="46"/>
        <v>40321.833333333336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 t="shared" si="44"/>
        <v>1126.0833333333335</v>
      </c>
      <c r="G744" t="s">
        <v>20</v>
      </c>
      <c r="H744">
        <v>122</v>
      </c>
      <c r="I744" s="6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2034</v>
      </c>
      <c r="R744" t="s">
        <v>2042</v>
      </c>
      <c r="S744" s="12">
        <f t="shared" si="45"/>
        <v>40196.875</v>
      </c>
      <c r="T744" s="12">
        <f t="shared" si="46"/>
        <v>40238.875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 t="shared" si="44"/>
        <v>12.923076923076923</v>
      </c>
      <c r="G745" t="s">
        <v>14</v>
      </c>
      <c r="H745">
        <v>17</v>
      </c>
      <c r="I745" s="6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2038</v>
      </c>
      <c r="R745" t="s">
        <v>2039</v>
      </c>
      <c r="S745" s="12">
        <f t="shared" si="45"/>
        <v>42297.833333333328</v>
      </c>
      <c r="T745" s="12">
        <f t="shared" si="46"/>
        <v>42303.833333333328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 t="shared" si="44"/>
        <v>712</v>
      </c>
      <c r="G746" t="s">
        <v>20</v>
      </c>
      <c r="H746">
        <v>140</v>
      </c>
      <c r="I746" s="6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2038</v>
      </c>
      <c r="R746" t="s">
        <v>2039</v>
      </c>
      <c r="S746" s="12">
        <f t="shared" si="45"/>
        <v>43321.833333333328</v>
      </c>
      <c r="T746" s="12">
        <f t="shared" si="46"/>
        <v>43323.833333333328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 t="shared" si="44"/>
        <v>30.304347826086957</v>
      </c>
      <c r="G747" t="s">
        <v>14</v>
      </c>
      <c r="H747">
        <v>34</v>
      </c>
      <c r="I747" s="6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2036</v>
      </c>
      <c r="R747" t="s">
        <v>2045</v>
      </c>
      <c r="S747" s="12">
        <f t="shared" si="45"/>
        <v>40327.833333333336</v>
      </c>
      <c r="T747" s="12">
        <f t="shared" si="46"/>
        <v>40354.833333333336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 t="shared" si="44"/>
        <v>212.50896057347671</v>
      </c>
      <c r="G748" t="s">
        <v>20</v>
      </c>
      <c r="H748">
        <v>3388</v>
      </c>
      <c r="I748" s="6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2036</v>
      </c>
      <c r="R748" t="s">
        <v>2037</v>
      </c>
      <c r="S748" s="12">
        <f t="shared" si="45"/>
        <v>40824.833333333336</v>
      </c>
      <c r="T748" s="12">
        <f t="shared" si="46"/>
        <v>40829.833333333336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 t="shared" si="44"/>
        <v>228.85714285714286</v>
      </c>
      <c r="G749" t="s">
        <v>20</v>
      </c>
      <c r="H749">
        <v>280</v>
      </c>
      <c r="I749" s="6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2038</v>
      </c>
      <c r="R749" t="s">
        <v>2039</v>
      </c>
      <c r="S749" s="12">
        <f t="shared" si="45"/>
        <v>40422.833333333336</v>
      </c>
      <c r="T749" s="12">
        <f t="shared" si="46"/>
        <v>40433.833333333336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 t="shared" si="44"/>
        <v>34.959979476654695</v>
      </c>
      <c r="G750" t="s">
        <v>74</v>
      </c>
      <c r="H750">
        <v>614</v>
      </c>
      <c r="I750" s="6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2040</v>
      </c>
      <c r="R750" t="s">
        <v>2048</v>
      </c>
      <c r="S750" s="12">
        <f t="shared" si="45"/>
        <v>40237.875</v>
      </c>
      <c r="T750" s="12">
        <f t="shared" si="46"/>
        <v>40262.833333333336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 t="shared" si="44"/>
        <v>157.29069767441862</v>
      </c>
      <c r="G751" t="s">
        <v>20</v>
      </c>
      <c r="H751">
        <v>366</v>
      </c>
      <c r="I751" s="6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2036</v>
      </c>
      <c r="R751" t="s">
        <v>2045</v>
      </c>
      <c r="S751" s="12">
        <f t="shared" si="45"/>
        <v>41919.833333333336</v>
      </c>
      <c r="T751" s="12">
        <f t="shared" si="46"/>
        <v>41931.833333333336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 t="shared" si="44"/>
        <v>1</v>
      </c>
      <c r="G752" t="s">
        <v>14</v>
      </c>
      <c r="H752">
        <v>1</v>
      </c>
      <c r="I752" s="6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2034</v>
      </c>
      <c r="R752" t="s">
        <v>2042</v>
      </c>
      <c r="S752" s="12">
        <f t="shared" si="45"/>
        <v>40359.833333333336</v>
      </c>
      <c r="T752" s="12">
        <f t="shared" si="46"/>
        <v>40384.833333333336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 t="shared" si="44"/>
        <v>232.30555555555554</v>
      </c>
      <c r="G753" t="s">
        <v>20</v>
      </c>
      <c r="H753">
        <v>270</v>
      </c>
      <c r="I753" s="6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2046</v>
      </c>
      <c r="R753" t="s">
        <v>2047</v>
      </c>
      <c r="S753" s="12">
        <f t="shared" si="45"/>
        <v>42445.833333333328</v>
      </c>
      <c r="T753" s="12">
        <f t="shared" si="46"/>
        <v>42460.833333333328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 t="shared" si="44"/>
        <v>92.448275862068968</v>
      </c>
      <c r="G754" t="s">
        <v>74</v>
      </c>
      <c r="H754">
        <v>114</v>
      </c>
      <c r="I754" s="6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2038</v>
      </c>
      <c r="R754" t="s">
        <v>2039</v>
      </c>
      <c r="S754" s="12">
        <f t="shared" si="45"/>
        <v>40394.833333333336</v>
      </c>
      <c r="T754" s="12">
        <f t="shared" si="46"/>
        <v>40412.833333333336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 t="shared" si="44"/>
        <v>256.70212765957444</v>
      </c>
      <c r="G755" t="s">
        <v>20</v>
      </c>
      <c r="H755">
        <v>137</v>
      </c>
      <c r="I755" s="6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2053</v>
      </c>
      <c r="R755" t="s">
        <v>2054</v>
      </c>
      <c r="S755" s="12">
        <f t="shared" si="45"/>
        <v>40320.833333333336</v>
      </c>
      <c r="T755" s="12">
        <f t="shared" si="46"/>
        <v>40335.833333333336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 t="shared" si="44"/>
        <v>168.47017045454547</v>
      </c>
      <c r="G756" t="s">
        <v>20</v>
      </c>
      <c r="H756">
        <v>3205</v>
      </c>
      <c r="I756" s="6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2038</v>
      </c>
      <c r="R756" t="s">
        <v>2039</v>
      </c>
      <c r="S756" s="12">
        <f t="shared" si="45"/>
        <v>41209.833333333336</v>
      </c>
      <c r="T756" s="12">
        <f t="shared" si="46"/>
        <v>41262.875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 t="shared" si="44"/>
        <v>166.57777777777778</v>
      </c>
      <c r="G757" t="s">
        <v>20</v>
      </c>
      <c r="H757">
        <v>288</v>
      </c>
      <c r="I757" s="6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2038</v>
      </c>
      <c r="R757" t="s">
        <v>2039</v>
      </c>
      <c r="S757" s="12">
        <f t="shared" si="45"/>
        <v>43095.875</v>
      </c>
      <c r="T757" s="12">
        <f t="shared" si="46"/>
        <v>43107.875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 t="shared" si="44"/>
        <v>772.07692307692309</v>
      </c>
      <c r="G758" t="s">
        <v>20</v>
      </c>
      <c r="H758">
        <v>148</v>
      </c>
      <c r="I758" s="6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2038</v>
      </c>
      <c r="R758" t="s">
        <v>2039</v>
      </c>
      <c r="S758" s="12">
        <f t="shared" si="45"/>
        <v>42023.875</v>
      </c>
      <c r="T758" s="12">
        <f t="shared" si="46"/>
        <v>42029.875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 t="shared" si="44"/>
        <v>406.85714285714283</v>
      </c>
      <c r="G759" t="s">
        <v>20</v>
      </c>
      <c r="H759">
        <v>114</v>
      </c>
      <c r="I759" s="6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2040</v>
      </c>
      <c r="R759" t="s">
        <v>2043</v>
      </c>
      <c r="S759" s="12">
        <f t="shared" si="45"/>
        <v>40674.833333333336</v>
      </c>
      <c r="T759" s="12">
        <f t="shared" si="46"/>
        <v>40678.833333333336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 t="shared" si="44"/>
        <v>564.20608108108115</v>
      </c>
      <c r="G760" t="s">
        <v>20</v>
      </c>
      <c r="H760">
        <v>1518</v>
      </c>
      <c r="I760" s="6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2034</v>
      </c>
      <c r="R760" t="s">
        <v>2035</v>
      </c>
      <c r="S760" s="12">
        <f t="shared" si="45"/>
        <v>41935.833333333336</v>
      </c>
      <c r="T760" s="12">
        <f t="shared" si="46"/>
        <v>41944.833333333336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 t="shared" si="44"/>
        <v>68.426865671641792</v>
      </c>
      <c r="G761" t="s">
        <v>14</v>
      </c>
      <c r="H761">
        <v>1274</v>
      </c>
      <c r="I761" s="6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2034</v>
      </c>
      <c r="R761" t="s">
        <v>2042</v>
      </c>
      <c r="S761" s="12">
        <f t="shared" si="45"/>
        <v>43135.875</v>
      </c>
      <c r="T761" s="12">
        <f t="shared" si="46"/>
        <v>43165.875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 t="shared" si="44"/>
        <v>34.351966873706004</v>
      </c>
      <c r="G762" t="s">
        <v>14</v>
      </c>
      <c r="H762">
        <v>210</v>
      </c>
      <c r="I762" s="6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2049</v>
      </c>
      <c r="R762" t="s">
        <v>2050</v>
      </c>
      <c r="S762" s="12">
        <f t="shared" si="45"/>
        <v>43677.833333333328</v>
      </c>
      <c r="T762" s="12">
        <f t="shared" si="46"/>
        <v>43706.833333333328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 t="shared" si="44"/>
        <v>655.4545454545455</v>
      </c>
      <c r="G763" t="s">
        <v>20</v>
      </c>
      <c r="H763">
        <v>166</v>
      </c>
      <c r="I763" s="6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2034</v>
      </c>
      <c r="R763" t="s">
        <v>2035</v>
      </c>
      <c r="S763" s="12">
        <f t="shared" si="45"/>
        <v>42937.833333333328</v>
      </c>
      <c r="T763" s="12">
        <f t="shared" si="46"/>
        <v>42942.833333333328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 t="shared" si="44"/>
        <v>177.25714285714284</v>
      </c>
      <c r="G764" t="s">
        <v>20</v>
      </c>
      <c r="H764">
        <v>100</v>
      </c>
      <c r="I764" s="6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2034</v>
      </c>
      <c r="R764" t="s">
        <v>2057</v>
      </c>
      <c r="S764" s="12">
        <f t="shared" si="45"/>
        <v>41240.875</v>
      </c>
      <c r="T764" s="12">
        <f t="shared" si="46"/>
        <v>41251.875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 t="shared" si="44"/>
        <v>113.17857142857144</v>
      </c>
      <c r="G765" t="s">
        <v>20</v>
      </c>
      <c r="H765">
        <v>235</v>
      </c>
      <c r="I765" s="6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2038</v>
      </c>
      <c r="R765" t="s">
        <v>2039</v>
      </c>
      <c r="S765" s="12">
        <f t="shared" si="45"/>
        <v>41036.833333333336</v>
      </c>
      <c r="T765" s="12">
        <f t="shared" si="46"/>
        <v>41071.833333333336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 t="shared" si="44"/>
        <v>728.18181818181824</v>
      </c>
      <c r="G766" t="s">
        <v>20</v>
      </c>
      <c r="H766">
        <v>148</v>
      </c>
      <c r="I766" s="6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2034</v>
      </c>
      <c r="R766" t="s">
        <v>2035</v>
      </c>
      <c r="S766" s="12">
        <f t="shared" si="45"/>
        <v>40675.833333333336</v>
      </c>
      <c r="T766" s="12">
        <f t="shared" si="46"/>
        <v>40683.833333333336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 t="shared" si="44"/>
        <v>208.33333333333334</v>
      </c>
      <c r="G767" t="s">
        <v>20</v>
      </c>
      <c r="H767">
        <v>198</v>
      </c>
      <c r="I767" s="6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2034</v>
      </c>
      <c r="R767" t="s">
        <v>2044</v>
      </c>
      <c r="S767" s="12">
        <f t="shared" si="45"/>
        <v>42839.833333333328</v>
      </c>
      <c r="T767" s="12">
        <f t="shared" si="46"/>
        <v>42864.833333333328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 t="shared" si="44"/>
        <v>31.171232876712331</v>
      </c>
      <c r="G768" t="s">
        <v>14</v>
      </c>
      <c r="H768">
        <v>248</v>
      </c>
      <c r="I768" s="6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2040</v>
      </c>
      <c r="R768" t="s">
        <v>2062</v>
      </c>
      <c r="S768" s="12">
        <f t="shared" si="45"/>
        <v>43361.833333333328</v>
      </c>
      <c r="T768" s="12">
        <f t="shared" si="46"/>
        <v>43362.833333333328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 t="shared" si="44"/>
        <v>56.967078189300416</v>
      </c>
      <c r="G769" t="s">
        <v>14</v>
      </c>
      <c r="H769">
        <v>513</v>
      </c>
      <c r="I769" s="6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2046</v>
      </c>
      <c r="R769" t="s">
        <v>2058</v>
      </c>
      <c r="S769" s="12">
        <f t="shared" si="45"/>
        <v>42282.833333333328</v>
      </c>
      <c r="T769" s="12">
        <f t="shared" si="46"/>
        <v>42327.875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 t="shared" ref="F770:F833" si="48">(E770/D770)*100</f>
        <v>231</v>
      </c>
      <c r="G770" t="s">
        <v>20</v>
      </c>
      <c r="H770">
        <v>150</v>
      </c>
      <c r="I770" s="6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2038</v>
      </c>
      <c r="R770" t="s">
        <v>2039</v>
      </c>
      <c r="S770" s="12">
        <f t="shared" ref="S770:S833" si="49">(L770/86400)+25569+(-9/24)</f>
        <v>41618.875</v>
      </c>
      <c r="T770" s="12">
        <f t="shared" ref="T770:T833" si="50">(M770/86400)+25569+(-9/24)</f>
        <v>41633.875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 t="shared" si="48"/>
        <v>86.867834394904463</v>
      </c>
      <c r="G771" t="s">
        <v>14</v>
      </c>
      <c r="H771">
        <v>3410</v>
      </c>
      <c r="I771" s="6">
        <f t="shared" ref="I771:I834" si="51">IFERROR(E771/H771, "0")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2049</v>
      </c>
      <c r="R771" t="s">
        <v>2050</v>
      </c>
      <c r="S771" s="12">
        <f t="shared" si="49"/>
        <v>41500.833333333336</v>
      </c>
      <c r="T771" s="12">
        <f t="shared" si="50"/>
        <v>41526.833333333336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 t="shared" si="48"/>
        <v>270.74418604651163</v>
      </c>
      <c r="G772" t="s">
        <v>20</v>
      </c>
      <c r="H772">
        <v>216</v>
      </c>
      <c r="I772" s="6">
        <f t="shared" si="5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2038</v>
      </c>
      <c r="R772" t="s">
        <v>2039</v>
      </c>
      <c r="S772" s="12">
        <f t="shared" si="49"/>
        <v>41742.833333333336</v>
      </c>
      <c r="T772" s="12">
        <f t="shared" si="50"/>
        <v>41749.833333333336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 t="shared" si="48"/>
        <v>49.446428571428569</v>
      </c>
      <c r="G773" t="s">
        <v>74</v>
      </c>
      <c r="H773">
        <v>26</v>
      </c>
      <c r="I773" s="6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2038</v>
      </c>
      <c r="R773" t="s">
        <v>2039</v>
      </c>
      <c r="S773" s="12">
        <f t="shared" si="49"/>
        <v>43490.875</v>
      </c>
      <c r="T773" s="12">
        <f t="shared" si="50"/>
        <v>43517.875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 t="shared" si="48"/>
        <v>113.3596256684492</v>
      </c>
      <c r="G774" t="s">
        <v>20</v>
      </c>
      <c r="H774">
        <v>5139</v>
      </c>
      <c r="I774" s="6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2034</v>
      </c>
      <c r="R774" t="s">
        <v>2044</v>
      </c>
      <c r="S774" s="12">
        <f t="shared" si="49"/>
        <v>43504.875</v>
      </c>
      <c r="T774" s="12">
        <f t="shared" si="50"/>
        <v>43508.875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 t="shared" si="48"/>
        <v>190.55555555555554</v>
      </c>
      <c r="G775" t="s">
        <v>20</v>
      </c>
      <c r="H775">
        <v>2353</v>
      </c>
      <c r="I775" s="6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2038</v>
      </c>
      <c r="R775" t="s">
        <v>2039</v>
      </c>
      <c r="S775" s="12">
        <f t="shared" si="49"/>
        <v>42837.833333333328</v>
      </c>
      <c r="T775" s="12">
        <f t="shared" si="50"/>
        <v>42847.833333333328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 t="shared" si="48"/>
        <v>135.5</v>
      </c>
      <c r="G776" t="s">
        <v>20</v>
      </c>
      <c r="H776">
        <v>78</v>
      </c>
      <c r="I776" s="6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2036</v>
      </c>
      <c r="R776" t="s">
        <v>2037</v>
      </c>
      <c r="S776" s="12">
        <f t="shared" si="49"/>
        <v>42512.833333333328</v>
      </c>
      <c r="T776" s="12">
        <f t="shared" si="50"/>
        <v>42553.833333333328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 t="shared" si="48"/>
        <v>10.297872340425531</v>
      </c>
      <c r="G777" t="s">
        <v>14</v>
      </c>
      <c r="H777">
        <v>10</v>
      </c>
      <c r="I777" s="6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2034</v>
      </c>
      <c r="R777" t="s">
        <v>2035</v>
      </c>
      <c r="S777" s="12">
        <f t="shared" si="49"/>
        <v>41948.875</v>
      </c>
      <c r="T777" s="12">
        <f t="shared" si="50"/>
        <v>41958.875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 t="shared" si="48"/>
        <v>65.544223826714799</v>
      </c>
      <c r="G778" t="s">
        <v>14</v>
      </c>
      <c r="H778">
        <v>2201</v>
      </c>
      <c r="I778" s="6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2038</v>
      </c>
      <c r="R778" t="s">
        <v>2039</v>
      </c>
      <c r="S778" s="12">
        <f t="shared" si="49"/>
        <v>43649.833333333328</v>
      </c>
      <c r="T778" s="12">
        <f t="shared" si="50"/>
        <v>43667.833333333328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 t="shared" si="48"/>
        <v>49.026652452025587</v>
      </c>
      <c r="G779" t="s">
        <v>14</v>
      </c>
      <c r="H779">
        <v>676</v>
      </c>
      <c r="I779" s="6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2038</v>
      </c>
      <c r="R779" t="s">
        <v>2039</v>
      </c>
      <c r="S779" s="12">
        <f t="shared" si="49"/>
        <v>40808.833333333336</v>
      </c>
      <c r="T779" s="12">
        <f t="shared" si="50"/>
        <v>40837.833333333336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 t="shared" si="48"/>
        <v>787.92307692307691</v>
      </c>
      <c r="G780" t="s">
        <v>20</v>
      </c>
      <c r="H780">
        <v>174</v>
      </c>
      <c r="I780" s="6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2040</v>
      </c>
      <c r="R780" t="s">
        <v>2048</v>
      </c>
      <c r="S780" s="12">
        <f t="shared" si="49"/>
        <v>40767.833333333336</v>
      </c>
      <c r="T780" s="12">
        <f t="shared" si="50"/>
        <v>40772.833333333336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 t="shared" si="48"/>
        <v>80.306347746090154</v>
      </c>
      <c r="G781" t="s">
        <v>14</v>
      </c>
      <c r="H781">
        <v>831</v>
      </c>
      <c r="I781" s="6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2038</v>
      </c>
      <c r="R781" t="s">
        <v>2039</v>
      </c>
      <c r="S781" s="12">
        <f t="shared" si="49"/>
        <v>42229.833333333328</v>
      </c>
      <c r="T781" s="12">
        <f t="shared" si="50"/>
        <v>42238.833333333328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 t="shared" si="48"/>
        <v>106.29411764705883</v>
      </c>
      <c r="G782" t="s">
        <v>20</v>
      </c>
      <c r="H782">
        <v>164</v>
      </c>
      <c r="I782" s="6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2040</v>
      </c>
      <c r="R782" t="s">
        <v>2043</v>
      </c>
      <c r="S782" s="12">
        <f t="shared" si="49"/>
        <v>42572.833333333328</v>
      </c>
      <c r="T782" s="12">
        <f t="shared" si="50"/>
        <v>42591.833333333328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 t="shared" si="48"/>
        <v>50.735632183908038</v>
      </c>
      <c r="G783" t="s">
        <v>74</v>
      </c>
      <c r="H783">
        <v>56</v>
      </c>
      <c r="I783" s="6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2038</v>
      </c>
      <c r="R783" t="s">
        <v>2039</v>
      </c>
      <c r="S783" s="12">
        <f t="shared" si="49"/>
        <v>40481.833333333336</v>
      </c>
      <c r="T783" s="12">
        <f t="shared" si="50"/>
        <v>40532.875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 t="shared" si="48"/>
        <v>215.31372549019611</v>
      </c>
      <c r="G784" t="s">
        <v>20</v>
      </c>
      <c r="H784">
        <v>161</v>
      </c>
      <c r="I784" s="6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2040</v>
      </c>
      <c r="R784" t="s">
        <v>2048</v>
      </c>
      <c r="S784" s="12">
        <f t="shared" si="49"/>
        <v>40602.875</v>
      </c>
      <c r="T784" s="12">
        <f t="shared" si="50"/>
        <v>40630.833333333336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 t="shared" si="48"/>
        <v>141.22972972972974</v>
      </c>
      <c r="G785" t="s">
        <v>20</v>
      </c>
      <c r="H785">
        <v>138</v>
      </c>
      <c r="I785" s="6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2034</v>
      </c>
      <c r="R785" t="s">
        <v>2035</v>
      </c>
      <c r="S785" s="12">
        <f t="shared" si="49"/>
        <v>41624.875</v>
      </c>
      <c r="T785" s="12">
        <f t="shared" si="50"/>
        <v>41631.875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 t="shared" si="48"/>
        <v>115.33745781777279</v>
      </c>
      <c r="G786" t="s">
        <v>20</v>
      </c>
      <c r="H786">
        <v>3308</v>
      </c>
      <c r="I786" s="6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2036</v>
      </c>
      <c r="R786" t="s">
        <v>2037</v>
      </c>
      <c r="S786" s="12">
        <f t="shared" si="49"/>
        <v>42434.875</v>
      </c>
      <c r="T786" s="12">
        <f t="shared" si="50"/>
        <v>42445.833333333328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 t="shared" si="48"/>
        <v>193.11940298507463</v>
      </c>
      <c r="G787" t="s">
        <v>20</v>
      </c>
      <c r="H787">
        <v>127</v>
      </c>
      <c r="I787" s="6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2040</v>
      </c>
      <c r="R787" t="s">
        <v>2048</v>
      </c>
      <c r="S787" s="12">
        <f t="shared" si="49"/>
        <v>43581.833333333328</v>
      </c>
      <c r="T787" s="12">
        <f t="shared" si="50"/>
        <v>43615.833333333328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 t="shared" si="48"/>
        <v>729.73333333333335</v>
      </c>
      <c r="G788" t="s">
        <v>20</v>
      </c>
      <c r="H788">
        <v>207</v>
      </c>
      <c r="I788" s="6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2034</v>
      </c>
      <c r="R788" t="s">
        <v>2057</v>
      </c>
      <c r="S788" s="12">
        <f t="shared" si="49"/>
        <v>43185.833333333328</v>
      </c>
      <c r="T788" s="12">
        <f t="shared" si="50"/>
        <v>43192.833333333328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 t="shared" si="48"/>
        <v>99.66339869281046</v>
      </c>
      <c r="G789" t="s">
        <v>14</v>
      </c>
      <c r="H789">
        <v>859</v>
      </c>
      <c r="I789" s="6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2034</v>
      </c>
      <c r="R789" t="s">
        <v>2035</v>
      </c>
      <c r="S789" s="12">
        <f t="shared" si="49"/>
        <v>40683.833333333336</v>
      </c>
      <c r="T789" s="12">
        <f t="shared" si="50"/>
        <v>40692.833333333336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 t="shared" si="48"/>
        <v>88.166666666666671</v>
      </c>
      <c r="G790" t="s">
        <v>47</v>
      </c>
      <c r="H790">
        <v>31</v>
      </c>
      <c r="I790" s="6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2040</v>
      </c>
      <c r="R790" t="s">
        <v>2048</v>
      </c>
      <c r="S790" s="12">
        <f t="shared" si="49"/>
        <v>41201.833333333336</v>
      </c>
      <c r="T790" s="12">
        <f t="shared" si="50"/>
        <v>41222.875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 t="shared" si="48"/>
        <v>37.233333333333334</v>
      </c>
      <c r="G791" t="s">
        <v>14</v>
      </c>
      <c r="H791">
        <v>45</v>
      </c>
      <c r="I791" s="6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2038</v>
      </c>
      <c r="R791" t="s">
        <v>2039</v>
      </c>
      <c r="S791" s="12">
        <f t="shared" si="49"/>
        <v>41785.833333333336</v>
      </c>
      <c r="T791" s="12">
        <f t="shared" si="50"/>
        <v>41822.833333333336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 t="shared" si="48"/>
        <v>30.540075309306079</v>
      </c>
      <c r="G792" t="s">
        <v>74</v>
      </c>
      <c r="H792">
        <v>1113</v>
      </c>
      <c r="I792" s="6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2038</v>
      </c>
      <c r="R792" t="s">
        <v>2039</v>
      </c>
      <c r="S792" s="12">
        <f t="shared" si="49"/>
        <v>40222.875</v>
      </c>
      <c r="T792" s="12">
        <f t="shared" si="50"/>
        <v>40228.875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 t="shared" si="48"/>
        <v>25.714285714285712</v>
      </c>
      <c r="G793" t="s">
        <v>14</v>
      </c>
      <c r="H793">
        <v>6</v>
      </c>
      <c r="I793" s="6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2032</v>
      </c>
      <c r="R793" t="s">
        <v>2033</v>
      </c>
      <c r="S793" s="12">
        <f t="shared" si="49"/>
        <v>42714.875</v>
      </c>
      <c r="T793" s="12">
        <f t="shared" si="50"/>
        <v>42730.875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 t="shared" si="48"/>
        <v>34</v>
      </c>
      <c r="G794" t="s">
        <v>14</v>
      </c>
      <c r="H794">
        <v>7</v>
      </c>
      <c r="I794" s="6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2038</v>
      </c>
      <c r="R794" t="s">
        <v>2039</v>
      </c>
      <c r="S794" s="12">
        <f t="shared" si="49"/>
        <v>41450.833333333336</v>
      </c>
      <c r="T794" s="12">
        <f t="shared" si="50"/>
        <v>41478.833333333336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 t="shared" si="48"/>
        <v>1185.909090909091</v>
      </c>
      <c r="G795" t="s">
        <v>20</v>
      </c>
      <c r="H795">
        <v>181</v>
      </c>
      <c r="I795" s="6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2046</v>
      </c>
      <c r="R795" t="s">
        <v>2047</v>
      </c>
      <c r="S795" s="12">
        <f t="shared" si="49"/>
        <v>41449.833333333336</v>
      </c>
      <c r="T795" s="12">
        <f t="shared" si="50"/>
        <v>41453.833333333336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 t="shared" si="48"/>
        <v>125.39393939393939</v>
      </c>
      <c r="G796" t="s">
        <v>20</v>
      </c>
      <c r="H796">
        <v>110</v>
      </c>
      <c r="I796" s="6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2034</v>
      </c>
      <c r="R796" t="s">
        <v>2035</v>
      </c>
      <c r="S796" s="12">
        <f t="shared" si="49"/>
        <v>43090.875</v>
      </c>
      <c r="T796" s="12">
        <f t="shared" si="50"/>
        <v>43102.875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 t="shared" si="48"/>
        <v>14.394366197183098</v>
      </c>
      <c r="G797" t="s">
        <v>14</v>
      </c>
      <c r="H797">
        <v>31</v>
      </c>
      <c r="I797" s="6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2040</v>
      </c>
      <c r="R797" t="s">
        <v>2043</v>
      </c>
      <c r="S797" s="12">
        <f t="shared" si="49"/>
        <v>42674.833333333328</v>
      </c>
      <c r="T797" s="12">
        <f t="shared" si="50"/>
        <v>42677.833333333328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 t="shared" si="48"/>
        <v>54.807692307692314</v>
      </c>
      <c r="G798" t="s">
        <v>14</v>
      </c>
      <c r="H798">
        <v>78</v>
      </c>
      <c r="I798" s="6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2049</v>
      </c>
      <c r="R798" t="s">
        <v>2060</v>
      </c>
      <c r="S798" s="12">
        <f t="shared" si="49"/>
        <v>41858.833333333336</v>
      </c>
      <c r="T798" s="12">
        <f t="shared" si="50"/>
        <v>41865.833333333336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 t="shared" si="48"/>
        <v>109.63157894736841</v>
      </c>
      <c r="G799" t="s">
        <v>20</v>
      </c>
      <c r="H799">
        <v>185</v>
      </c>
      <c r="I799" s="6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2036</v>
      </c>
      <c r="R799" t="s">
        <v>2037</v>
      </c>
      <c r="S799" s="12">
        <f t="shared" si="49"/>
        <v>43463.875</v>
      </c>
      <c r="T799" s="12">
        <f t="shared" si="50"/>
        <v>43486.875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 t="shared" si="48"/>
        <v>188.47058823529412</v>
      </c>
      <c r="G800" t="s">
        <v>20</v>
      </c>
      <c r="H800">
        <v>121</v>
      </c>
      <c r="I800" s="6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2038</v>
      </c>
      <c r="R800" t="s">
        <v>2039</v>
      </c>
      <c r="S800" s="12">
        <f t="shared" si="49"/>
        <v>41059.833333333336</v>
      </c>
      <c r="T800" s="12">
        <f t="shared" si="50"/>
        <v>41087.833333333336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 t="shared" si="48"/>
        <v>87.008284023668637</v>
      </c>
      <c r="G801" t="s">
        <v>14</v>
      </c>
      <c r="H801">
        <v>1225</v>
      </c>
      <c r="I801" s="6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2038</v>
      </c>
      <c r="R801" t="s">
        <v>2039</v>
      </c>
      <c r="S801" s="12">
        <f t="shared" si="49"/>
        <v>42398.875</v>
      </c>
      <c r="T801" s="12">
        <f t="shared" si="50"/>
        <v>42402.875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 t="shared" si="48"/>
        <v>1</v>
      </c>
      <c r="G802" t="s">
        <v>14</v>
      </c>
      <c r="H802">
        <v>1</v>
      </c>
      <c r="I802" s="6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2034</v>
      </c>
      <c r="R802" t="s">
        <v>2035</v>
      </c>
      <c r="S802" s="12">
        <f t="shared" si="49"/>
        <v>42166.833333333328</v>
      </c>
      <c r="T802" s="12">
        <f t="shared" si="50"/>
        <v>42170.833333333328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 t="shared" si="48"/>
        <v>202.9130434782609</v>
      </c>
      <c r="G803" t="s">
        <v>20</v>
      </c>
      <c r="H803">
        <v>106</v>
      </c>
      <c r="I803" s="6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2053</v>
      </c>
      <c r="R803" t="s">
        <v>2054</v>
      </c>
      <c r="S803" s="12">
        <f t="shared" si="49"/>
        <v>43829.875</v>
      </c>
      <c r="T803" s="12">
        <f t="shared" si="50"/>
        <v>43851.875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 t="shared" si="48"/>
        <v>197.03225806451613</v>
      </c>
      <c r="G804" t="s">
        <v>20</v>
      </c>
      <c r="H804">
        <v>142</v>
      </c>
      <c r="I804" s="6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2053</v>
      </c>
      <c r="R804" t="s">
        <v>2054</v>
      </c>
      <c r="S804" s="12">
        <f t="shared" si="49"/>
        <v>43649.833333333328</v>
      </c>
      <c r="T804" s="12">
        <f t="shared" si="50"/>
        <v>43651.833333333328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 t="shared" si="48"/>
        <v>107</v>
      </c>
      <c r="G805" t="s">
        <v>20</v>
      </c>
      <c r="H805">
        <v>233</v>
      </c>
      <c r="I805" s="6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2038</v>
      </c>
      <c r="R805" t="s">
        <v>2039</v>
      </c>
      <c r="S805" s="12">
        <f t="shared" si="49"/>
        <v>43491.875</v>
      </c>
      <c r="T805" s="12">
        <f t="shared" si="50"/>
        <v>43525.875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 t="shared" si="48"/>
        <v>268.73076923076923</v>
      </c>
      <c r="G806" t="s">
        <v>20</v>
      </c>
      <c r="H806">
        <v>218</v>
      </c>
      <c r="I806" s="6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2034</v>
      </c>
      <c r="R806" t="s">
        <v>2035</v>
      </c>
      <c r="S806" s="12">
        <f t="shared" si="49"/>
        <v>43101.875</v>
      </c>
      <c r="T806" s="12">
        <f t="shared" si="50"/>
        <v>43121.875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 t="shared" si="48"/>
        <v>50.845360824742272</v>
      </c>
      <c r="G807" t="s">
        <v>14</v>
      </c>
      <c r="H807">
        <v>67</v>
      </c>
      <c r="I807" s="6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2040</v>
      </c>
      <c r="R807" t="s">
        <v>2041</v>
      </c>
      <c r="S807" s="12">
        <f t="shared" si="49"/>
        <v>41957.875</v>
      </c>
      <c r="T807" s="12">
        <f t="shared" si="50"/>
        <v>42008.875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 t="shared" si="48"/>
        <v>1180.2857142857142</v>
      </c>
      <c r="G808" t="s">
        <v>20</v>
      </c>
      <c r="H808">
        <v>76</v>
      </c>
      <c r="I808" s="6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2040</v>
      </c>
      <c r="R808" t="s">
        <v>2043</v>
      </c>
      <c r="S808" s="12">
        <f t="shared" si="49"/>
        <v>40972.875</v>
      </c>
      <c r="T808" s="12">
        <f t="shared" si="50"/>
        <v>40996.833333333336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 t="shared" si="48"/>
        <v>264</v>
      </c>
      <c r="G809" t="s">
        <v>20</v>
      </c>
      <c r="H809">
        <v>43</v>
      </c>
      <c r="I809" s="6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2038</v>
      </c>
      <c r="R809" t="s">
        <v>2039</v>
      </c>
      <c r="S809" s="12">
        <f t="shared" si="49"/>
        <v>43752.833333333328</v>
      </c>
      <c r="T809" s="12">
        <f t="shared" si="50"/>
        <v>43796.875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 t="shared" si="48"/>
        <v>30.44230769230769</v>
      </c>
      <c r="G810" t="s">
        <v>14</v>
      </c>
      <c r="H810">
        <v>19</v>
      </c>
      <c r="I810" s="6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2032</v>
      </c>
      <c r="R810" t="s">
        <v>2033</v>
      </c>
      <c r="S810" s="12">
        <f t="shared" si="49"/>
        <v>42506.833333333328</v>
      </c>
      <c r="T810" s="12">
        <f t="shared" si="50"/>
        <v>42523.833333333328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 t="shared" si="48"/>
        <v>62.880681818181813</v>
      </c>
      <c r="G811" t="s">
        <v>14</v>
      </c>
      <c r="H811">
        <v>2108</v>
      </c>
      <c r="I811" s="6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2040</v>
      </c>
      <c r="R811" t="s">
        <v>2041</v>
      </c>
      <c r="S811" s="12">
        <f t="shared" si="49"/>
        <v>41134.833333333336</v>
      </c>
      <c r="T811" s="12">
        <f t="shared" si="50"/>
        <v>41135.833333333336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 t="shared" si="48"/>
        <v>193.125</v>
      </c>
      <c r="G812" t="s">
        <v>20</v>
      </c>
      <c r="H812">
        <v>221</v>
      </c>
      <c r="I812" s="6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2038</v>
      </c>
      <c r="R812" t="s">
        <v>2039</v>
      </c>
      <c r="S812" s="12">
        <f t="shared" si="49"/>
        <v>43066.875</v>
      </c>
      <c r="T812" s="12">
        <f t="shared" si="50"/>
        <v>43076.875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 t="shared" si="48"/>
        <v>77.102702702702715</v>
      </c>
      <c r="G813" t="s">
        <v>14</v>
      </c>
      <c r="H813">
        <v>679</v>
      </c>
      <c r="I813" s="6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2049</v>
      </c>
      <c r="R813" t="s">
        <v>2050</v>
      </c>
      <c r="S813" s="12">
        <f t="shared" si="49"/>
        <v>42377.875</v>
      </c>
      <c r="T813" s="12">
        <f t="shared" si="50"/>
        <v>42379.875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 t="shared" si="48"/>
        <v>225.52763819095478</v>
      </c>
      <c r="G814" t="s">
        <v>20</v>
      </c>
      <c r="H814">
        <v>2805</v>
      </c>
      <c r="I814" s="6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2046</v>
      </c>
      <c r="R814" t="s">
        <v>2047</v>
      </c>
      <c r="S814" s="12">
        <f t="shared" si="49"/>
        <v>43205.833333333328</v>
      </c>
      <c r="T814" s="12">
        <f t="shared" si="50"/>
        <v>43210.833333333328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 t="shared" si="48"/>
        <v>239.40625</v>
      </c>
      <c r="G815" t="s">
        <v>20</v>
      </c>
      <c r="H815">
        <v>68</v>
      </c>
      <c r="I815" s="6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2049</v>
      </c>
      <c r="R815" t="s">
        <v>2050</v>
      </c>
      <c r="S815" s="12">
        <f t="shared" si="49"/>
        <v>41147.833333333336</v>
      </c>
      <c r="T815" s="12">
        <f t="shared" si="50"/>
        <v>41157.833333333336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 t="shared" si="48"/>
        <v>92.1875</v>
      </c>
      <c r="G816" t="s">
        <v>14</v>
      </c>
      <c r="H816">
        <v>36</v>
      </c>
      <c r="I816" s="6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2034</v>
      </c>
      <c r="R816" t="s">
        <v>2035</v>
      </c>
      <c r="S816" s="12">
        <f t="shared" si="49"/>
        <v>42516.833333333328</v>
      </c>
      <c r="T816" s="12">
        <f t="shared" si="50"/>
        <v>42518.833333333328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 t="shared" si="48"/>
        <v>130.23333333333335</v>
      </c>
      <c r="G817" t="s">
        <v>20</v>
      </c>
      <c r="H817">
        <v>183</v>
      </c>
      <c r="I817" s="6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2034</v>
      </c>
      <c r="R817" t="s">
        <v>2035</v>
      </c>
      <c r="S817" s="12">
        <f t="shared" si="49"/>
        <v>43067.875</v>
      </c>
      <c r="T817" s="12">
        <f t="shared" si="50"/>
        <v>43093.875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 t="shared" si="48"/>
        <v>615.21739130434787</v>
      </c>
      <c r="G818" t="s">
        <v>20</v>
      </c>
      <c r="H818">
        <v>133</v>
      </c>
      <c r="I818" s="6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2038</v>
      </c>
      <c r="R818" t="s">
        <v>2039</v>
      </c>
      <c r="S818" s="12">
        <f t="shared" si="49"/>
        <v>41679.875</v>
      </c>
      <c r="T818" s="12">
        <f t="shared" si="50"/>
        <v>41681.875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 t="shared" si="48"/>
        <v>368.79532163742692</v>
      </c>
      <c r="G819" t="s">
        <v>20</v>
      </c>
      <c r="H819">
        <v>2489</v>
      </c>
      <c r="I819" s="6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2046</v>
      </c>
      <c r="R819" t="s">
        <v>2047</v>
      </c>
      <c r="S819" s="12">
        <f t="shared" si="49"/>
        <v>43588.833333333328</v>
      </c>
      <c r="T819" s="12">
        <f t="shared" si="50"/>
        <v>43616.833333333328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 t="shared" si="48"/>
        <v>1094.8571428571429</v>
      </c>
      <c r="G820" t="s">
        <v>20</v>
      </c>
      <c r="H820">
        <v>69</v>
      </c>
      <c r="I820" s="6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2038</v>
      </c>
      <c r="R820" t="s">
        <v>2039</v>
      </c>
      <c r="S820" s="12">
        <f t="shared" si="49"/>
        <v>43485.875</v>
      </c>
      <c r="T820" s="12">
        <f t="shared" si="50"/>
        <v>43498.875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 t="shared" si="48"/>
        <v>50.662921348314605</v>
      </c>
      <c r="G821" t="s">
        <v>14</v>
      </c>
      <c r="H821">
        <v>47</v>
      </c>
      <c r="I821" s="6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2049</v>
      </c>
      <c r="R821" t="s">
        <v>2050</v>
      </c>
      <c r="S821" s="12">
        <f t="shared" si="49"/>
        <v>41236.875</v>
      </c>
      <c r="T821" s="12">
        <f t="shared" si="50"/>
        <v>41251.875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 t="shared" si="48"/>
        <v>800.6</v>
      </c>
      <c r="G822" t="s">
        <v>20</v>
      </c>
      <c r="H822">
        <v>279</v>
      </c>
      <c r="I822" s="6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2034</v>
      </c>
      <c r="R822" t="s">
        <v>2035</v>
      </c>
      <c r="S822" s="12">
        <f t="shared" si="49"/>
        <v>43309.833333333328</v>
      </c>
      <c r="T822" s="12">
        <f t="shared" si="50"/>
        <v>43322.833333333328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 t="shared" si="48"/>
        <v>291.28571428571428</v>
      </c>
      <c r="G823" t="s">
        <v>20</v>
      </c>
      <c r="H823">
        <v>210</v>
      </c>
      <c r="I823" s="6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2040</v>
      </c>
      <c r="R823" t="s">
        <v>2041</v>
      </c>
      <c r="S823" s="12">
        <f t="shared" si="49"/>
        <v>42793.875</v>
      </c>
      <c r="T823" s="12">
        <f t="shared" si="50"/>
        <v>42806.833333333328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 t="shared" si="48"/>
        <v>349.9666666666667</v>
      </c>
      <c r="G824" t="s">
        <v>20</v>
      </c>
      <c r="H824">
        <v>2100</v>
      </c>
      <c r="I824" s="6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2034</v>
      </c>
      <c r="R824" t="s">
        <v>2035</v>
      </c>
      <c r="S824" s="12">
        <f t="shared" si="49"/>
        <v>41697.875</v>
      </c>
      <c r="T824" s="12">
        <f t="shared" si="50"/>
        <v>41714.833333333336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 t="shared" si="48"/>
        <v>357.07317073170731</v>
      </c>
      <c r="G825" t="s">
        <v>20</v>
      </c>
      <c r="H825">
        <v>252</v>
      </c>
      <c r="I825" s="6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2034</v>
      </c>
      <c r="R825" t="s">
        <v>2035</v>
      </c>
      <c r="S825" s="12">
        <f t="shared" si="49"/>
        <v>41891.833333333336</v>
      </c>
      <c r="T825" s="12">
        <f t="shared" si="50"/>
        <v>41916.833333333336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 t="shared" si="48"/>
        <v>126.48941176470588</v>
      </c>
      <c r="G826" t="s">
        <v>20</v>
      </c>
      <c r="H826">
        <v>1280</v>
      </c>
      <c r="I826" s="6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2046</v>
      </c>
      <c r="R826" t="s">
        <v>2047</v>
      </c>
      <c r="S826" s="12">
        <f t="shared" si="49"/>
        <v>40347.833333333336</v>
      </c>
      <c r="T826" s="12">
        <f t="shared" si="50"/>
        <v>40379.833333333336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 t="shared" si="48"/>
        <v>387.5</v>
      </c>
      <c r="G827" t="s">
        <v>20</v>
      </c>
      <c r="H827">
        <v>157</v>
      </c>
      <c r="I827" s="6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2040</v>
      </c>
      <c r="R827" t="s">
        <v>2051</v>
      </c>
      <c r="S827" s="12">
        <f t="shared" si="49"/>
        <v>42940.833333333328</v>
      </c>
      <c r="T827" s="12">
        <f t="shared" si="50"/>
        <v>42952.833333333328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 t="shared" si="48"/>
        <v>457.03571428571428</v>
      </c>
      <c r="G828" t="s">
        <v>20</v>
      </c>
      <c r="H828">
        <v>194</v>
      </c>
      <c r="I828" s="6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2038</v>
      </c>
      <c r="R828" t="s">
        <v>2039</v>
      </c>
      <c r="S828" s="12">
        <f t="shared" si="49"/>
        <v>40524.875</v>
      </c>
      <c r="T828" s="12">
        <f t="shared" si="50"/>
        <v>40552.875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 t="shared" si="48"/>
        <v>266.69565217391306</v>
      </c>
      <c r="G829" t="s">
        <v>20</v>
      </c>
      <c r="H829">
        <v>82</v>
      </c>
      <c r="I829" s="6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2040</v>
      </c>
      <c r="R829" t="s">
        <v>2043</v>
      </c>
      <c r="S829" s="12">
        <f t="shared" si="49"/>
        <v>40665.833333333336</v>
      </c>
      <c r="T829" s="12">
        <f t="shared" si="50"/>
        <v>40677.833333333336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 t="shared" si="48"/>
        <v>69</v>
      </c>
      <c r="G830" t="s">
        <v>14</v>
      </c>
      <c r="H830">
        <v>70</v>
      </c>
      <c r="I830" s="6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2038</v>
      </c>
      <c r="R830" t="s">
        <v>2039</v>
      </c>
      <c r="S830" s="12">
        <f t="shared" si="49"/>
        <v>43339.833333333328</v>
      </c>
      <c r="T830" s="12">
        <f t="shared" si="50"/>
        <v>43364.833333333328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 t="shared" si="48"/>
        <v>51.34375</v>
      </c>
      <c r="G831" t="s">
        <v>14</v>
      </c>
      <c r="H831">
        <v>154</v>
      </c>
      <c r="I831" s="6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2038</v>
      </c>
      <c r="R831" t="s">
        <v>2039</v>
      </c>
      <c r="S831" s="12">
        <f t="shared" si="49"/>
        <v>42163.833333333328</v>
      </c>
      <c r="T831" s="12">
        <f t="shared" si="50"/>
        <v>42178.833333333328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 t="shared" si="48"/>
        <v>1.1710526315789473</v>
      </c>
      <c r="G832" t="s">
        <v>14</v>
      </c>
      <c r="H832">
        <v>22</v>
      </c>
      <c r="I832" s="6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2038</v>
      </c>
      <c r="R832" t="s">
        <v>2039</v>
      </c>
      <c r="S832" s="12">
        <f t="shared" si="49"/>
        <v>43102.875</v>
      </c>
      <c r="T832" s="12">
        <f t="shared" si="50"/>
        <v>43161.875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 t="shared" si="48"/>
        <v>108.97734294541709</v>
      </c>
      <c r="G833" t="s">
        <v>20</v>
      </c>
      <c r="H833">
        <v>4233</v>
      </c>
      <c r="I833" s="6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2053</v>
      </c>
      <c r="R833" t="s">
        <v>2054</v>
      </c>
      <c r="S833" s="12">
        <f t="shared" si="49"/>
        <v>40993.833333333336</v>
      </c>
      <c r="T833" s="12">
        <f t="shared" si="50"/>
        <v>41027.833333333336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 t="shared" ref="F834:F897" si="52">(E834/D834)*100</f>
        <v>315.17592592592592</v>
      </c>
      <c r="G834" t="s">
        <v>20</v>
      </c>
      <c r="H834">
        <v>1297</v>
      </c>
      <c r="I834" s="6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2046</v>
      </c>
      <c r="R834" t="s">
        <v>2058</v>
      </c>
      <c r="S834" s="12">
        <f t="shared" ref="S834:S897" si="53">(L834/86400)+25569+(-9/24)</f>
        <v>42298.833333333328</v>
      </c>
      <c r="T834" s="12">
        <f t="shared" ref="T834:T897" si="54">(M834/86400)+25569+(-9/24)</f>
        <v>42332.875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 t="shared" si="52"/>
        <v>157.69117647058823</v>
      </c>
      <c r="G835" t="s">
        <v>20</v>
      </c>
      <c r="H835">
        <v>165</v>
      </c>
      <c r="I835" s="6">
        <f t="shared" ref="I835:I898" si="55">IFERROR(E835/H835, "0")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2046</v>
      </c>
      <c r="R835" t="s">
        <v>2058</v>
      </c>
      <c r="S835" s="12">
        <f t="shared" si="53"/>
        <v>40587.875</v>
      </c>
      <c r="T835" s="12">
        <f t="shared" si="54"/>
        <v>40598.875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 t="shared" si="52"/>
        <v>153.8082191780822</v>
      </c>
      <c r="G836" t="s">
        <v>20</v>
      </c>
      <c r="H836">
        <v>119</v>
      </c>
      <c r="I836" s="6">
        <f t="shared" si="55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2038</v>
      </c>
      <c r="R836" t="s">
        <v>2039</v>
      </c>
      <c r="S836" s="12">
        <f t="shared" si="53"/>
        <v>41447.833333333336</v>
      </c>
      <c r="T836" s="12">
        <f t="shared" si="54"/>
        <v>41453.833333333336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 t="shared" si="52"/>
        <v>89.738979118329468</v>
      </c>
      <c r="G837" t="s">
        <v>14</v>
      </c>
      <c r="H837">
        <v>1758</v>
      </c>
      <c r="I837" s="6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2036</v>
      </c>
      <c r="R837" t="s">
        <v>2037</v>
      </c>
      <c r="S837" s="12">
        <f t="shared" si="53"/>
        <v>42062.875</v>
      </c>
      <c r="T837" s="12">
        <f t="shared" si="54"/>
        <v>42068.875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 t="shared" si="52"/>
        <v>75.135802469135797</v>
      </c>
      <c r="G838" t="s">
        <v>14</v>
      </c>
      <c r="H838">
        <v>94</v>
      </c>
      <c r="I838" s="6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2034</v>
      </c>
      <c r="R838" t="s">
        <v>2044</v>
      </c>
      <c r="S838" s="12">
        <f t="shared" si="53"/>
        <v>40213.875</v>
      </c>
      <c r="T838" s="12">
        <f t="shared" si="54"/>
        <v>40224.875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 t="shared" si="52"/>
        <v>852.88135593220341</v>
      </c>
      <c r="G839" t="s">
        <v>20</v>
      </c>
      <c r="H839">
        <v>1797</v>
      </c>
      <c r="I839" s="6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2034</v>
      </c>
      <c r="R839" t="s">
        <v>2057</v>
      </c>
      <c r="S839" s="12">
        <f t="shared" si="53"/>
        <v>40628.833333333336</v>
      </c>
      <c r="T839" s="12">
        <f t="shared" si="54"/>
        <v>40682.833333333336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 t="shared" si="52"/>
        <v>138.90625</v>
      </c>
      <c r="G840" t="s">
        <v>20</v>
      </c>
      <c r="H840">
        <v>261</v>
      </c>
      <c r="I840" s="6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2038</v>
      </c>
      <c r="R840" t="s">
        <v>2039</v>
      </c>
      <c r="S840" s="12">
        <f t="shared" si="53"/>
        <v>43369.833333333328</v>
      </c>
      <c r="T840" s="12">
        <f t="shared" si="54"/>
        <v>43378.833333333328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 t="shared" si="52"/>
        <v>190.18181818181819</v>
      </c>
      <c r="G841" t="s">
        <v>20</v>
      </c>
      <c r="H841">
        <v>157</v>
      </c>
      <c r="I841" s="6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2040</v>
      </c>
      <c r="R841" t="s">
        <v>2041</v>
      </c>
      <c r="S841" s="12">
        <f t="shared" si="53"/>
        <v>41714.833333333336</v>
      </c>
      <c r="T841" s="12">
        <f t="shared" si="54"/>
        <v>41759.833333333336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 t="shared" si="52"/>
        <v>100.24333619948409</v>
      </c>
      <c r="G842" t="s">
        <v>20</v>
      </c>
      <c r="H842">
        <v>3533</v>
      </c>
      <c r="I842" s="6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2038</v>
      </c>
      <c r="R842" t="s">
        <v>2039</v>
      </c>
      <c r="S842" s="12">
        <f t="shared" si="53"/>
        <v>41835.833333333336</v>
      </c>
      <c r="T842" s="12">
        <f t="shared" si="54"/>
        <v>41837.833333333336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 t="shared" si="52"/>
        <v>142.75824175824175</v>
      </c>
      <c r="G843" t="s">
        <v>20</v>
      </c>
      <c r="H843">
        <v>155</v>
      </c>
      <c r="I843" s="6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2036</v>
      </c>
      <c r="R843" t="s">
        <v>2037</v>
      </c>
      <c r="S843" s="12">
        <f t="shared" si="53"/>
        <v>42418.875</v>
      </c>
      <c r="T843" s="12">
        <f t="shared" si="54"/>
        <v>42434.875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 t="shared" si="52"/>
        <v>563.13333333333333</v>
      </c>
      <c r="G844" t="s">
        <v>20</v>
      </c>
      <c r="H844">
        <v>132</v>
      </c>
      <c r="I844" s="6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2036</v>
      </c>
      <c r="R844" t="s">
        <v>2045</v>
      </c>
      <c r="S844" s="12">
        <f t="shared" si="53"/>
        <v>43265.833333333328</v>
      </c>
      <c r="T844" s="12">
        <f t="shared" si="54"/>
        <v>43268.833333333328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 t="shared" si="52"/>
        <v>30.715909090909086</v>
      </c>
      <c r="G845" t="s">
        <v>14</v>
      </c>
      <c r="H845">
        <v>33</v>
      </c>
      <c r="I845" s="6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2053</v>
      </c>
      <c r="R845" t="s">
        <v>2054</v>
      </c>
      <c r="S845" s="12">
        <f t="shared" si="53"/>
        <v>43337.833333333328</v>
      </c>
      <c r="T845" s="12">
        <f t="shared" si="54"/>
        <v>43343.833333333328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 t="shared" si="52"/>
        <v>99.39772727272728</v>
      </c>
      <c r="G846" t="s">
        <v>74</v>
      </c>
      <c r="H846">
        <v>94</v>
      </c>
      <c r="I846" s="6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2040</v>
      </c>
      <c r="R846" t="s">
        <v>2041</v>
      </c>
      <c r="S846" s="12">
        <f t="shared" si="53"/>
        <v>40929.875</v>
      </c>
      <c r="T846" s="12">
        <f t="shared" si="54"/>
        <v>40932.875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 t="shared" si="52"/>
        <v>197.54935622317598</v>
      </c>
      <c r="G847" t="s">
        <v>20</v>
      </c>
      <c r="H847">
        <v>1354</v>
      </c>
      <c r="I847" s="6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2036</v>
      </c>
      <c r="R847" t="s">
        <v>2037</v>
      </c>
      <c r="S847" s="12">
        <f t="shared" si="53"/>
        <v>43234.833333333328</v>
      </c>
      <c r="T847" s="12">
        <f t="shared" si="54"/>
        <v>43271.833333333328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 t="shared" si="52"/>
        <v>508.5</v>
      </c>
      <c r="G848" t="s">
        <v>20</v>
      </c>
      <c r="H848">
        <v>48</v>
      </c>
      <c r="I848" s="6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2036</v>
      </c>
      <c r="R848" t="s">
        <v>2037</v>
      </c>
      <c r="S848" s="12">
        <f t="shared" si="53"/>
        <v>43301.833333333328</v>
      </c>
      <c r="T848" s="12">
        <f t="shared" si="54"/>
        <v>43337.833333333328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 t="shared" si="52"/>
        <v>237.74468085106383</v>
      </c>
      <c r="G849" t="s">
        <v>20</v>
      </c>
      <c r="H849">
        <v>110</v>
      </c>
      <c r="I849" s="6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2032</v>
      </c>
      <c r="R849" t="s">
        <v>2033</v>
      </c>
      <c r="S849" s="12">
        <f t="shared" si="53"/>
        <v>43106.875</v>
      </c>
      <c r="T849" s="12">
        <f t="shared" si="54"/>
        <v>43109.875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 t="shared" si="52"/>
        <v>338.46875</v>
      </c>
      <c r="G850" t="s">
        <v>20</v>
      </c>
      <c r="H850">
        <v>172</v>
      </c>
      <c r="I850" s="6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2040</v>
      </c>
      <c r="R850" t="s">
        <v>2043</v>
      </c>
      <c r="S850" s="12">
        <f t="shared" si="53"/>
        <v>40340.833333333336</v>
      </c>
      <c r="T850" s="12">
        <f t="shared" si="54"/>
        <v>40349.833333333336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 t="shared" si="52"/>
        <v>133.08955223880596</v>
      </c>
      <c r="G851" t="s">
        <v>20</v>
      </c>
      <c r="H851">
        <v>307</v>
      </c>
      <c r="I851" s="6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2034</v>
      </c>
      <c r="R851" t="s">
        <v>2044</v>
      </c>
      <c r="S851" s="12">
        <f t="shared" si="53"/>
        <v>40947.875</v>
      </c>
      <c r="T851" s="12">
        <f t="shared" si="54"/>
        <v>40950.875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 t="shared" si="52"/>
        <v>1</v>
      </c>
      <c r="G852" t="s">
        <v>14</v>
      </c>
      <c r="H852">
        <v>1</v>
      </c>
      <c r="I852" s="6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2034</v>
      </c>
      <c r="R852" t="s">
        <v>2035</v>
      </c>
      <c r="S852" s="12">
        <f t="shared" si="53"/>
        <v>40865.875</v>
      </c>
      <c r="T852" s="12">
        <f t="shared" si="54"/>
        <v>40880.875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 t="shared" si="52"/>
        <v>207.79999999999998</v>
      </c>
      <c r="G853" t="s">
        <v>20</v>
      </c>
      <c r="H853">
        <v>160</v>
      </c>
      <c r="I853" s="6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2034</v>
      </c>
      <c r="R853" t="s">
        <v>2042</v>
      </c>
      <c r="S853" s="12">
        <f t="shared" si="53"/>
        <v>41030.833333333336</v>
      </c>
      <c r="T853" s="12">
        <f t="shared" si="54"/>
        <v>41063.833333333336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 t="shared" si="52"/>
        <v>51.122448979591837</v>
      </c>
      <c r="G854" t="s">
        <v>14</v>
      </c>
      <c r="H854">
        <v>31</v>
      </c>
      <c r="I854" s="6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2049</v>
      </c>
      <c r="R854" t="s">
        <v>2050</v>
      </c>
      <c r="S854" s="12">
        <f t="shared" si="53"/>
        <v>40739.833333333336</v>
      </c>
      <c r="T854" s="12">
        <f t="shared" si="54"/>
        <v>40749.833333333336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 t="shared" si="52"/>
        <v>652.05847953216369</v>
      </c>
      <c r="G855" t="s">
        <v>20</v>
      </c>
      <c r="H855">
        <v>1467</v>
      </c>
      <c r="I855" s="6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2034</v>
      </c>
      <c r="R855" t="s">
        <v>2044</v>
      </c>
      <c r="S855" s="12">
        <f t="shared" si="53"/>
        <v>40713.833333333336</v>
      </c>
      <c r="T855" s="12">
        <f t="shared" si="54"/>
        <v>40718.833333333336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 t="shared" si="52"/>
        <v>113.63099415204678</v>
      </c>
      <c r="G856" t="s">
        <v>20</v>
      </c>
      <c r="H856">
        <v>2662</v>
      </c>
      <c r="I856" s="6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2046</v>
      </c>
      <c r="R856" t="s">
        <v>2052</v>
      </c>
      <c r="S856" s="12">
        <f t="shared" si="53"/>
        <v>43786.875</v>
      </c>
      <c r="T856" s="12">
        <f t="shared" si="54"/>
        <v>43813.875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 t="shared" si="52"/>
        <v>102.37606837606839</v>
      </c>
      <c r="G857" t="s">
        <v>20</v>
      </c>
      <c r="H857">
        <v>452</v>
      </c>
      <c r="I857" s="6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2038</v>
      </c>
      <c r="R857" t="s">
        <v>2039</v>
      </c>
      <c r="S857" s="12">
        <f t="shared" si="53"/>
        <v>40711.833333333336</v>
      </c>
      <c r="T857" s="12">
        <f t="shared" si="54"/>
        <v>40742.833333333336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 t="shared" si="52"/>
        <v>356.58333333333331</v>
      </c>
      <c r="G858" t="s">
        <v>20</v>
      </c>
      <c r="H858">
        <v>158</v>
      </c>
      <c r="I858" s="6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2032</v>
      </c>
      <c r="R858" t="s">
        <v>2033</v>
      </c>
      <c r="S858" s="12">
        <f t="shared" si="53"/>
        <v>41022.833333333336</v>
      </c>
      <c r="T858" s="12">
        <f t="shared" si="54"/>
        <v>41039.833333333336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 t="shared" si="52"/>
        <v>139.86792452830187</v>
      </c>
      <c r="G859" t="s">
        <v>20</v>
      </c>
      <c r="H859">
        <v>225</v>
      </c>
      <c r="I859" s="6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2040</v>
      </c>
      <c r="R859" t="s">
        <v>2051</v>
      </c>
      <c r="S859" s="12">
        <f t="shared" si="53"/>
        <v>40943.875</v>
      </c>
      <c r="T859" s="12">
        <f t="shared" si="54"/>
        <v>40966.875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 t="shared" si="52"/>
        <v>69.45</v>
      </c>
      <c r="G860" t="s">
        <v>14</v>
      </c>
      <c r="H860">
        <v>35</v>
      </c>
      <c r="I860" s="6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2032</v>
      </c>
      <c r="R860" t="s">
        <v>2033</v>
      </c>
      <c r="S860" s="12">
        <f t="shared" si="53"/>
        <v>43210.833333333328</v>
      </c>
      <c r="T860" s="12">
        <f t="shared" si="54"/>
        <v>43217.833333333328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 t="shared" si="52"/>
        <v>35.534246575342465</v>
      </c>
      <c r="G861" t="s">
        <v>14</v>
      </c>
      <c r="H861">
        <v>63</v>
      </c>
      <c r="I861" s="6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2038</v>
      </c>
      <c r="R861" t="s">
        <v>2039</v>
      </c>
      <c r="S861" s="12">
        <f t="shared" si="53"/>
        <v>41333.875</v>
      </c>
      <c r="T861" s="12">
        <f t="shared" si="54"/>
        <v>41351.833333333336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 t="shared" si="52"/>
        <v>251.65</v>
      </c>
      <c r="G862" t="s">
        <v>20</v>
      </c>
      <c r="H862">
        <v>65</v>
      </c>
      <c r="I862" s="6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2036</v>
      </c>
      <c r="R862" t="s">
        <v>2045</v>
      </c>
      <c r="S862" s="12">
        <f t="shared" si="53"/>
        <v>43514.875</v>
      </c>
      <c r="T862" s="12">
        <f t="shared" si="54"/>
        <v>43524.875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 t="shared" si="52"/>
        <v>105.87500000000001</v>
      </c>
      <c r="G863" t="s">
        <v>20</v>
      </c>
      <c r="H863">
        <v>163</v>
      </c>
      <c r="I863" s="6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2038</v>
      </c>
      <c r="R863" t="s">
        <v>2039</v>
      </c>
      <c r="S863" s="12">
        <f t="shared" si="53"/>
        <v>40257.833333333336</v>
      </c>
      <c r="T863" s="12">
        <f t="shared" si="54"/>
        <v>40265.833333333336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 t="shared" si="52"/>
        <v>187.42857142857144</v>
      </c>
      <c r="G864" t="s">
        <v>20</v>
      </c>
      <c r="H864">
        <v>85</v>
      </c>
      <c r="I864" s="6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2038</v>
      </c>
      <c r="R864" t="s">
        <v>2039</v>
      </c>
      <c r="S864" s="12">
        <f t="shared" si="53"/>
        <v>40755.833333333336</v>
      </c>
      <c r="T864" s="12">
        <f t="shared" si="54"/>
        <v>40759.833333333336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 t="shared" si="52"/>
        <v>386.78571428571428</v>
      </c>
      <c r="G865" t="s">
        <v>20</v>
      </c>
      <c r="H865">
        <v>217</v>
      </c>
      <c r="I865" s="6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2040</v>
      </c>
      <c r="R865" t="s">
        <v>2059</v>
      </c>
      <c r="S865" s="12">
        <f t="shared" si="53"/>
        <v>42171.833333333328</v>
      </c>
      <c r="T865" s="12">
        <f t="shared" si="54"/>
        <v>42194.833333333328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 t="shared" si="52"/>
        <v>347.07142857142856</v>
      </c>
      <c r="G866" t="s">
        <v>20</v>
      </c>
      <c r="H866">
        <v>150</v>
      </c>
      <c r="I866" s="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2040</v>
      </c>
      <c r="R866" t="s">
        <v>2051</v>
      </c>
      <c r="S866" s="12">
        <f t="shared" si="53"/>
        <v>42600.833333333328</v>
      </c>
      <c r="T866" s="12">
        <f t="shared" si="54"/>
        <v>42605.833333333328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 t="shared" si="52"/>
        <v>185.82098765432099</v>
      </c>
      <c r="G867" t="s">
        <v>20</v>
      </c>
      <c r="H867">
        <v>3272</v>
      </c>
      <c r="I867" s="6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2038</v>
      </c>
      <c r="R867" t="s">
        <v>2039</v>
      </c>
      <c r="S867" s="12">
        <f t="shared" si="53"/>
        <v>41896.833333333336</v>
      </c>
      <c r="T867" s="12">
        <f t="shared" si="54"/>
        <v>41905.833333333336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 t="shared" si="52"/>
        <v>43.241247264770237</v>
      </c>
      <c r="G868" t="s">
        <v>74</v>
      </c>
      <c r="H868">
        <v>898</v>
      </c>
      <c r="I868" s="6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2053</v>
      </c>
      <c r="R868" t="s">
        <v>2054</v>
      </c>
      <c r="S868" s="12">
        <f t="shared" si="53"/>
        <v>40670.833333333336</v>
      </c>
      <c r="T868" s="12">
        <f t="shared" si="54"/>
        <v>40671.833333333336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 t="shared" si="52"/>
        <v>162.4375</v>
      </c>
      <c r="G869" t="s">
        <v>20</v>
      </c>
      <c r="H869">
        <v>300</v>
      </c>
      <c r="I869" s="6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2032</v>
      </c>
      <c r="R869" t="s">
        <v>2033</v>
      </c>
      <c r="S869" s="12">
        <f t="shared" si="53"/>
        <v>43381.833333333328</v>
      </c>
      <c r="T869" s="12">
        <f t="shared" si="54"/>
        <v>43387.833333333328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 t="shared" si="52"/>
        <v>184.84285714285716</v>
      </c>
      <c r="G870" t="s">
        <v>20</v>
      </c>
      <c r="H870">
        <v>126</v>
      </c>
      <c r="I870" s="6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2038</v>
      </c>
      <c r="R870" t="s">
        <v>2039</v>
      </c>
      <c r="S870" s="12">
        <f t="shared" si="53"/>
        <v>41558.833333333336</v>
      </c>
      <c r="T870" s="12">
        <f t="shared" si="54"/>
        <v>41569.833333333336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 t="shared" si="52"/>
        <v>23.703520691785052</v>
      </c>
      <c r="G871" t="s">
        <v>14</v>
      </c>
      <c r="H871">
        <v>526</v>
      </c>
      <c r="I871" s="6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2040</v>
      </c>
      <c r="R871" t="s">
        <v>2043</v>
      </c>
      <c r="S871" s="12">
        <f t="shared" si="53"/>
        <v>40349.833333333336</v>
      </c>
      <c r="T871" s="12">
        <f t="shared" si="54"/>
        <v>40363.833333333336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 t="shared" si="52"/>
        <v>89.870129870129873</v>
      </c>
      <c r="G872" t="s">
        <v>14</v>
      </c>
      <c r="H872">
        <v>121</v>
      </c>
      <c r="I872" s="6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2038</v>
      </c>
      <c r="R872" t="s">
        <v>2039</v>
      </c>
      <c r="S872" s="12">
        <f t="shared" si="53"/>
        <v>42239.833333333328</v>
      </c>
      <c r="T872" s="12">
        <f t="shared" si="54"/>
        <v>42264.833333333328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 t="shared" si="52"/>
        <v>272.6041958041958</v>
      </c>
      <c r="G873" t="s">
        <v>20</v>
      </c>
      <c r="H873">
        <v>2320</v>
      </c>
      <c r="I873" s="6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2038</v>
      </c>
      <c r="R873" t="s">
        <v>2039</v>
      </c>
      <c r="S873" s="12">
        <f t="shared" si="53"/>
        <v>43039.833333333328</v>
      </c>
      <c r="T873" s="12">
        <f t="shared" si="54"/>
        <v>43057.875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 t="shared" si="52"/>
        <v>170.04255319148936</v>
      </c>
      <c r="G874" t="s">
        <v>20</v>
      </c>
      <c r="H874">
        <v>81</v>
      </c>
      <c r="I874" s="6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2040</v>
      </c>
      <c r="R874" t="s">
        <v>2062</v>
      </c>
      <c r="S874" s="12">
        <f t="shared" si="53"/>
        <v>43345.833333333328</v>
      </c>
      <c r="T874" s="12">
        <f t="shared" si="54"/>
        <v>43350.833333333328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 t="shared" si="52"/>
        <v>188.28503562945369</v>
      </c>
      <c r="G875" t="s">
        <v>20</v>
      </c>
      <c r="H875">
        <v>1887</v>
      </c>
      <c r="I875" s="6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2053</v>
      </c>
      <c r="R875" t="s">
        <v>2054</v>
      </c>
      <c r="S875" s="12">
        <f t="shared" si="53"/>
        <v>41646.875</v>
      </c>
      <c r="T875" s="12">
        <f t="shared" si="54"/>
        <v>41651.875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 t="shared" si="52"/>
        <v>346.93532338308455</v>
      </c>
      <c r="G876" t="s">
        <v>20</v>
      </c>
      <c r="H876">
        <v>4358</v>
      </c>
      <c r="I876" s="6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2053</v>
      </c>
      <c r="R876" t="s">
        <v>2054</v>
      </c>
      <c r="S876" s="12">
        <f t="shared" si="53"/>
        <v>40290.833333333336</v>
      </c>
      <c r="T876" s="12">
        <f t="shared" si="54"/>
        <v>40328.833333333336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 t="shared" si="52"/>
        <v>69.177215189873422</v>
      </c>
      <c r="G877" t="s">
        <v>14</v>
      </c>
      <c r="H877">
        <v>67</v>
      </c>
      <c r="I877" s="6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2034</v>
      </c>
      <c r="R877" t="s">
        <v>2035</v>
      </c>
      <c r="S877" s="12">
        <f t="shared" si="53"/>
        <v>40555.875</v>
      </c>
      <c r="T877" s="12">
        <f t="shared" si="54"/>
        <v>40556.875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 t="shared" si="52"/>
        <v>25.433734939759034</v>
      </c>
      <c r="G878" t="s">
        <v>14</v>
      </c>
      <c r="H878">
        <v>57</v>
      </c>
      <c r="I878" s="6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2053</v>
      </c>
      <c r="R878" t="s">
        <v>2054</v>
      </c>
      <c r="S878" s="12">
        <f t="shared" si="53"/>
        <v>43623.833333333328</v>
      </c>
      <c r="T878" s="12">
        <f t="shared" si="54"/>
        <v>43647.833333333328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 t="shared" si="52"/>
        <v>77.400977995110026</v>
      </c>
      <c r="G879" t="s">
        <v>14</v>
      </c>
      <c r="H879">
        <v>1229</v>
      </c>
      <c r="I879" s="6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2032</v>
      </c>
      <c r="R879" t="s">
        <v>2033</v>
      </c>
      <c r="S879" s="12">
        <f t="shared" si="53"/>
        <v>42576.833333333328</v>
      </c>
      <c r="T879" s="12">
        <f t="shared" si="54"/>
        <v>42577.833333333328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 t="shared" si="52"/>
        <v>37.481481481481481</v>
      </c>
      <c r="G880" t="s">
        <v>14</v>
      </c>
      <c r="H880">
        <v>12</v>
      </c>
      <c r="I880" s="6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2034</v>
      </c>
      <c r="R880" t="s">
        <v>2056</v>
      </c>
      <c r="S880" s="12">
        <f t="shared" si="53"/>
        <v>43844.875</v>
      </c>
      <c r="T880" s="12">
        <f t="shared" si="54"/>
        <v>43868.875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 t="shared" si="52"/>
        <v>543.79999999999995</v>
      </c>
      <c r="G881" t="s">
        <v>20</v>
      </c>
      <c r="H881">
        <v>53</v>
      </c>
      <c r="I881" s="6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2046</v>
      </c>
      <c r="R881" t="s">
        <v>2047</v>
      </c>
      <c r="S881" s="12">
        <f t="shared" si="53"/>
        <v>42787.875</v>
      </c>
      <c r="T881" s="12">
        <f t="shared" si="54"/>
        <v>42796.875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 t="shared" si="52"/>
        <v>228.52189349112427</v>
      </c>
      <c r="G882" t="s">
        <v>20</v>
      </c>
      <c r="H882">
        <v>2414</v>
      </c>
      <c r="I882" s="6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2034</v>
      </c>
      <c r="R882" t="s">
        <v>2042</v>
      </c>
      <c r="S882" s="12">
        <f t="shared" si="53"/>
        <v>43666.833333333328</v>
      </c>
      <c r="T882" s="12">
        <f t="shared" si="54"/>
        <v>43668.833333333328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 t="shared" si="52"/>
        <v>38.948339483394832</v>
      </c>
      <c r="G883" t="s">
        <v>14</v>
      </c>
      <c r="H883">
        <v>452</v>
      </c>
      <c r="I883" s="6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2038</v>
      </c>
      <c r="R883" t="s">
        <v>2039</v>
      </c>
      <c r="S883" s="12">
        <f t="shared" si="53"/>
        <v>42193.833333333328</v>
      </c>
      <c r="T883" s="12">
        <f t="shared" si="54"/>
        <v>42222.833333333328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 t="shared" si="52"/>
        <v>370</v>
      </c>
      <c r="G884" t="s">
        <v>20</v>
      </c>
      <c r="H884">
        <v>80</v>
      </c>
      <c r="I884" s="6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2038</v>
      </c>
      <c r="R884" t="s">
        <v>2039</v>
      </c>
      <c r="S884" s="12">
        <f t="shared" si="53"/>
        <v>42024.875</v>
      </c>
      <c r="T884" s="12">
        <f t="shared" si="54"/>
        <v>42028.875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 t="shared" si="52"/>
        <v>237.91176470588232</v>
      </c>
      <c r="G885" t="s">
        <v>20</v>
      </c>
      <c r="H885">
        <v>193</v>
      </c>
      <c r="I885" s="6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2040</v>
      </c>
      <c r="R885" t="s">
        <v>2051</v>
      </c>
      <c r="S885" s="12">
        <f t="shared" si="53"/>
        <v>40322.833333333336</v>
      </c>
      <c r="T885" s="12">
        <f t="shared" si="54"/>
        <v>40358.833333333336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 t="shared" si="52"/>
        <v>64.036299765807954</v>
      </c>
      <c r="G886" t="s">
        <v>14</v>
      </c>
      <c r="H886">
        <v>1886</v>
      </c>
      <c r="I886" s="6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2038</v>
      </c>
      <c r="R886" t="s">
        <v>2039</v>
      </c>
      <c r="S886" s="12">
        <f t="shared" si="53"/>
        <v>41762.833333333336</v>
      </c>
      <c r="T886" s="12">
        <f t="shared" si="54"/>
        <v>41764.833333333336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 t="shared" si="52"/>
        <v>118.27777777777777</v>
      </c>
      <c r="G887" t="s">
        <v>20</v>
      </c>
      <c r="H887">
        <v>52</v>
      </c>
      <c r="I887" s="6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2038</v>
      </c>
      <c r="R887" t="s">
        <v>2039</v>
      </c>
      <c r="S887" s="12">
        <f t="shared" si="53"/>
        <v>40334.833333333336</v>
      </c>
      <c r="T887" s="12">
        <f t="shared" si="54"/>
        <v>40372.833333333336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 t="shared" si="52"/>
        <v>84.824037184594957</v>
      </c>
      <c r="G888" t="s">
        <v>14</v>
      </c>
      <c r="H888">
        <v>1825</v>
      </c>
      <c r="I888" s="6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2034</v>
      </c>
      <c r="R888" t="s">
        <v>2044</v>
      </c>
      <c r="S888" s="12">
        <f t="shared" si="53"/>
        <v>40415.833333333336</v>
      </c>
      <c r="T888" s="12">
        <f t="shared" si="54"/>
        <v>40433.833333333336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 t="shared" si="52"/>
        <v>29.346153846153843</v>
      </c>
      <c r="G889" t="s">
        <v>14</v>
      </c>
      <c r="H889">
        <v>31</v>
      </c>
      <c r="I889" s="6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2038</v>
      </c>
      <c r="R889" t="s">
        <v>2039</v>
      </c>
      <c r="S889" s="12">
        <f t="shared" si="53"/>
        <v>42201.833333333328</v>
      </c>
      <c r="T889" s="12">
        <f t="shared" si="54"/>
        <v>42248.833333333328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 t="shared" si="52"/>
        <v>209.89655172413794</v>
      </c>
      <c r="G890" t="s">
        <v>20</v>
      </c>
      <c r="H890">
        <v>290</v>
      </c>
      <c r="I890" s="6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2038</v>
      </c>
      <c r="R890" t="s">
        <v>2039</v>
      </c>
      <c r="S890" s="12">
        <f t="shared" si="53"/>
        <v>42835.833333333328</v>
      </c>
      <c r="T890" s="12">
        <f t="shared" si="54"/>
        <v>42854.833333333328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 t="shared" si="52"/>
        <v>169.78571428571431</v>
      </c>
      <c r="G891" t="s">
        <v>20</v>
      </c>
      <c r="H891">
        <v>122</v>
      </c>
      <c r="I891" s="6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2034</v>
      </c>
      <c r="R891" t="s">
        <v>2042</v>
      </c>
      <c r="S891" s="12">
        <f t="shared" si="53"/>
        <v>41709.833333333336</v>
      </c>
      <c r="T891" s="12">
        <f t="shared" si="54"/>
        <v>41716.833333333336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 t="shared" si="52"/>
        <v>115.95907738095239</v>
      </c>
      <c r="G892" t="s">
        <v>20</v>
      </c>
      <c r="H892">
        <v>1470</v>
      </c>
      <c r="I892" s="6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2034</v>
      </c>
      <c r="R892" t="s">
        <v>2044</v>
      </c>
      <c r="S892" s="12">
        <f t="shared" si="53"/>
        <v>43639.833333333328</v>
      </c>
      <c r="T892" s="12">
        <f t="shared" si="54"/>
        <v>43640.833333333328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 t="shared" si="52"/>
        <v>258.59999999999997</v>
      </c>
      <c r="G893" t="s">
        <v>20</v>
      </c>
      <c r="H893">
        <v>165</v>
      </c>
      <c r="I893" s="6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2040</v>
      </c>
      <c r="R893" t="s">
        <v>2041</v>
      </c>
      <c r="S893" s="12">
        <f t="shared" si="53"/>
        <v>40879.875</v>
      </c>
      <c r="T893" s="12">
        <f t="shared" si="54"/>
        <v>40923.875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 t="shared" si="52"/>
        <v>230.58333333333331</v>
      </c>
      <c r="G894" t="s">
        <v>20</v>
      </c>
      <c r="H894">
        <v>182</v>
      </c>
      <c r="I894" s="6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2046</v>
      </c>
      <c r="R894" t="s">
        <v>2058</v>
      </c>
      <c r="S894" s="12">
        <f t="shared" si="53"/>
        <v>40318.833333333336</v>
      </c>
      <c r="T894" s="12">
        <f t="shared" si="54"/>
        <v>40359.833333333336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 t="shared" si="52"/>
        <v>128.21428571428572</v>
      </c>
      <c r="G895" t="s">
        <v>20</v>
      </c>
      <c r="H895">
        <v>199</v>
      </c>
      <c r="I895" s="6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2040</v>
      </c>
      <c r="R895" t="s">
        <v>2041</v>
      </c>
      <c r="S895" s="12">
        <f t="shared" si="53"/>
        <v>42169.833333333328</v>
      </c>
      <c r="T895" s="12">
        <f t="shared" si="54"/>
        <v>42173.833333333328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 t="shared" si="52"/>
        <v>188.70588235294116</v>
      </c>
      <c r="G896" t="s">
        <v>20</v>
      </c>
      <c r="H896">
        <v>56</v>
      </c>
      <c r="I896" s="6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2040</v>
      </c>
      <c r="R896" t="s">
        <v>2059</v>
      </c>
      <c r="S896" s="12">
        <f t="shared" si="53"/>
        <v>41465.833333333336</v>
      </c>
      <c r="T896" s="12">
        <f t="shared" si="54"/>
        <v>41495.833333333336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 t="shared" si="52"/>
        <v>6.9511889862327907</v>
      </c>
      <c r="G897" t="s">
        <v>14</v>
      </c>
      <c r="H897">
        <v>107</v>
      </c>
      <c r="I897" s="6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2038</v>
      </c>
      <c r="R897" t="s">
        <v>2039</v>
      </c>
      <c r="S897" s="12">
        <f t="shared" si="53"/>
        <v>43133.875</v>
      </c>
      <c r="T897" s="12">
        <f t="shared" si="54"/>
        <v>43142.875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 t="shared" ref="F898:F961" si="56">(E898/D898)*100</f>
        <v>774.43434343434342</v>
      </c>
      <c r="G898" t="s">
        <v>20</v>
      </c>
      <c r="H898">
        <v>1460</v>
      </c>
      <c r="I898" s="6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2032</v>
      </c>
      <c r="R898" t="s">
        <v>2033</v>
      </c>
      <c r="S898" s="12">
        <f t="shared" ref="S898:S961" si="57">(L898/86400)+25569+(-9/24)</f>
        <v>40737.833333333336</v>
      </c>
      <c r="T898" s="12">
        <f t="shared" ref="T898:T961" si="58">(M898/86400)+25569+(-9/24)</f>
        <v>40740.833333333336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 t="shared" si="56"/>
        <v>27.693181818181817</v>
      </c>
      <c r="G899" t="s">
        <v>14</v>
      </c>
      <c r="H899">
        <v>27</v>
      </c>
      <c r="I899" s="6">
        <f t="shared" ref="I899:I962" si="59">IFERROR(E899/H899, "0")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2038</v>
      </c>
      <c r="R899" t="s">
        <v>2039</v>
      </c>
      <c r="S899" s="12">
        <f t="shared" si="57"/>
        <v>43582.833333333328</v>
      </c>
      <c r="T899" s="12">
        <f t="shared" si="58"/>
        <v>43584.833333333328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 t="shared" si="56"/>
        <v>52.479620323841424</v>
      </c>
      <c r="G900" t="s">
        <v>14</v>
      </c>
      <c r="H900">
        <v>1221</v>
      </c>
      <c r="I900" s="6">
        <f t="shared" si="5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2040</v>
      </c>
      <c r="R900" t="s">
        <v>2041</v>
      </c>
      <c r="S900" s="12">
        <f t="shared" si="57"/>
        <v>43814.875</v>
      </c>
      <c r="T900" s="12">
        <f t="shared" si="58"/>
        <v>43820.875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 t="shared" si="56"/>
        <v>407.09677419354841</v>
      </c>
      <c r="G901" t="s">
        <v>20</v>
      </c>
      <c r="H901">
        <v>123</v>
      </c>
      <c r="I901" s="6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2034</v>
      </c>
      <c r="R901" t="s">
        <v>2057</v>
      </c>
      <c r="S901" s="12">
        <f t="shared" si="57"/>
        <v>41553.833333333336</v>
      </c>
      <c r="T901" s="12">
        <f t="shared" si="58"/>
        <v>41571.833333333336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 t="shared" si="56"/>
        <v>2</v>
      </c>
      <c r="G902" t="s">
        <v>14</v>
      </c>
      <c r="H902">
        <v>1</v>
      </c>
      <c r="I902" s="6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2036</v>
      </c>
      <c r="R902" t="s">
        <v>2037</v>
      </c>
      <c r="S902" s="12">
        <f t="shared" si="57"/>
        <v>41900.833333333336</v>
      </c>
      <c r="T902" s="12">
        <f t="shared" si="58"/>
        <v>41901.833333333336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 t="shared" si="56"/>
        <v>156.17857142857144</v>
      </c>
      <c r="G903" t="s">
        <v>20</v>
      </c>
      <c r="H903">
        <v>159</v>
      </c>
      <c r="I903" s="6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2034</v>
      </c>
      <c r="R903" t="s">
        <v>2035</v>
      </c>
      <c r="S903" s="12">
        <f t="shared" si="57"/>
        <v>43297.833333333328</v>
      </c>
      <c r="T903" s="12">
        <f t="shared" si="58"/>
        <v>43330.833333333328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 t="shared" si="56"/>
        <v>252.42857142857144</v>
      </c>
      <c r="G904" t="s">
        <v>20</v>
      </c>
      <c r="H904">
        <v>110</v>
      </c>
      <c r="I904" s="6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2036</v>
      </c>
      <c r="R904" t="s">
        <v>2037</v>
      </c>
      <c r="S904" s="12">
        <f t="shared" si="57"/>
        <v>42398.875</v>
      </c>
      <c r="T904" s="12">
        <f t="shared" si="58"/>
        <v>42440.875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 t="shared" si="56"/>
        <v>1.729268292682927</v>
      </c>
      <c r="G905" t="s">
        <v>47</v>
      </c>
      <c r="H905">
        <v>14</v>
      </c>
      <c r="I905" s="6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2046</v>
      </c>
      <c r="R905" t="s">
        <v>2047</v>
      </c>
      <c r="S905" s="12">
        <f t="shared" si="57"/>
        <v>41033.833333333336</v>
      </c>
      <c r="T905" s="12">
        <f t="shared" si="58"/>
        <v>41048.833333333336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 t="shared" si="56"/>
        <v>12.230769230769232</v>
      </c>
      <c r="G906" t="s">
        <v>14</v>
      </c>
      <c r="H906">
        <v>16</v>
      </c>
      <c r="I906" s="6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2046</v>
      </c>
      <c r="R906" t="s">
        <v>2055</v>
      </c>
      <c r="S906" s="12">
        <f t="shared" si="57"/>
        <v>41185.833333333336</v>
      </c>
      <c r="T906" s="12">
        <f t="shared" si="58"/>
        <v>41189.833333333336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 t="shared" si="56"/>
        <v>163.98734177215189</v>
      </c>
      <c r="G907" t="s">
        <v>20</v>
      </c>
      <c r="H907">
        <v>236</v>
      </c>
      <c r="I907" s="6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2038</v>
      </c>
      <c r="R907" t="s">
        <v>2039</v>
      </c>
      <c r="S907" s="12">
        <f t="shared" si="57"/>
        <v>41535.833333333336</v>
      </c>
      <c r="T907" s="12">
        <f t="shared" si="58"/>
        <v>41538.833333333336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 t="shared" si="56"/>
        <v>162.98181818181817</v>
      </c>
      <c r="G908" t="s">
        <v>20</v>
      </c>
      <c r="H908">
        <v>191</v>
      </c>
      <c r="I908" s="6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2040</v>
      </c>
      <c r="R908" t="s">
        <v>2041</v>
      </c>
      <c r="S908" s="12">
        <f t="shared" si="57"/>
        <v>42867.833333333328</v>
      </c>
      <c r="T908" s="12">
        <f t="shared" si="58"/>
        <v>42903.833333333328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 t="shared" si="56"/>
        <v>20.252747252747252</v>
      </c>
      <c r="G909" t="s">
        <v>14</v>
      </c>
      <c r="H909">
        <v>41</v>
      </c>
      <c r="I909" s="6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2038</v>
      </c>
      <c r="R909" t="s">
        <v>2039</v>
      </c>
      <c r="S909" s="12">
        <f t="shared" si="57"/>
        <v>40659.833333333336</v>
      </c>
      <c r="T909" s="12">
        <f t="shared" si="58"/>
        <v>40666.833333333336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 t="shared" si="56"/>
        <v>319.24083769633506</v>
      </c>
      <c r="G910" t="s">
        <v>20</v>
      </c>
      <c r="H910">
        <v>3934</v>
      </c>
      <c r="I910" s="6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2049</v>
      </c>
      <c r="R910" t="s">
        <v>2050</v>
      </c>
      <c r="S910" s="12">
        <f t="shared" si="57"/>
        <v>41030.833333333336</v>
      </c>
      <c r="T910" s="12">
        <f t="shared" si="58"/>
        <v>41041.833333333336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 t="shared" si="56"/>
        <v>478.94444444444446</v>
      </c>
      <c r="G911" t="s">
        <v>20</v>
      </c>
      <c r="H911">
        <v>80</v>
      </c>
      <c r="I911" s="6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2038</v>
      </c>
      <c r="R911" t="s">
        <v>2039</v>
      </c>
      <c r="S911" s="12">
        <f t="shared" si="57"/>
        <v>43254.833333333328</v>
      </c>
      <c r="T911" s="12">
        <f t="shared" si="58"/>
        <v>43281.833333333328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 t="shared" si="56"/>
        <v>19.556634304207122</v>
      </c>
      <c r="G912" t="s">
        <v>74</v>
      </c>
      <c r="H912">
        <v>296</v>
      </c>
      <c r="I912" s="6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2038</v>
      </c>
      <c r="R912" t="s">
        <v>2039</v>
      </c>
      <c r="S912" s="12">
        <f t="shared" si="57"/>
        <v>42025.875</v>
      </c>
      <c r="T912" s="12">
        <f t="shared" si="58"/>
        <v>42026.875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 t="shared" si="56"/>
        <v>198.94827586206895</v>
      </c>
      <c r="G913" t="s">
        <v>20</v>
      </c>
      <c r="H913">
        <v>462</v>
      </c>
      <c r="I913" s="6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2036</v>
      </c>
      <c r="R913" t="s">
        <v>2037</v>
      </c>
      <c r="S913" s="12">
        <f t="shared" si="57"/>
        <v>43716.833333333328</v>
      </c>
      <c r="T913" s="12">
        <f t="shared" si="58"/>
        <v>43718.833333333328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 t="shared" si="56"/>
        <v>795</v>
      </c>
      <c r="G914" t="s">
        <v>20</v>
      </c>
      <c r="H914">
        <v>179</v>
      </c>
      <c r="I914" s="6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2040</v>
      </c>
      <c r="R914" t="s">
        <v>2043</v>
      </c>
      <c r="S914" s="12">
        <f t="shared" si="57"/>
        <v>41156.833333333336</v>
      </c>
      <c r="T914" s="12">
        <f t="shared" si="58"/>
        <v>41169.833333333336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 t="shared" si="56"/>
        <v>50.621082621082621</v>
      </c>
      <c r="G915" t="s">
        <v>14</v>
      </c>
      <c r="H915">
        <v>523</v>
      </c>
      <c r="I915" s="6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2040</v>
      </c>
      <c r="R915" t="s">
        <v>2043</v>
      </c>
      <c r="S915" s="12">
        <f t="shared" si="57"/>
        <v>43596.833333333328</v>
      </c>
      <c r="T915" s="12">
        <f t="shared" si="58"/>
        <v>43609.833333333328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 t="shared" si="56"/>
        <v>57.4375</v>
      </c>
      <c r="G916" t="s">
        <v>14</v>
      </c>
      <c r="H916">
        <v>141</v>
      </c>
      <c r="I916" s="6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2038</v>
      </c>
      <c r="R916" t="s">
        <v>2039</v>
      </c>
      <c r="S916" s="12">
        <f t="shared" si="57"/>
        <v>41489.833333333336</v>
      </c>
      <c r="T916" s="12">
        <f t="shared" si="58"/>
        <v>41501.833333333336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 t="shared" si="56"/>
        <v>155.62827640984909</v>
      </c>
      <c r="G917" t="s">
        <v>20</v>
      </c>
      <c r="H917">
        <v>1866</v>
      </c>
      <c r="I917" s="6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2040</v>
      </c>
      <c r="R917" t="s">
        <v>2059</v>
      </c>
      <c r="S917" s="12">
        <f t="shared" si="57"/>
        <v>42975.833333333328</v>
      </c>
      <c r="T917" s="12">
        <f t="shared" si="58"/>
        <v>42984.833333333328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 t="shared" si="56"/>
        <v>36.297297297297298</v>
      </c>
      <c r="G918" t="s">
        <v>14</v>
      </c>
      <c r="H918">
        <v>52</v>
      </c>
      <c r="I918" s="6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2053</v>
      </c>
      <c r="R918" t="s">
        <v>2054</v>
      </c>
      <c r="S918" s="12">
        <f t="shared" si="57"/>
        <v>41990.875</v>
      </c>
      <c r="T918" s="12">
        <f t="shared" si="58"/>
        <v>41999.875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 t="shared" si="56"/>
        <v>58.25</v>
      </c>
      <c r="G919" t="s">
        <v>47</v>
      </c>
      <c r="H919">
        <v>27</v>
      </c>
      <c r="I919" s="6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2040</v>
      </c>
      <c r="R919" t="s">
        <v>2051</v>
      </c>
      <c r="S919" s="12">
        <f t="shared" si="57"/>
        <v>40721.833333333336</v>
      </c>
      <c r="T919" s="12">
        <f t="shared" si="58"/>
        <v>40745.833333333336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 t="shared" si="56"/>
        <v>237.39473684210526</v>
      </c>
      <c r="G920" t="s">
        <v>20</v>
      </c>
      <c r="H920">
        <v>156</v>
      </c>
      <c r="I920" s="6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2046</v>
      </c>
      <c r="R920" t="s">
        <v>2055</v>
      </c>
      <c r="S920" s="12">
        <f t="shared" si="57"/>
        <v>41116.833333333336</v>
      </c>
      <c r="T920" s="12">
        <f t="shared" si="58"/>
        <v>41127.833333333336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 t="shared" si="56"/>
        <v>58.75</v>
      </c>
      <c r="G921" t="s">
        <v>14</v>
      </c>
      <c r="H921">
        <v>225</v>
      </c>
      <c r="I921" s="6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2038</v>
      </c>
      <c r="R921" t="s">
        <v>2039</v>
      </c>
      <c r="S921" s="12">
        <f t="shared" si="57"/>
        <v>43021.833333333328</v>
      </c>
      <c r="T921" s="12">
        <f t="shared" si="58"/>
        <v>43053.875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 t="shared" si="56"/>
        <v>182.56603773584905</v>
      </c>
      <c r="G922" t="s">
        <v>20</v>
      </c>
      <c r="H922">
        <v>255</v>
      </c>
      <c r="I922" s="6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2040</v>
      </c>
      <c r="R922" t="s">
        <v>2048</v>
      </c>
      <c r="S922" s="12">
        <f t="shared" si="57"/>
        <v>43502.875</v>
      </c>
      <c r="T922" s="12">
        <f t="shared" si="58"/>
        <v>43522.875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 t="shared" si="56"/>
        <v>0.75436408977556113</v>
      </c>
      <c r="G923" t="s">
        <v>14</v>
      </c>
      <c r="H923">
        <v>38</v>
      </c>
      <c r="I923" s="6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2036</v>
      </c>
      <c r="R923" t="s">
        <v>2037</v>
      </c>
      <c r="S923" s="12">
        <f t="shared" si="57"/>
        <v>40950.875</v>
      </c>
      <c r="T923" s="12">
        <f t="shared" si="58"/>
        <v>40964.875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 t="shared" si="56"/>
        <v>175.95330739299609</v>
      </c>
      <c r="G924" t="s">
        <v>20</v>
      </c>
      <c r="H924">
        <v>2261</v>
      </c>
      <c r="I924" s="6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2034</v>
      </c>
      <c r="R924" t="s">
        <v>2061</v>
      </c>
      <c r="S924" s="12">
        <f t="shared" si="57"/>
        <v>43442.875</v>
      </c>
      <c r="T924" s="12">
        <f t="shared" si="58"/>
        <v>43451.875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 t="shared" si="56"/>
        <v>237.88235294117646</v>
      </c>
      <c r="G925" t="s">
        <v>20</v>
      </c>
      <c r="H925">
        <v>40</v>
      </c>
      <c r="I925" s="6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2038</v>
      </c>
      <c r="R925" t="s">
        <v>2039</v>
      </c>
      <c r="S925" s="12">
        <f t="shared" si="57"/>
        <v>40372.833333333336</v>
      </c>
      <c r="T925" s="12">
        <f t="shared" si="58"/>
        <v>40373.833333333336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 t="shared" si="56"/>
        <v>488.05076142131981</v>
      </c>
      <c r="G926" t="s">
        <v>20</v>
      </c>
      <c r="H926">
        <v>2289</v>
      </c>
      <c r="I926" s="6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2038</v>
      </c>
      <c r="R926" t="s">
        <v>2039</v>
      </c>
      <c r="S926" s="12">
        <f t="shared" si="57"/>
        <v>43768.833333333328</v>
      </c>
      <c r="T926" s="12">
        <f t="shared" si="58"/>
        <v>43779.875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 t="shared" si="56"/>
        <v>224.06666666666669</v>
      </c>
      <c r="G927" t="s">
        <v>20</v>
      </c>
      <c r="H927">
        <v>65</v>
      </c>
      <c r="I927" s="6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2038</v>
      </c>
      <c r="R927" t="s">
        <v>2039</v>
      </c>
      <c r="S927" s="12">
        <f t="shared" si="57"/>
        <v>42999.833333333328</v>
      </c>
      <c r="T927" s="12">
        <f t="shared" si="58"/>
        <v>43011.833333333328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 t="shared" si="56"/>
        <v>18.126436781609197</v>
      </c>
      <c r="G928" t="s">
        <v>14</v>
      </c>
      <c r="H928">
        <v>15</v>
      </c>
      <c r="I928" s="6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2032</v>
      </c>
      <c r="R928" t="s">
        <v>2033</v>
      </c>
      <c r="S928" s="12">
        <f t="shared" si="57"/>
        <v>42501.833333333328</v>
      </c>
      <c r="T928" s="12">
        <f t="shared" si="58"/>
        <v>42505.833333333328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 t="shared" si="56"/>
        <v>45.847222222222221</v>
      </c>
      <c r="G929" t="s">
        <v>14</v>
      </c>
      <c r="H929">
        <v>37</v>
      </c>
      <c r="I929" s="6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2038</v>
      </c>
      <c r="R929" t="s">
        <v>2039</v>
      </c>
      <c r="S929" s="12">
        <f t="shared" si="57"/>
        <v>41101.833333333336</v>
      </c>
      <c r="T929" s="12">
        <f t="shared" si="58"/>
        <v>41130.833333333336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 t="shared" si="56"/>
        <v>117.31541218637993</v>
      </c>
      <c r="G930" t="s">
        <v>20</v>
      </c>
      <c r="H930">
        <v>3777</v>
      </c>
      <c r="I930" s="6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2036</v>
      </c>
      <c r="R930" t="s">
        <v>2037</v>
      </c>
      <c r="S930" s="12">
        <f t="shared" si="57"/>
        <v>41636.875</v>
      </c>
      <c r="T930" s="12">
        <f t="shared" si="58"/>
        <v>41645.875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 t="shared" si="56"/>
        <v>217.30909090909088</v>
      </c>
      <c r="G931" t="s">
        <v>20</v>
      </c>
      <c r="H931">
        <v>184</v>
      </c>
      <c r="I931" s="6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2038</v>
      </c>
      <c r="R931" t="s">
        <v>2039</v>
      </c>
      <c r="S931" s="12">
        <f t="shared" si="57"/>
        <v>42857.833333333328</v>
      </c>
      <c r="T931" s="12">
        <f t="shared" si="58"/>
        <v>42871.833333333328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 t="shared" si="56"/>
        <v>112.28571428571428</v>
      </c>
      <c r="G932" t="s">
        <v>20</v>
      </c>
      <c r="H932">
        <v>85</v>
      </c>
      <c r="I932" s="6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2038</v>
      </c>
      <c r="R932" t="s">
        <v>2039</v>
      </c>
      <c r="S932" s="12">
        <f t="shared" si="57"/>
        <v>42059.875</v>
      </c>
      <c r="T932" s="12">
        <f t="shared" si="58"/>
        <v>42066.875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 t="shared" si="56"/>
        <v>72.51898734177216</v>
      </c>
      <c r="G933" t="s">
        <v>14</v>
      </c>
      <c r="H933">
        <v>112</v>
      </c>
      <c r="I933" s="6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2038</v>
      </c>
      <c r="R933" t="s">
        <v>2039</v>
      </c>
      <c r="S933" s="12">
        <f t="shared" si="57"/>
        <v>41817.833333333336</v>
      </c>
      <c r="T933" s="12">
        <f t="shared" si="58"/>
        <v>41819.833333333336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 t="shared" si="56"/>
        <v>212.30434782608697</v>
      </c>
      <c r="G934" t="s">
        <v>20</v>
      </c>
      <c r="H934">
        <v>144</v>
      </c>
      <c r="I934" s="6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2034</v>
      </c>
      <c r="R934" t="s">
        <v>2035</v>
      </c>
      <c r="S934" s="12">
        <f t="shared" si="57"/>
        <v>41708.833333333336</v>
      </c>
      <c r="T934" s="12">
        <f t="shared" si="58"/>
        <v>41711.833333333336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 t="shared" si="56"/>
        <v>239.74657534246577</v>
      </c>
      <c r="G935" t="s">
        <v>20</v>
      </c>
      <c r="H935">
        <v>1902</v>
      </c>
      <c r="I935" s="6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2038</v>
      </c>
      <c r="R935" t="s">
        <v>2039</v>
      </c>
      <c r="S935" s="12">
        <f t="shared" si="57"/>
        <v>41371.833333333336</v>
      </c>
      <c r="T935" s="12">
        <f t="shared" si="58"/>
        <v>41384.833333333336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 t="shared" si="56"/>
        <v>181.93548387096774</v>
      </c>
      <c r="G936" t="s">
        <v>20</v>
      </c>
      <c r="H936">
        <v>105</v>
      </c>
      <c r="I936" s="6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2038</v>
      </c>
      <c r="R936" t="s">
        <v>2039</v>
      </c>
      <c r="S936" s="12">
        <f t="shared" si="57"/>
        <v>42421.875</v>
      </c>
      <c r="T936" s="12">
        <f t="shared" si="58"/>
        <v>42427.875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 t="shared" si="56"/>
        <v>164.13114754098362</v>
      </c>
      <c r="G937" t="s">
        <v>20</v>
      </c>
      <c r="H937">
        <v>132</v>
      </c>
      <c r="I937" s="6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2038</v>
      </c>
      <c r="R937" t="s">
        <v>2039</v>
      </c>
      <c r="S937" s="12">
        <f t="shared" si="57"/>
        <v>42208.833333333328</v>
      </c>
      <c r="T937" s="12">
        <f t="shared" si="58"/>
        <v>42215.833333333328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 t="shared" si="56"/>
        <v>1.6375968992248062</v>
      </c>
      <c r="G938" t="s">
        <v>14</v>
      </c>
      <c r="H938">
        <v>21</v>
      </c>
      <c r="I938" s="6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2038</v>
      </c>
      <c r="R938" t="s">
        <v>2039</v>
      </c>
      <c r="S938" s="12">
        <f t="shared" si="57"/>
        <v>43667.833333333328</v>
      </c>
      <c r="T938" s="12">
        <f t="shared" si="58"/>
        <v>43670.833333333328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 t="shared" si="56"/>
        <v>49.64385964912281</v>
      </c>
      <c r="G939" t="s">
        <v>74</v>
      </c>
      <c r="H939">
        <v>976</v>
      </c>
      <c r="I939" s="6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2040</v>
      </c>
      <c r="R939" t="s">
        <v>2041</v>
      </c>
      <c r="S939" s="12">
        <f t="shared" si="57"/>
        <v>42333.875</v>
      </c>
      <c r="T939" s="12">
        <f t="shared" si="58"/>
        <v>42342.875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 t="shared" si="56"/>
        <v>109.70652173913042</v>
      </c>
      <c r="G940" t="s">
        <v>20</v>
      </c>
      <c r="H940">
        <v>96</v>
      </c>
      <c r="I940" s="6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2046</v>
      </c>
      <c r="R940" t="s">
        <v>2052</v>
      </c>
      <c r="S940" s="12">
        <f t="shared" si="57"/>
        <v>43262.833333333328</v>
      </c>
      <c r="T940" s="12">
        <f t="shared" si="58"/>
        <v>43298.833333333328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 t="shared" si="56"/>
        <v>49.217948717948715</v>
      </c>
      <c r="G941" t="s">
        <v>14</v>
      </c>
      <c r="H941">
        <v>67</v>
      </c>
      <c r="I941" s="6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2049</v>
      </c>
      <c r="R941" t="s">
        <v>2050</v>
      </c>
      <c r="S941" s="12">
        <f t="shared" si="57"/>
        <v>40669.833333333336</v>
      </c>
      <c r="T941" s="12">
        <f t="shared" si="58"/>
        <v>40686.833333333336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 t="shared" si="56"/>
        <v>62.232323232323225</v>
      </c>
      <c r="G942" t="s">
        <v>47</v>
      </c>
      <c r="H942">
        <v>66</v>
      </c>
      <c r="I942" s="6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2036</v>
      </c>
      <c r="R942" t="s">
        <v>2037</v>
      </c>
      <c r="S942" s="12">
        <f t="shared" si="57"/>
        <v>41243.875</v>
      </c>
      <c r="T942" s="12">
        <f t="shared" si="58"/>
        <v>41265.875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 t="shared" si="56"/>
        <v>13.05813953488372</v>
      </c>
      <c r="G943" t="s">
        <v>14</v>
      </c>
      <c r="H943">
        <v>78</v>
      </c>
      <c r="I943" s="6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2038</v>
      </c>
      <c r="R943" t="s">
        <v>2039</v>
      </c>
      <c r="S943" s="12">
        <f t="shared" si="57"/>
        <v>40551.875</v>
      </c>
      <c r="T943" s="12">
        <f t="shared" si="58"/>
        <v>40586.875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 t="shared" si="56"/>
        <v>64.635416666666671</v>
      </c>
      <c r="G944" t="s">
        <v>14</v>
      </c>
      <c r="H944">
        <v>67</v>
      </c>
      <c r="I944" s="6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2038</v>
      </c>
      <c r="R944" t="s">
        <v>2039</v>
      </c>
      <c r="S944" s="12">
        <f t="shared" si="57"/>
        <v>40567.875</v>
      </c>
      <c r="T944" s="12">
        <f t="shared" si="58"/>
        <v>40570.875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 t="shared" si="56"/>
        <v>159.58666666666667</v>
      </c>
      <c r="G945" t="s">
        <v>20</v>
      </c>
      <c r="H945">
        <v>114</v>
      </c>
      <c r="I945" s="6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2032</v>
      </c>
      <c r="R945" t="s">
        <v>2033</v>
      </c>
      <c r="S945" s="12">
        <f t="shared" si="57"/>
        <v>41905.833333333336</v>
      </c>
      <c r="T945" s="12">
        <f t="shared" si="58"/>
        <v>41940.833333333336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 t="shared" si="56"/>
        <v>81.42</v>
      </c>
      <c r="G946" t="s">
        <v>14</v>
      </c>
      <c r="H946">
        <v>263</v>
      </c>
      <c r="I946" s="6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2053</v>
      </c>
      <c r="R946" t="s">
        <v>2054</v>
      </c>
      <c r="S946" s="12">
        <f t="shared" si="57"/>
        <v>42775.875</v>
      </c>
      <c r="T946" s="12">
        <f t="shared" si="58"/>
        <v>42794.875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 t="shared" si="56"/>
        <v>32.444767441860463</v>
      </c>
      <c r="G947" t="s">
        <v>14</v>
      </c>
      <c r="H947">
        <v>1691</v>
      </c>
      <c r="I947" s="6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2053</v>
      </c>
      <c r="R947" t="s">
        <v>2054</v>
      </c>
      <c r="S947" s="12">
        <f t="shared" si="57"/>
        <v>41003.833333333336</v>
      </c>
      <c r="T947" s="12">
        <f t="shared" si="58"/>
        <v>41018.833333333336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 t="shared" si="56"/>
        <v>9.9141184124918666</v>
      </c>
      <c r="G948" t="s">
        <v>14</v>
      </c>
      <c r="H948">
        <v>181</v>
      </c>
      <c r="I948" s="6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2038</v>
      </c>
      <c r="R948" t="s">
        <v>2039</v>
      </c>
      <c r="S948" s="12">
        <f t="shared" si="57"/>
        <v>40709.833333333336</v>
      </c>
      <c r="T948" s="12">
        <f t="shared" si="58"/>
        <v>40711.833333333336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 t="shared" si="56"/>
        <v>26.694444444444443</v>
      </c>
      <c r="G949" t="s">
        <v>14</v>
      </c>
      <c r="H949">
        <v>13</v>
      </c>
      <c r="I949" s="6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2038</v>
      </c>
      <c r="R949" t="s">
        <v>2039</v>
      </c>
      <c r="S949" s="12">
        <f t="shared" si="57"/>
        <v>41907.833333333336</v>
      </c>
      <c r="T949" s="12">
        <f t="shared" si="58"/>
        <v>41914.833333333336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 t="shared" si="56"/>
        <v>62.957446808510639</v>
      </c>
      <c r="G950" t="s">
        <v>74</v>
      </c>
      <c r="H950">
        <v>160</v>
      </c>
      <c r="I950" s="6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2040</v>
      </c>
      <c r="R950" t="s">
        <v>2041</v>
      </c>
      <c r="S950" s="12">
        <f t="shared" si="57"/>
        <v>41984.875</v>
      </c>
      <c r="T950" s="12">
        <f t="shared" si="58"/>
        <v>41994.875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 t="shared" si="56"/>
        <v>161.35593220338984</v>
      </c>
      <c r="G951" t="s">
        <v>20</v>
      </c>
      <c r="H951">
        <v>203</v>
      </c>
      <c r="I951" s="6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2036</v>
      </c>
      <c r="R951" t="s">
        <v>2037</v>
      </c>
      <c r="S951" s="12">
        <f t="shared" si="57"/>
        <v>42111.833333333328</v>
      </c>
      <c r="T951" s="12">
        <f t="shared" si="58"/>
        <v>42130.833333333328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 t="shared" si="56"/>
        <v>5</v>
      </c>
      <c r="G952" t="s">
        <v>14</v>
      </c>
      <c r="H952">
        <v>1</v>
      </c>
      <c r="I952" s="6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2038</v>
      </c>
      <c r="R952" t="s">
        <v>2039</v>
      </c>
      <c r="S952" s="12">
        <f t="shared" si="57"/>
        <v>43570.833333333328</v>
      </c>
      <c r="T952" s="12">
        <f t="shared" si="58"/>
        <v>43575.833333333328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 t="shared" si="56"/>
        <v>1096.9379310344827</v>
      </c>
      <c r="G953" t="s">
        <v>20</v>
      </c>
      <c r="H953">
        <v>1559</v>
      </c>
      <c r="I953" s="6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2034</v>
      </c>
      <c r="R953" t="s">
        <v>2035</v>
      </c>
      <c r="S953" s="12">
        <f t="shared" si="57"/>
        <v>42729.875</v>
      </c>
      <c r="T953" s="12">
        <f t="shared" si="58"/>
        <v>42730.875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 t="shared" si="56"/>
        <v>70.094158075601371</v>
      </c>
      <c r="G954" t="s">
        <v>74</v>
      </c>
      <c r="H954">
        <v>2266</v>
      </c>
      <c r="I954" s="6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2040</v>
      </c>
      <c r="R954" t="s">
        <v>2041</v>
      </c>
      <c r="S954" s="12">
        <f t="shared" si="57"/>
        <v>42590.833333333328</v>
      </c>
      <c r="T954" s="12">
        <f t="shared" si="58"/>
        <v>42604.833333333328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 t="shared" si="56"/>
        <v>60</v>
      </c>
      <c r="G955" t="s">
        <v>14</v>
      </c>
      <c r="H955">
        <v>21</v>
      </c>
      <c r="I955" s="6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2040</v>
      </c>
      <c r="R955" t="s">
        <v>2062</v>
      </c>
      <c r="S955" s="12">
        <f t="shared" si="57"/>
        <v>42357.875</v>
      </c>
      <c r="T955" s="12">
        <f t="shared" si="58"/>
        <v>42393.875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 t="shared" si="56"/>
        <v>367.0985915492958</v>
      </c>
      <c r="G956" t="s">
        <v>20</v>
      </c>
      <c r="H956">
        <v>1548</v>
      </c>
      <c r="I956" s="6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2036</v>
      </c>
      <c r="R956" t="s">
        <v>2037</v>
      </c>
      <c r="S956" s="12">
        <f t="shared" si="57"/>
        <v>41173.833333333336</v>
      </c>
      <c r="T956" s="12">
        <f t="shared" si="58"/>
        <v>41197.833333333336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 t="shared" si="56"/>
        <v>1109</v>
      </c>
      <c r="G957" t="s">
        <v>20</v>
      </c>
      <c r="H957">
        <v>80</v>
      </c>
      <c r="I957" s="6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2038</v>
      </c>
      <c r="R957" t="s">
        <v>2039</v>
      </c>
      <c r="S957" s="12">
        <f t="shared" si="57"/>
        <v>41237.875</v>
      </c>
      <c r="T957" s="12">
        <f t="shared" si="58"/>
        <v>41239.875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 t="shared" si="56"/>
        <v>19.028784648187631</v>
      </c>
      <c r="G958" t="s">
        <v>14</v>
      </c>
      <c r="H958">
        <v>830</v>
      </c>
      <c r="I958" s="6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2040</v>
      </c>
      <c r="R958" t="s">
        <v>2062</v>
      </c>
      <c r="S958" s="12">
        <f t="shared" si="57"/>
        <v>42359.875</v>
      </c>
      <c r="T958" s="12">
        <f t="shared" si="58"/>
        <v>42363.875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 t="shared" si="56"/>
        <v>126.87755102040816</v>
      </c>
      <c r="G959" t="s">
        <v>20</v>
      </c>
      <c r="H959">
        <v>131</v>
      </c>
      <c r="I959" s="6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2038</v>
      </c>
      <c r="R959" t="s">
        <v>2039</v>
      </c>
      <c r="S959" s="12">
        <f t="shared" si="57"/>
        <v>40954.875</v>
      </c>
      <c r="T959" s="12">
        <f t="shared" si="58"/>
        <v>40957.875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 t="shared" si="56"/>
        <v>734.63636363636363</v>
      </c>
      <c r="G960" t="s">
        <v>20</v>
      </c>
      <c r="H960">
        <v>112</v>
      </c>
      <c r="I960" s="6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2040</v>
      </c>
      <c r="R960" t="s">
        <v>2048</v>
      </c>
      <c r="S960" s="12">
        <f t="shared" si="57"/>
        <v>40349.833333333336</v>
      </c>
      <c r="T960" s="12">
        <f t="shared" si="58"/>
        <v>40371.833333333336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 t="shared" si="56"/>
        <v>4.5731034482758623</v>
      </c>
      <c r="G961" t="s">
        <v>14</v>
      </c>
      <c r="H961">
        <v>130</v>
      </c>
      <c r="I961" s="6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2046</v>
      </c>
      <c r="R961" t="s">
        <v>2058</v>
      </c>
      <c r="S961" s="12">
        <f t="shared" si="57"/>
        <v>40356.833333333336</v>
      </c>
      <c r="T961" s="12">
        <f t="shared" si="58"/>
        <v>40384.833333333336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 t="shared" ref="F962:F1001" si="60">(E962/D962)*100</f>
        <v>85.054545454545448</v>
      </c>
      <c r="G962" t="s">
        <v>14</v>
      </c>
      <c r="H962">
        <v>55</v>
      </c>
      <c r="I962" s="6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2036</v>
      </c>
      <c r="R962" t="s">
        <v>2037</v>
      </c>
      <c r="S962" s="12">
        <f t="shared" ref="S962:S1001" si="61">(L962/86400)+25569+(-9/24)</f>
        <v>42407.875</v>
      </c>
      <c r="T962" s="12">
        <f t="shared" ref="T962:T1001" si="62">(M962/86400)+25569+(-9/24)</f>
        <v>42444.833333333328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 t="shared" si="60"/>
        <v>119.29824561403508</v>
      </c>
      <c r="G963" t="s">
        <v>20</v>
      </c>
      <c r="H963">
        <v>155</v>
      </c>
      <c r="I963" s="6">
        <f t="shared" ref="I963:I1001" si="63">IFERROR(E963/H963, "0")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2046</v>
      </c>
      <c r="R963" t="s">
        <v>2058</v>
      </c>
      <c r="S963" s="12">
        <f t="shared" si="61"/>
        <v>40590.875</v>
      </c>
      <c r="T963" s="12">
        <f t="shared" si="62"/>
        <v>40594.875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 t="shared" si="60"/>
        <v>296.02777777777777</v>
      </c>
      <c r="G964" t="s">
        <v>20</v>
      </c>
      <c r="H964">
        <v>266</v>
      </c>
      <c r="I964" s="6">
        <f t="shared" si="6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2032</v>
      </c>
      <c r="R964" t="s">
        <v>2033</v>
      </c>
      <c r="S964" s="12">
        <f t="shared" si="61"/>
        <v>41591.875</v>
      </c>
      <c r="T964" s="12">
        <f t="shared" si="62"/>
        <v>41612.875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 t="shared" si="60"/>
        <v>84.694915254237287</v>
      </c>
      <c r="G965" t="s">
        <v>14</v>
      </c>
      <c r="H965">
        <v>114</v>
      </c>
      <c r="I965" s="6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2053</v>
      </c>
      <c r="R965" t="s">
        <v>2054</v>
      </c>
      <c r="S965" s="12">
        <f t="shared" si="61"/>
        <v>40606.875</v>
      </c>
      <c r="T965" s="12">
        <f t="shared" si="62"/>
        <v>40612.875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 t="shared" si="60"/>
        <v>355.7837837837838</v>
      </c>
      <c r="G966" t="s">
        <v>20</v>
      </c>
      <c r="H966">
        <v>155</v>
      </c>
      <c r="I966" s="6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2038</v>
      </c>
      <c r="R966" t="s">
        <v>2039</v>
      </c>
      <c r="S966" s="12">
        <f t="shared" si="61"/>
        <v>42134.833333333328</v>
      </c>
      <c r="T966" s="12">
        <f t="shared" si="62"/>
        <v>42139.833333333328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 t="shared" si="60"/>
        <v>386.40909090909093</v>
      </c>
      <c r="G967" t="s">
        <v>20</v>
      </c>
      <c r="H967">
        <v>207</v>
      </c>
      <c r="I967" s="6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2034</v>
      </c>
      <c r="R967" t="s">
        <v>2035</v>
      </c>
      <c r="S967" s="12">
        <f t="shared" si="61"/>
        <v>40202.875</v>
      </c>
      <c r="T967" s="12">
        <f t="shared" si="62"/>
        <v>40242.875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 t="shared" si="60"/>
        <v>792.23529411764707</v>
      </c>
      <c r="G968" t="s">
        <v>20</v>
      </c>
      <c r="H968">
        <v>245</v>
      </c>
      <c r="I968" s="6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2038</v>
      </c>
      <c r="R968" t="s">
        <v>2039</v>
      </c>
      <c r="S968" s="12">
        <f t="shared" si="61"/>
        <v>42900.833333333328</v>
      </c>
      <c r="T968" s="12">
        <f t="shared" si="62"/>
        <v>42902.833333333328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 t="shared" si="60"/>
        <v>137.03393665158373</v>
      </c>
      <c r="G969" t="s">
        <v>20</v>
      </c>
      <c r="H969">
        <v>1573</v>
      </c>
      <c r="I969" s="6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2034</v>
      </c>
      <c r="R969" t="s">
        <v>2061</v>
      </c>
      <c r="S969" s="12">
        <f t="shared" si="61"/>
        <v>41004.833333333336</v>
      </c>
      <c r="T969" s="12">
        <f t="shared" si="62"/>
        <v>41041.833333333336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 t="shared" si="60"/>
        <v>338.20833333333337</v>
      </c>
      <c r="G970" t="s">
        <v>20</v>
      </c>
      <c r="H970">
        <v>114</v>
      </c>
      <c r="I970" s="6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2032</v>
      </c>
      <c r="R970" t="s">
        <v>2033</v>
      </c>
      <c r="S970" s="12">
        <f t="shared" si="61"/>
        <v>40543.875</v>
      </c>
      <c r="T970" s="12">
        <f t="shared" si="62"/>
        <v>40558.875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 t="shared" si="60"/>
        <v>108.22784810126582</v>
      </c>
      <c r="G971" t="s">
        <v>20</v>
      </c>
      <c r="H971">
        <v>93</v>
      </c>
      <c r="I971" s="6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2038</v>
      </c>
      <c r="R971" t="s">
        <v>2039</v>
      </c>
      <c r="S971" s="12">
        <f t="shared" si="61"/>
        <v>43820.875</v>
      </c>
      <c r="T971" s="12">
        <f t="shared" si="62"/>
        <v>43827.875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 t="shared" si="60"/>
        <v>60.757639620653315</v>
      </c>
      <c r="G972" t="s">
        <v>14</v>
      </c>
      <c r="H972">
        <v>594</v>
      </c>
      <c r="I972" s="6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2038</v>
      </c>
      <c r="R972" t="s">
        <v>2039</v>
      </c>
      <c r="S972" s="12">
        <f t="shared" si="61"/>
        <v>40671.833333333336</v>
      </c>
      <c r="T972" s="12">
        <f t="shared" si="62"/>
        <v>40672.833333333336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 t="shared" si="60"/>
        <v>27.725490196078432</v>
      </c>
      <c r="G973" t="s">
        <v>14</v>
      </c>
      <c r="H973">
        <v>24</v>
      </c>
      <c r="I973" s="6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2040</v>
      </c>
      <c r="R973" t="s">
        <v>2059</v>
      </c>
      <c r="S973" s="12">
        <f t="shared" si="61"/>
        <v>41554.833333333336</v>
      </c>
      <c r="T973" s="12">
        <f t="shared" si="62"/>
        <v>41560.833333333336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 t="shared" si="60"/>
        <v>228.3934426229508</v>
      </c>
      <c r="G974" t="s">
        <v>20</v>
      </c>
      <c r="H974">
        <v>1681</v>
      </c>
      <c r="I974" s="6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2036</v>
      </c>
      <c r="R974" t="s">
        <v>2037</v>
      </c>
      <c r="S974" s="12">
        <f t="shared" si="61"/>
        <v>41791.833333333336</v>
      </c>
      <c r="T974" s="12">
        <f t="shared" si="62"/>
        <v>41800.833333333336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 t="shared" si="60"/>
        <v>21.615194054500414</v>
      </c>
      <c r="G975" t="s">
        <v>14</v>
      </c>
      <c r="H975">
        <v>252</v>
      </c>
      <c r="I975" s="6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2038</v>
      </c>
      <c r="R975" t="s">
        <v>2039</v>
      </c>
      <c r="S975" s="12">
        <f t="shared" si="61"/>
        <v>40521.875</v>
      </c>
      <c r="T975" s="12">
        <f t="shared" si="62"/>
        <v>40523.875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 t="shared" si="60"/>
        <v>373.875</v>
      </c>
      <c r="G976" t="s">
        <v>20</v>
      </c>
      <c r="H976">
        <v>32</v>
      </c>
      <c r="I976" s="6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2034</v>
      </c>
      <c r="R976" t="s">
        <v>2044</v>
      </c>
      <c r="S976" s="12">
        <f t="shared" si="61"/>
        <v>41411.833333333336</v>
      </c>
      <c r="T976" s="12">
        <f t="shared" si="62"/>
        <v>41412.833333333336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 t="shared" si="60"/>
        <v>154.92592592592592</v>
      </c>
      <c r="G977" t="s">
        <v>20</v>
      </c>
      <c r="H977">
        <v>135</v>
      </c>
      <c r="I977" s="6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2038</v>
      </c>
      <c r="R977" t="s">
        <v>2039</v>
      </c>
      <c r="S977" s="12">
        <f t="shared" si="61"/>
        <v>42336.875</v>
      </c>
      <c r="T977" s="12">
        <f t="shared" si="62"/>
        <v>42375.875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 t="shared" si="60"/>
        <v>322.14999999999998</v>
      </c>
      <c r="G978" t="s">
        <v>20</v>
      </c>
      <c r="H978">
        <v>140</v>
      </c>
      <c r="I978" s="6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2038</v>
      </c>
      <c r="R978" t="s">
        <v>2039</v>
      </c>
      <c r="S978" s="12">
        <f t="shared" si="61"/>
        <v>40570.875</v>
      </c>
      <c r="T978" s="12">
        <f t="shared" si="62"/>
        <v>40576.875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 t="shared" si="60"/>
        <v>73.957142857142856</v>
      </c>
      <c r="G979" t="s">
        <v>14</v>
      </c>
      <c r="H979">
        <v>67</v>
      </c>
      <c r="I979" s="6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2032</v>
      </c>
      <c r="R979" t="s">
        <v>2033</v>
      </c>
      <c r="S979" s="12">
        <f t="shared" si="61"/>
        <v>43137.875</v>
      </c>
      <c r="T979" s="12">
        <f t="shared" si="62"/>
        <v>43169.875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 t="shared" si="60"/>
        <v>864.1</v>
      </c>
      <c r="G980" t="s">
        <v>20</v>
      </c>
      <c r="H980">
        <v>92</v>
      </c>
      <c r="I980" s="6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2049</v>
      </c>
      <c r="R980" t="s">
        <v>2050</v>
      </c>
      <c r="S980" s="12">
        <f t="shared" si="61"/>
        <v>42685.875</v>
      </c>
      <c r="T980" s="12">
        <f t="shared" si="62"/>
        <v>42707.875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 t="shared" si="60"/>
        <v>143.26245847176079</v>
      </c>
      <c r="G981" t="s">
        <v>20</v>
      </c>
      <c r="H981">
        <v>1015</v>
      </c>
      <c r="I981" s="6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2038</v>
      </c>
      <c r="R981" t="s">
        <v>2039</v>
      </c>
      <c r="S981" s="12">
        <f t="shared" si="61"/>
        <v>42077.833333333328</v>
      </c>
      <c r="T981" s="12">
        <f t="shared" si="62"/>
        <v>42083.833333333328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 t="shared" si="60"/>
        <v>40.281762295081968</v>
      </c>
      <c r="G982" t="s">
        <v>14</v>
      </c>
      <c r="H982">
        <v>742</v>
      </c>
      <c r="I982" s="6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2046</v>
      </c>
      <c r="R982" t="s">
        <v>2047</v>
      </c>
      <c r="S982" s="12">
        <f t="shared" si="61"/>
        <v>42306.833333333328</v>
      </c>
      <c r="T982" s="12">
        <f t="shared" si="62"/>
        <v>42311.875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 t="shared" si="60"/>
        <v>178.22388059701493</v>
      </c>
      <c r="G983" t="s">
        <v>20</v>
      </c>
      <c r="H983">
        <v>323</v>
      </c>
      <c r="I983" s="6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2036</v>
      </c>
      <c r="R983" t="s">
        <v>2037</v>
      </c>
      <c r="S983" s="12">
        <f t="shared" si="61"/>
        <v>43093.875</v>
      </c>
      <c r="T983" s="12">
        <f t="shared" si="62"/>
        <v>43126.875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 t="shared" si="60"/>
        <v>84.930555555555557</v>
      </c>
      <c r="G984" t="s">
        <v>14</v>
      </c>
      <c r="H984">
        <v>75</v>
      </c>
      <c r="I984" s="6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2040</v>
      </c>
      <c r="R984" t="s">
        <v>2041</v>
      </c>
      <c r="S984" s="12">
        <f t="shared" si="61"/>
        <v>40742.833333333336</v>
      </c>
      <c r="T984" s="12">
        <f t="shared" si="62"/>
        <v>40744.833333333336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 t="shared" si="60"/>
        <v>145.93648334624322</v>
      </c>
      <c r="G985" t="s">
        <v>20</v>
      </c>
      <c r="H985">
        <v>2326</v>
      </c>
      <c r="I985" s="6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2040</v>
      </c>
      <c r="R985" t="s">
        <v>2041</v>
      </c>
      <c r="S985" s="12">
        <f t="shared" si="61"/>
        <v>43680.833333333328</v>
      </c>
      <c r="T985" s="12">
        <f t="shared" si="62"/>
        <v>43695.833333333328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 t="shared" si="60"/>
        <v>152.46153846153848</v>
      </c>
      <c r="G986" t="s">
        <v>20</v>
      </c>
      <c r="H986">
        <v>381</v>
      </c>
      <c r="I986" s="6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2038</v>
      </c>
      <c r="R986" t="s">
        <v>2039</v>
      </c>
      <c r="S986" s="12">
        <f t="shared" si="61"/>
        <v>43715.833333333328</v>
      </c>
      <c r="T986" s="12">
        <f t="shared" si="62"/>
        <v>43741.833333333328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 t="shared" si="60"/>
        <v>67.129542790152414</v>
      </c>
      <c r="G987" t="s">
        <v>14</v>
      </c>
      <c r="H987">
        <v>4405</v>
      </c>
      <c r="I987" s="6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2034</v>
      </c>
      <c r="R987" t="s">
        <v>2035</v>
      </c>
      <c r="S987" s="12">
        <f t="shared" si="61"/>
        <v>41613.875</v>
      </c>
      <c r="T987" s="12">
        <f t="shared" si="62"/>
        <v>41639.875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 t="shared" si="60"/>
        <v>40.307692307692307</v>
      </c>
      <c r="G988" t="s">
        <v>14</v>
      </c>
      <c r="H988">
        <v>92</v>
      </c>
      <c r="I988" s="6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2034</v>
      </c>
      <c r="R988" t="s">
        <v>2035</v>
      </c>
      <c r="S988" s="12">
        <f t="shared" si="61"/>
        <v>40637.833333333336</v>
      </c>
      <c r="T988" s="12">
        <f t="shared" si="62"/>
        <v>40651.833333333336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 t="shared" si="60"/>
        <v>216.79032258064518</v>
      </c>
      <c r="G989" t="s">
        <v>20</v>
      </c>
      <c r="H989">
        <v>480</v>
      </c>
      <c r="I989" s="6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2040</v>
      </c>
      <c r="R989" t="s">
        <v>2041</v>
      </c>
      <c r="S989" s="12">
        <f t="shared" si="61"/>
        <v>42851.833333333328</v>
      </c>
      <c r="T989" s="12">
        <f t="shared" si="62"/>
        <v>42865.833333333328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 t="shared" si="60"/>
        <v>52.117021276595743</v>
      </c>
      <c r="G990" t="s">
        <v>14</v>
      </c>
      <c r="H990">
        <v>64</v>
      </c>
      <c r="I990" s="6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2046</v>
      </c>
      <c r="R990" t="s">
        <v>2055</v>
      </c>
      <c r="S990" s="12">
        <f t="shared" si="61"/>
        <v>42685.875</v>
      </c>
      <c r="T990" s="12">
        <f t="shared" si="62"/>
        <v>42706.875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 t="shared" si="60"/>
        <v>499.58333333333337</v>
      </c>
      <c r="G991" t="s">
        <v>20</v>
      </c>
      <c r="H991">
        <v>226</v>
      </c>
      <c r="I991" s="6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2046</v>
      </c>
      <c r="R991" t="s">
        <v>2058</v>
      </c>
      <c r="S991" s="12">
        <f t="shared" si="61"/>
        <v>43570.833333333328</v>
      </c>
      <c r="T991" s="12">
        <f t="shared" si="62"/>
        <v>43575.833333333328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 t="shared" si="60"/>
        <v>87.679487179487182</v>
      </c>
      <c r="G992" t="s">
        <v>14</v>
      </c>
      <c r="H992">
        <v>64</v>
      </c>
      <c r="I992" s="6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2040</v>
      </c>
      <c r="R992" t="s">
        <v>2043</v>
      </c>
      <c r="S992" s="12">
        <f t="shared" si="61"/>
        <v>42431.875</v>
      </c>
      <c r="T992" s="12">
        <f t="shared" si="62"/>
        <v>42453.833333333328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 t="shared" si="60"/>
        <v>113.17346938775511</v>
      </c>
      <c r="G993" t="s">
        <v>20</v>
      </c>
      <c r="H993">
        <v>241</v>
      </c>
      <c r="I993" s="6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2034</v>
      </c>
      <c r="R993" t="s">
        <v>2035</v>
      </c>
      <c r="S993" s="12">
        <f t="shared" si="61"/>
        <v>41906.833333333336</v>
      </c>
      <c r="T993" s="12">
        <f t="shared" si="62"/>
        <v>41910.833333333336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 t="shared" si="60"/>
        <v>426.54838709677421</v>
      </c>
      <c r="G994" t="s">
        <v>20</v>
      </c>
      <c r="H994">
        <v>132</v>
      </c>
      <c r="I994" s="6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2040</v>
      </c>
      <c r="R994" t="s">
        <v>2043</v>
      </c>
      <c r="S994" s="12">
        <f t="shared" si="61"/>
        <v>43226.833333333328</v>
      </c>
      <c r="T994" s="12">
        <f t="shared" si="62"/>
        <v>43240.833333333328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 t="shared" si="60"/>
        <v>77.632653061224488</v>
      </c>
      <c r="G995" t="s">
        <v>74</v>
      </c>
      <c r="H995">
        <v>75</v>
      </c>
      <c r="I995" s="6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2053</v>
      </c>
      <c r="R995" t="s">
        <v>2054</v>
      </c>
      <c r="S995" s="12">
        <f t="shared" si="61"/>
        <v>42361.875</v>
      </c>
      <c r="T995" s="12">
        <f t="shared" si="62"/>
        <v>42378.875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 t="shared" si="60"/>
        <v>52.496810772501767</v>
      </c>
      <c r="G996" t="s">
        <v>14</v>
      </c>
      <c r="H996">
        <v>842</v>
      </c>
      <c r="I996" s="6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2046</v>
      </c>
      <c r="R996" t="s">
        <v>2058</v>
      </c>
      <c r="S996" s="12">
        <f t="shared" si="61"/>
        <v>41928.833333333336</v>
      </c>
      <c r="T996" s="12">
        <f t="shared" si="62"/>
        <v>41934.833333333336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 t="shared" si="60"/>
        <v>157.46762589928059</v>
      </c>
      <c r="G997" t="s">
        <v>20</v>
      </c>
      <c r="H997">
        <v>2043</v>
      </c>
      <c r="I997" s="6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2032</v>
      </c>
      <c r="R997" t="s">
        <v>2033</v>
      </c>
      <c r="S997" s="12">
        <f t="shared" si="61"/>
        <v>43407.833333333328</v>
      </c>
      <c r="T997" s="12">
        <f t="shared" si="62"/>
        <v>43436.875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 t="shared" si="60"/>
        <v>72.939393939393938</v>
      </c>
      <c r="G998" t="s">
        <v>14</v>
      </c>
      <c r="H998">
        <v>112</v>
      </c>
      <c r="I998" s="6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2038</v>
      </c>
      <c r="R998" t="s">
        <v>2039</v>
      </c>
      <c r="S998" s="12">
        <f t="shared" si="61"/>
        <v>41275.875</v>
      </c>
      <c r="T998" s="12">
        <f t="shared" si="62"/>
        <v>41305.875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 t="shared" si="60"/>
        <v>60.565789473684205</v>
      </c>
      <c r="G999" t="s">
        <v>74</v>
      </c>
      <c r="H999">
        <v>139</v>
      </c>
      <c r="I999" s="6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2038</v>
      </c>
      <c r="R999" t="s">
        <v>2039</v>
      </c>
      <c r="S999" s="12">
        <f t="shared" si="61"/>
        <v>41658.875</v>
      </c>
      <c r="T999" s="12">
        <f t="shared" si="62"/>
        <v>41663.875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 t="shared" si="60"/>
        <v>56.791291291291287</v>
      </c>
      <c r="G1000" t="s">
        <v>14</v>
      </c>
      <c r="H1000">
        <v>374</v>
      </c>
      <c r="I1000" s="6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2034</v>
      </c>
      <c r="R1000" t="s">
        <v>2044</v>
      </c>
      <c r="S1000" s="12">
        <f t="shared" si="61"/>
        <v>40219.875</v>
      </c>
      <c r="T1000" s="12">
        <f t="shared" si="62"/>
        <v>40233.875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 t="shared" si="60"/>
        <v>56.542754275427541</v>
      </c>
      <c r="G1001" t="s">
        <v>74</v>
      </c>
      <c r="H1001">
        <v>1122</v>
      </c>
      <c r="I1001" s="6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2032</v>
      </c>
      <c r="R1001" t="s">
        <v>2033</v>
      </c>
      <c r="S1001" s="12">
        <f t="shared" si="61"/>
        <v>42549.833333333328</v>
      </c>
      <c r="T1001" s="12">
        <f t="shared" si="62"/>
        <v>42556.833333333328</v>
      </c>
    </row>
  </sheetData>
  <phoneticPr fontId="18" type="noConversion"/>
  <conditionalFormatting sqref="F1:F1048576">
    <cfRule type="colorScale" priority="2">
      <colorScale>
        <cfvo type="num" val="0"/>
        <cfvo type="num" val="100"/>
        <cfvo type="num" val="200"/>
        <color rgb="FFFF0000"/>
        <color rgb="FF00FF00"/>
        <color rgb="FF0000FF"/>
      </colorScale>
    </cfRule>
  </conditionalFormatting>
  <conditionalFormatting sqref="G1:G1048576">
    <cfRule type="cellIs" dxfId="7" priority="1" operator="equal">
      <formula>"live"</formula>
    </cfRule>
    <cfRule type="cellIs" dxfId="6" priority="3" operator="equal">
      <formula>"successful"</formula>
    </cfRule>
    <cfRule type="cellIs" dxfId="5" priority="4" operator="equal">
      <formula>"canceled"</formula>
    </cfRule>
    <cfRule type="cellIs" dxfId="4" priority="5" operator="equal">
      <formula>"failed"</formula>
    </cfRule>
    <cfRule type="colorScale" priority="6">
      <colorScale>
        <cfvo type="num" val="&quot;failed&quot;"/>
        <cfvo type="num" val="&quot;canceled&quot;"/>
        <cfvo type="num" val="&quot;Successful&quot;"/>
        <color rgb="FFF8696B"/>
        <color rgb="FFFFEB84"/>
        <color rgb="FF63BE7B"/>
      </colorScale>
    </cfRule>
    <cfRule type="colorScale" priority="7">
      <colorScale>
        <cfvo type="formula" val="&quot;Failed&quot;"/>
        <cfvo type="formula" val="&quot;Canceled&quot;"/>
        <color rgb="FFC00000"/>
        <color rgb="FFFFFF00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3E6A7-FAE0-4265-B1B9-C5C43065D847}">
  <dimension ref="A1:E1048576"/>
  <sheetViews>
    <sheetView tabSelected="1" workbookViewId="0">
      <selection activeCell="G52" sqref="G52"/>
    </sheetView>
  </sheetViews>
  <sheetFormatPr defaultRowHeight="15.75" x14ac:dyDescent="0.25"/>
  <cols>
    <col min="1" max="1" width="19.125" customWidth="1"/>
    <col min="2" max="2" width="13.125" style="19" bestFit="1" customWidth="1"/>
    <col min="4" max="4" width="16.75" customWidth="1"/>
    <col min="5" max="5" width="13.125" style="19" bestFit="1" customWidth="1"/>
  </cols>
  <sheetData>
    <row r="1" spans="1:5" x14ac:dyDescent="0.25">
      <c r="A1" s="15" t="s">
        <v>2106</v>
      </c>
      <c r="B1" s="18" t="s">
        <v>2107</v>
      </c>
      <c r="C1" s="15"/>
      <c r="D1" s="15" t="s">
        <v>2106</v>
      </c>
      <c r="E1" s="18" t="s">
        <v>2107</v>
      </c>
    </row>
    <row r="2" spans="1:5" x14ac:dyDescent="0.25">
      <c r="A2" t="s">
        <v>2108</v>
      </c>
      <c r="B2" s="19">
        <v>158</v>
      </c>
      <c r="D2" t="s">
        <v>2109</v>
      </c>
      <c r="E2" s="19">
        <v>0</v>
      </c>
    </row>
    <row r="3" spans="1:5" x14ac:dyDescent="0.25">
      <c r="A3" t="s">
        <v>2108</v>
      </c>
      <c r="B3" s="19">
        <v>1425</v>
      </c>
      <c r="D3" t="s">
        <v>2109</v>
      </c>
      <c r="E3" s="19">
        <v>24</v>
      </c>
    </row>
    <row r="4" spans="1:5" x14ac:dyDescent="0.25">
      <c r="A4" t="s">
        <v>2108</v>
      </c>
      <c r="B4" s="19">
        <v>174</v>
      </c>
      <c r="D4" t="s">
        <v>2109</v>
      </c>
      <c r="E4" s="19">
        <v>53</v>
      </c>
    </row>
    <row r="5" spans="1:5" x14ac:dyDescent="0.25">
      <c r="A5" t="s">
        <v>2108</v>
      </c>
      <c r="B5" s="19">
        <v>227</v>
      </c>
      <c r="D5" t="s">
        <v>2109</v>
      </c>
      <c r="E5" s="19">
        <v>18</v>
      </c>
    </row>
    <row r="6" spans="1:5" x14ac:dyDescent="0.25">
      <c r="A6" t="s">
        <v>2108</v>
      </c>
      <c r="B6" s="19">
        <v>220</v>
      </c>
      <c r="D6" t="s">
        <v>2109</v>
      </c>
      <c r="E6" s="19">
        <v>44</v>
      </c>
    </row>
    <row r="7" spans="1:5" x14ac:dyDescent="0.25">
      <c r="A7" t="s">
        <v>2108</v>
      </c>
      <c r="B7" s="19">
        <v>98</v>
      </c>
      <c r="D7" t="s">
        <v>2109</v>
      </c>
      <c r="E7" s="19">
        <v>27</v>
      </c>
    </row>
    <row r="8" spans="1:5" x14ac:dyDescent="0.25">
      <c r="A8" t="s">
        <v>2108</v>
      </c>
      <c r="B8" s="19">
        <v>100</v>
      </c>
      <c r="D8" t="s">
        <v>2109</v>
      </c>
      <c r="E8" s="19">
        <v>55</v>
      </c>
    </row>
    <row r="9" spans="1:5" x14ac:dyDescent="0.25">
      <c r="A9" t="s">
        <v>2108</v>
      </c>
      <c r="B9" s="19">
        <v>1249</v>
      </c>
      <c r="D9" t="s">
        <v>2109</v>
      </c>
      <c r="E9" s="19">
        <v>200</v>
      </c>
    </row>
    <row r="10" spans="1:5" x14ac:dyDescent="0.25">
      <c r="A10" t="s">
        <v>2108</v>
      </c>
      <c r="B10" s="19">
        <v>1396</v>
      </c>
      <c r="D10" t="s">
        <v>2109</v>
      </c>
      <c r="E10" s="19">
        <v>452</v>
      </c>
    </row>
    <row r="11" spans="1:5" x14ac:dyDescent="0.25">
      <c r="A11" s="23" t="s">
        <v>2115</v>
      </c>
      <c r="B11" s="22"/>
    </row>
    <row r="12" spans="1:5" x14ac:dyDescent="0.25">
      <c r="A12" s="16" t="s">
        <v>2110</v>
      </c>
      <c r="B12" s="20">
        <v>560.77777777777783</v>
      </c>
      <c r="D12" s="16" t="s">
        <v>2110</v>
      </c>
      <c r="E12" s="20">
        <v>97</v>
      </c>
    </row>
    <row r="13" spans="1:5" x14ac:dyDescent="0.25">
      <c r="A13" s="16" t="s">
        <v>2111</v>
      </c>
      <c r="B13" s="20">
        <v>220</v>
      </c>
      <c r="D13" s="16" t="s">
        <v>2111</v>
      </c>
      <c r="E13" s="20">
        <v>44</v>
      </c>
    </row>
    <row r="14" spans="1:5" x14ac:dyDescent="0.25">
      <c r="A14" s="16" t="s">
        <v>2112</v>
      </c>
      <c r="B14" s="20" t="e">
        <v>#N/A</v>
      </c>
      <c r="D14" s="16" t="s">
        <v>2112</v>
      </c>
      <c r="E14" s="20" t="e">
        <v>#N/A</v>
      </c>
    </row>
    <row r="15" spans="1:5" x14ac:dyDescent="0.25">
      <c r="A15" s="16" t="s">
        <v>2113</v>
      </c>
      <c r="B15" s="20">
        <v>600.41335298646084</v>
      </c>
      <c r="D15" s="16" t="s">
        <v>2113</v>
      </c>
      <c r="E15" s="20">
        <v>145.3538785172243</v>
      </c>
    </row>
    <row r="16" spans="1:5" x14ac:dyDescent="0.25">
      <c r="A16" s="16" t="s">
        <v>2114</v>
      </c>
      <c r="B16" s="20">
        <v>360496.19444444444</v>
      </c>
      <c r="D16" s="16" t="s">
        <v>2114</v>
      </c>
      <c r="E16" s="20">
        <v>21127.75</v>
      </c>
    </row>
    <row r="18" spans="1:5" x14ac:dyDescent="0.25">
      <c r="A18" s="17" t="s">
        <v>2116</v>
      </c>
    </row>
    <row r="19" spans="1:5" x14ac:dyDescent="0.25">
      <c r="A19" t="s">
        <v>2110</v>
      </c>
      <c r="B19" s="19">
        <f>AVERAGE(B2:B10)</f>
        <v>560.77777777777783</v>
      </c>
      <c r="D19" t="s">
        <v>2110</v>
      </c>
      <c r="E19" s="19">
        <f>AVERAGE(E2:E10)</f>
        <v>97</v>
      </c>
    </row>
    <row r="20" spans="1:5" x14ac:dyDescent="0.25">
      <c r="A20" t="s">
        <v>2111</v>
      </c>
      <c r="B20" s="19">
        <f>MEDIAN(B2:B10)</f>
        <v>220</v>
      </c>
      <c r="D20" t="s">
        <v>2111</v>
      </c>
      <c r="E20" s="19">
        <f>MEDIAN(E2:E10)</f>
        <v>44</v>
      </c>
    </row>
    <row r="21" spans="1:5" x14ac:dyDescent="0.25">
      <c r="A21" t="s">
        <v>2112</v>
      </c>
      <c r="B21" s="19" t="e">
        <f>MODE(B2:B10)</f>
        <v>#N/A</v>
      </c>
      <c r="D21" t="s">
        <v>2112</v>
      </c>
      <c r="E21" s="19" t="e">
        <f>MODE(E2:E10)</f>
        <v>#N/A</v>
      </c>
    </row>
    <row r="22" spans="1:5" x14ac:dyDescent="0.25">
      <c r="A22" t="s">
        <v>2117</v>
      </c>
      <c r="B22" s="19">
        <f>VAR(B2:B10)</f>
        <v>360496.19444444444</v>
      </c>
      <c r="D22" t="s">
        <v>2117</v>
      </c>
      <c r="E22" s="19">
        <f>VAR(E2:E10)</f>
        <v>21127.75</v>
      </c>
    </row>
    <row r="23" spans="1:5" x14ac:dyDescent="0.25">
      <c r="A23" t="s">
        <v>2113</v>
      </c>
      <c r="B23" s="19">
        <f>STDEV(B2:B10)</f>
        <v>600.41335298646084</v>
      </c>
      <c r="D23" t="s">
        <v>2113</v>
      </c>
      <c r="E23" s="19">
        <f>STDEV(E2:E10)</f>
        <v>145.3538785172243</v>
      </c>
    </row>
    <row r="25" spans="1:5" x14ac:dyDescent="0.25">
      <c r="A25" s="16" t="s">
        <v>2118</v>
      </c>
      <c r="B25" s="20"/>
      <c r="D25" s="16"/>
      <c r="E25" s="20"/>
    </row>
    <row r="26" spans="1:5" x14ac:dyDescent="0.25">
      <c r="A26" s="16"/>
      <c r="B26" s="20"/>
      <c r="D26" s="16"/>
      <c r="E26" s="20"/>
    </row>
    <row r="27" spans="1:5" x14ac:dyDescent="0.25">
      <c r="A27" s="16" t="s">
        <v>2119</v>
      </c>
      <c r="B27" s="22"/>
      <c r="D27" s="21"/>
      <c r="E27" s="22"/>
    </row>
    <row r="28" spans="1:5" x14ac:dyDescent="0.25">
      <c r="A28" s="16" t="s">
        <v>2120</v>
      </c>
    </row>
    <row r="1048576" spans="1:1" x14ac:dyDescent="0.25">
      <c r="A1048576" t="s">
        <v>2108</v>
      </c>
    </row>
  </sheetData>
  <conditionalFormatting sqref="A2:A11">
    <cfRule type="cellIs" dxfId="3" priority="4" operator="equal">
      <formula>"Successful"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">
    <cfRule type="cellIs" dxfId="1" priority="1" operator="equal">
      <formula>"Failed"</formula>
    </cfRule>
    <cfRule type="cellIs" dxfId="0" priority="3" operator="equal">
      <formula>"Unsuccessful"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Outcome Per Parent Category</vt:lpstr>
      <vt:lpstr>Outcomes Based on Goal</vt:lpstr>
      <vt:lpstr>Outcome Per Sub-Category</vt:lpstr>
      <vt:lpstr>Outcome Per Month</vt:lpstr>
      <vt:lpstr>Crowdfunding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jesserayreeves@gmail.com</cp:lastModifiedBy>
  <dcterms:created xsi:type="dcterms:W3CDTF">2021-09-29T18:52:28Z</dcterms:created>
  <dcterms:modified xsi:type="dcterms:W3CDTF">2023-09-21T16:32:06Z</dcterms:modified>
</cp:coreProperties>
</file>