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/>
  <mc:AlternateContent xmlns:mc="http://schemas.openxmlformats.org/markup-compatibility/2006">
    <mc:Choice Requires="x15">
      <x15ac:absPath xmlns:x15ac="http://schemas.microsoft.com/office/spreadsheetml/2010/11/ac" url="C:\Users\marwa.amri\Desktop\"/>
    </mc:Choice>
  </mc:AlternateContent>
  <xr:revisionPtr revIDLastSave="0" documentId="13_ncr:1_{78E47DCA-F511-4F98-B08D-CC5672F35008}" xr6:coauthVersionLast="47" xr6:coauthVersionMax="47" xr10:uidLastSave="{00000000-0000-0000-0000-000000000000}"/>
  <bookViews>
    <workbookView xWindow="-120" yWindow="-120" windowWidth="29040" windowHeight="15720" activeTab="1" xr2:uid="{32E081B5-5870-41F1-B234-7FBFAAF89AA9}"/>
  </bookViews>
  <sheets>
    <sheet name="All" sheetId="4" r:id="rId1"/>
    <sheet name="Spring 2025 Requirements" sheetId="2" r:id="rId2"/>
    <sheet name="Study plan Schedule" sheetId="5" r:id="rId3"/>
  </sheets>
  <externalReferences>
    <externalReference r:id="rId4"/>
  </externalReferences>
  <definedNames>
    <definedName name="_xlnm._FilterDatabase" localSheetId="1" hidden="1">'Spring 2025 Requirements'!$A$1:$N$103</definedName>
    <definedName name="_xlnm.Print_Area" localSheetId="1">'Spring 2025 Requirements'!$C$1:$F$75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8" i="5" l="1"/>
  <c r="D9" i="5"/>
  <c r="D10" i="5"/>
  <c r="D11" i="5"/>
  <c r="D12" i="5"/>
  <c r="D13" i="5"/>
  <c r="D14" i="5"/>
  <c r="D7" i="5"/>
  <c r="E25" i="5"/>
  <c r="E8" i="5"/>
  <c r="E9" i="5"/>
  <c r="E10" i="5"/>
  <c r="E11" i="5"/>
  <c r="E12" i="5"/>
  <c r="E13" i="5"/>
  <c r="E14" i="5"/>
  <c r="E7" i="5"/>
  <c r="D25" i="5"/>
  <c r="D96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2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L86" i="2" s="1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53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2" i="2"/>
  <c r="H2" i="2"/>
  <c r="H46" i="2"/>
  <c r="D27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7" i="2"/>
  <c r="D98" i="2"/>
  <c r="D99" i="2"/>
  <c r="D100" i="2"/>
  <c r="D101" i="2"/>
  <c r="D102" i="2"/>
  <c r="D103" i="2"/>
  <c r="D2" i="2"/>
  <c r="E16" i="5" l="1"/>
  <c r="L67" i="2"/>
  <c r="H50" i="2" l="1"/>
  <c r="E50" i="2"/>
  <c r="E33" i="2"/>
  <c r="H51" i="2"/>
  <c r="E51" i="2"/>
  <c r="H49" i="2"/>
  <c r="E49" i="2"/>
  <c r="H48" i="2"/>
  <c r="E48" i="2"/>
  <c r="H47" i="2"/>
  <c r="E47" i="2"/>
  <c r="E46" i="2"/>
  <c r="H45" i="2"/>
  <c r="E45" i="2"/>
  <c r="H38" i="2"/>
  <c r="E38" i="2"/>
  <c r="H37" i="2"/>
  <c r="E37" i="2"/>
  <c r="H36" i="2"/>
  <c r="E36" i="2"/>
  <c r="H35" i="2"/>
  <c r="E35" i="2"/>
  <c r="H34" i="2"/>
  <c r="E34" i="2"/>
  <c r="H33" i="2"/>
  <c r="H26" i="2" l="1"/>
  <c r="E26" i="2"/>
  <c r="H25" i="2"/>
  <c r="E25" i="2"/>
  <c r="H24" i="2"/>
  <c r="E24" i="2"/>
  <c r="H23" i="2"/>
  <c r="E23" i="2"/>
  <c r="H16" i="2"/>
  <c r="E16" i="2"/>
  <c r="H15" i="2"/>
  <c r="E15" i="2"/>
  <c r="H14" i="2"/>
  <c r="E14" i="2"/>
  <c r="H13" i="2"/>
  <c r="E13" i="2"/>
  <c r="H12" i="2"/>
  <c r="E12" i="2"/>
  <c r="H11" i="2"/>
  <c r="E11" i="2"/>
  <c r="H52" i="2" l="1"/>
  <c r="H44" i="2"/>
  <c r="H43" i="2"/>
  <c r="H42" i="2"/>
  <c r="H41" i="2"/>
  <c r="H40" i="2"/>
  <c r="H39" i="2"/>
  <c r="H32" i="2"/>
  <c r="H31" i="2"/>
  <c r="H30" i="2"/>
  <c r="H29" i="2"/>
  <c r="H28" i="2"/>
  <c r="H27" i="2"/>
  <c r="H22" i="2"/>
  <c r="H21" i="2"/>
  <c r="H20" i="2"/>
  <c r="H19" i="2"/>
  <c r="H18" i="2"/>
  <c r="H17" i="2"/>
  <c r="H10" i="2"/>
  <c r="H9" i="2"/>
  <c r="H8" i="2"/>
  <c r="H7" i="2"/>
  <c r="H6" i="2"/>
  <c r="H5" i="2"/>
  <c r="H4" i="2"/>
  <c r="H3" i="2"/>
  <c r="E103" i="2"/>
  <c r="E102" i="2"/>
  <c r="E101" i="2"/>
  <c r="E100" i="2"/>
  <c r="E99" i="2"/>
  <c r="E98" i="2"/>
  <c r="E97" i="2"/>
  <c r="E96" i="2"/>
  <c r="E95" i="2"/>
  <c r="E94" i="2"/>
  <c r="E80" i="2" l="1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79" i="2"/>
  <c r="E78" i="2"/>
  <c r="E77" i="2"/>
  <c r="E76" i="2"/>
  <c r="E62" i="2"/>
  <c r="E3" i="2"/>
  <c r="E4" i="2"/>
  <c r="E5" i="2"/>
  <c r="E6" i="2"/>
  <c r="E7" i="2"/>
  <c r="E8" i="2"/>
  <c r="E9" i="2"/>
  <c r="E10" i="2"/>
  <c r="E17" i="2"/>
  <c r="E18" i="2"/>
  <c r="E19" i="2"/>
  <c r="E20" i="2"/>
  <c r="E21" i="2"/>
  <c r="E22" i="2"/>
  <c r="E27" i="2"/>
  <c r="E28" i="2"/>
  <c r="E29" i="2"/>
  <c r="E30" i="2"/>
  <c r="E31" i="2"/>
  <c r="E32" i="2"/>
  <c r="E39" i="2"/>
  <c r="E40" i="2"/>
  <c r="E41" i="2"/>
  <c r="E42" i="2"/>
  <c r="E43" i="2"/>
  <c r="E44" i="2"/>
  <c r="E52" i="2"/>
  <c r="E53" i="2"/>
  <c r="E54" i="2"/>
  <c r="E55" i="2"/>
  <c r="E56" i="2"/>
  <c r="E57" i="2"/>
  <c r="E58" i="2"/>
  <c r="E59" i="2"/>
  <c r="E60" i="2"/>
  <c r="E61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2" i="2"/>
</calcChain>
</file>

<file path=xl/sharedStrings.xml><?xml version="1.0" encoding="utf-8"?>
<sst xmlns="http://schemas.openxmlformats.org/spreadsheetml/2006/main" count="567" uniqueCount="209">
  <si>
    <t>Course Code</t>
  </si>
  <si>
    <t>Course Title</t>
  </si>
  <si>
    <t>US Credits</t>
  </si>
  <si>
    <t>CS101</t>
  </si>
  <si>
    <t>Introduction to Programming</t>
  </si>
  <si>
    <t>PHYS151</t>
  </si>
  <si>
    <t>Classical Mechanics</t>
  </si>
  <si>
    <t>MATH141</t>
  </si>
  <si>
    <t>Calculus I</t>
  </si>
  <si>
    <t>ENG111</t>
  </si>
  <si>
    <t>Academic English</t>
  </si>
  <si>
    <t>CS102</t>
  </si>
  <si>
    <t>CHEM161</t>
  </si>
  <si>
    <t>MATH243</t>
  </si>
  <si>
    <t>Discrete Mathematics</t>
  </si>
  <si>
    <t>CS341</t>
  </si>
  <si>
    <t>MATH244</t>
  </si>
  <si>
    <t>Probability &amp; Statistics</t>
  </si>
  <si>
    <t>PHYS152</t>
  </si>
  <si>
    <t>COM205</t>
  </si>
  <si>
    <t>CS261</t>
  </si>
  <si>
    <t>CS331</t>
  </si>
  <si>
    <t>Database Management Systems</t>
  </si>
  <si>
    <t>CS421</t>
  </si>
  <si>
    <t>CS311</t>
  </si>
  <si>
    <t>CS321</t>
  </si>
  <si>
    <t>ISS197</t>
  </si>
  <si>
    <t>Startup Engineering</t>
  </si>
  <si>
    <t>MGMT101</t>
  </si>
  <si>
    <t>CS303</t>
  </si>
  <si>
    <t>MATH348</t>
  </si>
  <si>
    <t>Graph Theory &amp; Applications</t>
  </si>
  <si>
    <t>GOV101</t>
  </si>
  <si>
    <t>Governance &amp; Citizenship</t>
  </si>
  <si>
    <t xml:space="preserve">CS411 </t>
  </si>
  <si>
    <t>CS422</t>
  </si>
  <si>
    <t>Software Quality &amp; Testing</t>
  </si>
  <si>
    <t>CS485</t>
  </si>
  <si>
    <t>Artificial Intelligence</t>
  </si>
  <si>
    <t>CS412</t>
  </si>
  <si>
    <t>Cyber Security Assessment and Management</t>
  </si>
  <si>
    <t>ECE251</t>
  </si>
  <si>
    <t>PHYS253</t>
  </si>
  <si>
    <t>ME310</t>
  </si>
  <si>
    <t>ECE360</t>
  </si>
  <si>
    <t>ECE371</t>
  </si>
  <si>
    <t>ME320</t>
  </si>
  <si>
    <t>ECE443</t>
  </si>
  <si>
    <t>CS411</t>
  </si>
  <si>
    <t>CS111</t>
  </si>
  <si>
    <t>Academic Year</t>
  </si>
  <si>
    <t>Course Name</t>
  </si>
  <si>
    <t>Credits</t>
  </si>
  <si>
    <t>Prereq 1</t>
  </si>
  <si>
    <t>Your Letter Grade for the prereq 1</t>
  </si>
  <si>
    <t>Prereq 1 Validated?</t>
  </si>
  <si>
    <t>Prereq 2</t>
  </si>
  <si>
    <t>Your Letter Grade for the prereq 2</t>
  </si>
  <si>
    <t>Prereq 2 Validated?</t>
  </si>
  <si>
    <t>Eligible to take the course?</t>
  </si>
  <si>
    <t xml:space="preserve">Freshman </t>
  </si>
  <si>
    <t>Freshman HEC</t>
  </si>
  <si>
    <t>Sophomore</t>
  </si>
  <si>
    <t xml:space="preserve"> MATH243</t>
  </si>
  <si>
    <t>Junior</t>
  </si>
  <si>
    <t>Junior SE</t>
  </si>
  <si>
    <t>Junior RE</t>
  </si>
  <si>
    <t>Senior</t>
  </si>
  <si>
    <t>Senior SE</t>
  </si>
  <si>
    <t>CS428</t>
  </si>
  <si>
    <t>L1</t>
  </si>
  <si>
    <t>L2</t>
  </si>
  <si>
    <t xml:space="preserve">Student name: </t>
  </si>
  <si>
    <t>ID number:</t>
  </si>
  <si>
    <t>Level:</t>
  </si>
  <si>
    <t>Freshman</t>
  </si>
  <si>
    <t>8.30-10.00</t>
  </si>
  <si>
    <t>10.10-11.40</t>
  </si>
  <si>
    <t>Monday</t>
  </si>
  <si>
    <t>Course Level</t>
  </si>
  <si>
    <t>Group</t>
  </si>
  <si>
    <t>Course title</t>
  </si>
  <si>
    <t>Tuesday</t>
  </si>
  <si>
    <t xml:space="preserve">Wednesday </t>
  </si>
  <si>
    <t>Total credits</t>
  </si>
  <si>
    <t>Thursday</t>
  </si>
  <si>
    <t xml:space="preserve"> (Must not exceed 21 credits)</t>
  </si>
  <si>
    <t>Friday</t>
  </si>
  <si>
    <t>Example</t>
  </si>
  <si>
    <t>F1</t>
  </si>
  <si>
    <t>11.40 - 12.40</t>
  </si>
  <si>
    <t>12.40 - 14.10</t>
  </si>
  <si>
    <t>14.20 - 15.50</t>
  </si>
  <si>
    <t>16.00 - 17.30</t>
  </si>
  <si>
    <t>General Chemistry</t>
  </si>
  <si>
    <t>Object-Oriented Programming</t>
  </si>
  <si>
    <t>ENG121</t>
  </si>
  <si>
    <t>English Composition</t>
  </si>
  <si>
    <t>ISS196</t>
  </si>
  <si>
    <t>Freshman Project</t>
  </si>
  <si>
    <t>MATH142</t>
  </si>
  <si>
    <t>Calculus II</t>
  </si>
  <si>
    <t>MGMT102</t>
  </si>
  <si>
    <t>Management and leadership (MSB)</t>
  </si>
  <si>
    <t>Chemistry I</t>
  </si>
  <si>
    <t>Computer Organization &amp; Design</t>
  </si>
  <si>
    <t>CS210</t>
  </si>
  <si>
    <t>System Development</t>
  </si>
  <si>
    <t>ECO172</t>
  </si>
  <si>
    <t>Introduction to Macroeconomics</t>
  </si>
  <si>
    <t>ISS296</t>
  </si>
  <si>
    <t>Sophomore Project</t>
  </si>
  <si>
    <t>MATH341</t>
  </si>
  <si>
    <t>Differential Equation </t>
  </si>
  <si>
    <t>CS202</t>
  </si>
  <si>
    <t>Advanced Object-Oriented Programming</t>
  </si>
  <si>
    <t>FIN 101</t>
  </si>
  <si>
    <t>Finance (MSB)</t>
  </si>
  <si>
    <t>CS 210</t>
  </si>
  <si>
    <t>System development</t>
  </si>
  <si>
    <t>CS 202</t>
  </si>
  <si>
    <t>Advanced object oriented programming</t>
  </si>
  <si>
    <t>ISS 296</t>
  </si>
  <si>
    <t>Sophomore project</t>
  </si>
  <si>
    <t>Differential Equations</t>
  </si>
  <si>
    <t>ACT101</t>
  </si>
  <si>
    <t>Financial accounting (MSB)</t>
  </si>
  <si>
    <t>CS 261</t>
  </si>
  <si>
    <t>Computer Organization and Design</t>
  </si>
  <si>
    <t>MATH 348</t>
  </si>
  <si>
    <t>Electrical Circuits</t>
  </si>
  <si>
    <t>Waves, Optics &amp; Quantum Physics</t>
  </si>
  <si>
    <t>Finance</t>
  </si>
  <si>
    <t>PHYS 253</t>
  </si>
  <si>
    <t>Waves, Optics and Quantum physics</t>
  </si>
  <si>
    <t>ECE 251</t>
  </si>
  <si>
    <t>Financial accounting</t>
  </si>
  <si>
    <t>CHEM262</t>
  </si>
  <si>
    <t>Chemistry II</t>
  </si>
  <si>
    <t>Graph Theory &amp; Application</t>
  </si>
  <si>
    <t xml:space="preserve">Introduction to Management </t>
  </si>
  <si>
    <t>ISS396</t>
  </si>
  <si>
    <t>Junior Project</t>
  </si>
  <si>
    <t>CS350</t>
  </si>
  <si>
    <t>Global Software Development</t>
  </si>
  <si>
    <t xml:space="preserve">Requirements &amp; User Experience </t>
  </si>
  <si>
    <t>CS425</t>
  </si>
  <si>
    <t>Mobile Software Development</t>
  </si>
  <si>
    <t>MATH342</t>
  </si>
  <si>
    <t>Multivariable Calculus &amp; Numerical Methods</t>
  </si>
  <si>
    <t>ECE372</t>
  </si>
  <si>
    <t>Feedback Control Systems</t>
  </si>
  <si>
    <t>ME350</t>
  </si>
  <si>
    <t>Electromechanical Conversion Systems</t>
  </si>
  <si>
    <t>ME311</t>
  </si>
  <si>
    <t xml:space="preserve">Intermediate Heat Transfer </t>
  </si>
  <si>
    <t>Governance and Citizenship</t>
  </si>
  <si>
    <t>ETH391</t>
  </si>
  <si>
    <t>Engineering Ethics &amp; Professional Practice</t>
  </si>
  <si>
    <t>ISS496</t>
  </si>
  <si>
    <t>Senior Project</t>
  </si>
  <si>
    <t>CS404</t>
  </si>
  <si>
    <t>Distributed Systems</t>
  </si>
  <si>
    <t>CS423</t>
  </si>
  <si>
    <t>Software Architecture</t>
  </si>
  <si>
    <t>ECE455</t>
  </si>
  <si>
    <t>Hardware/Software Co-design</t>
  </si>
  <si>
    <t>ME330</t>
  </si>
  <si>
    <t>HVAC in Building</t>
  </si>
  <si>
    <t>ECE460</t>
  </si>
  <si>
    <t>Power Electronics</t>
  </si>
  <si>
    <t>RE451</t>
  </si>
  <si>
    <t>Wind Energy</t>
  </si>
  <si>
    <t>RE453</t>
  </si>
  <si>
    <t>Energy Management &amp; Analysis</t>
  </si>
  <si>
    <t>CS131</t>
  </si>
  <si>
    <t>Databases</t>
  </si>
  <si>
    <t>CS130</t>
  </si>
  <si>
    <t>Introduction to Computer Networks</t>
  </si>
  <si>
    <t>ISS195</t>
  </si>
  <si>
    <t>L1 Project</t>
  </si>
  <si>
    <t>Web and Mobile Software Dev</t>
  </si>
  <si>
    <t>Graph Theory and Applications</t>
  </si>
  <si>
    <t>ECE250</t>
  </si>
  <si>
    <t>Introduction to Electrical Circuits</t>
  </si>
  <si>
    <t>CS204</t>
  </si>
  <si>
    <t>Introduction to Distributed Systems</t>
  </si>
  <si>
    <t>Probablity and Statistics</t>
  </si>
  <si>
    <t>CS220</t>
  </si>
  <si>
    <t>Introduction to automata theory and compilation</t>
  </si>
  <si>
    <t>Data Structures &amp; Algorithms</t>
  </si>
  <si>
    <t>ISS295</t>
  </si>
  <si>
    <t>L2 Project</t>
  </si>
  <si>
    <t>Sophomore SE</t>
  </si>
  <si>
    <t>HEC Sophomore SE</t>
  </si>
  <si>
    <t>Sophomore CSE</t>
  </si>
  <si>
    <t>HEC Sophomore CSE</t>
  </si>
  <si>
    <t>Sophomore RE</t>
  </si>
  <si>
    <t>Junior CSE</t>
  </si>
  <si>
    <t>Senior CSE</t>
  </si>
  <si>
    <t xml:space="preserve">Senior RE </t>
  </si>
  <si>
    <t>-</t>
  </si>
  <si>
    <t>NONE</t>
  </si>
  <si>
    <t>none</t>
  </si>
  <si>
    <t>CS201</t>
  </si>
  <si>
    <t xml:space="preserve">CS341, </t>
  </si>
  <si>
    <t xml:space="preserve"> ME310</t>
  </si>
  <si>
    <t xml:space="preserve"> MATH341</t>
  </si>
  <si>
    <t>CS325 Licence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</si>
</sst>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12"/>
      <color rgb="FF000000"/>
      <name val="Aptos"/>
      <family val="2"/>
    </font>
    <font>
      <sz val="14"/>
      <color theme="1"/>
      <name val="Aptos Narrow"/>
      <family val="2"/>
      <scheme val="minor"/>
    </font>
    <font>
      <b/>
      <sz val="16"/>
      <color rgb="FFFFFFFF"/>
      <name val="Verdana"/>
      <family val="2"/>
    </font>
    <font>
      <sz val="12"/>
      <color rgb="FF000000"/>
      <name val="Verdana"/>
      <family val="2"/>
    </font>
    <font>
      <sz val="12"/>
      <name val="Verdana"/>
      <family val="2"/>
    </font>
    <font>
      <sz val="12"/>
      <color rgb="FF9C0006"/>
      <name val="Verdana"/>
      <family val="2"/>
    </font>
    <font>
      <b/>
      <sz val="12"/>
      <color rgb="FF000000"/>
      <name val="Verdana"/>
      <family val="2"/>
    </font>
    <font>
      <b/>
      <sz val="11"/>
      <color theme="1"/>
      <name val="Aptos Narrow"/>
      <family val="2"/>
      <scheme val="minor"/>
    </font>
    <font>
      <b/>
      <sz val="11"/>
      <color rgb="FF000000"/>
      <name val="Times New Roman"/>
      <family val="1"/>
    </font>
    <font>
      <b/>
      <sz val="11"/>
      <name val="Aptos Narrow"/>
      <family val="2"/>
      <scheme val="minor"/>
    </font>
    <font>
      <b/>
      <sz val="18"/>
      <color rgb="FFFF0000"/>
      <name val="Calibri"/>
      <family val="2"/>
    </font>
    <font>
      <b/>
      <sz val="18"/>
      <color rgb="FF000000"/>
      <name val="Calibri"/>
      <family val="2"/>
    </font>
    <font>
      <b/>
      <sz val="16"/>
      <color rgb="FFFF0000"/>
      <name val="Abadi"/>
      <family val="2"/>
    </font>
    <font>
      <sz val="16"/>
      <color theme="1"/>
      <name val="Abadi"/>
      <family val="2"/>
    </font>
    <font>
      <b/>
      <sz val="16"/>
      <color theme="1"/>
      <name val="Abadi"/>
      <family val="2"/>
    </font>
    <font>
      <sz val="16"/>
      <color rgb="FF002060"/>
      <name val="Abadi"/>
      <family val="2"/>
    </font>
    <font>
      <b/>
      <sz val="18"/>
      <color theme="1"/>
      <name val="Calibri"/>
      <family val="2"/>
    </font>
    <font>
      <b/>
      <i/>
      <sz val="18"/>
      <color theme="1"/>
      <name val="Calibri"/>
      <family val="2"/>
    </font>
    <font>
      <sz val="18"/>
      <color theme="1"/>
      <name val="Calibri"/>
      <family val="2"/>
    </font>
    <font>
      <i/>
      <sz val="18"/>
      <color theme="1"/>
      <name val="Calibri"/>
      <family val="2"/>
    </font>
    <font>
      <b/>
      <sz val="18"/>
      <name val="Calibri"/>
      <family val="2"/>
    </font>
    <font>
      <b/>
      <sz val="20"/>
      <color rgb="FFFF0000"/>
      <name val="Calibri"/>
      <family val="2"/>
    </font>
    <font>
      <b/>
      <sz val="16"/>
      <color theme="1"/>
      <name val="Calibri"/>
      <family val="2"/>
    </font>
  </fonts>
  <fills count="2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79998168889431442"/>
        <bgColor rgb="FF000000"/>
      </patternFill>
    </fill>
    <fill>
      <patternFill patternType="solid">
        <fgColor theme="3" tint="0.749992370372631"/>
        <bgColor rgb="FF000000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076250"/>
        <bgColor rgb="FF000000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6" tint="0.59999389629810485"/>
        <bgColor rgb="FF000000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4" tint="0.79998168889431442"/>
        <bgColor rgb="FF000000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rgb="FF000000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9" tint="0.59999389629810485"/>
        <bgColor rgb="FF000000"/>
      </patternFill>
    </fill>
  </fills>
  <borders count="2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16">
    <xf numFmtId="0" fontId="0" fillId="0" borderId="0" xfId="0"/>
    <xf numFmtId="0" fontId="1" fillId="0" borderId="0" xfId="2"/>
    <xf numFmtId="0" fontId="6" fillId="0" borderId="0" xfId="1" applyFont="1"/>
    <xf numFmtId="0" fontId="7" fillId="14" borderId="19" xfId="1" applyFont="1" applyFill="1" applyBorder="1" applyAlignment="1">
      <alignment horizontal="center" vertical="center"/>
    </xf>
    <xf numFmtId="0" fontId="8" fillId="0" borderId="4" xfId="1" applyFont="1" applyBorder="1" applyAlignment="1">
      <alignment horizontal="center" vertical="center" wrapText="1"/>
    </xf>
    <xf numFmtId="0" fontId="9" fillId="0" borderId="14" xfId="1" applyFont="1" applyBorder="1" applyAlignment="1">
      <alignment horizontal="center" vertical="center" wrapText="1"/>
    </xf>
    <xf numFmtId="0" fontId="8" fillId="0" borderId="14" xfId="1" applyFont="1" applyBorder="1" applyAlignment="1">
      <alignment horizontal="center" vertical="center" wrapText="1"/>
    </xf>
    <xf numFmtId="0" fontId="8" fillId="0" borderId="16" xfId="1" applyFont="1" applyBorder="1" applyAlignment="1">
      <alignment horizontal="center" vertical="center" wrapText="1"/>
    </xf>
    <xf numFmtId="0" fontId="8" fillId="0" borderId="1" xfId="1" applyFont="1" applyBorder="1" applyAlignment="1">
      <alignment horizontal="center" vertical="center" wrapText="1"/>
    </xf>
    <xf numFmtId="0" fontId="8" fillId="0" borderId="2" xfId="1" applyFont="1" applyBorder="1" applyAlignment="1">
      <alignment horizontal="center" vertical="center" wrapText="1"/>
    </xf>
    <xf numFmtId="0" fontId="8" fillId="0" borderId="5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10" fillId="0" borderId="20" xfId="1" applyFont="1" applyBorder="1" applyAlignment="1">
      <alignment horizontal="center" vertical="center" wrapText="1"/>
    </xf>
    <xf numFmtId="0" fontId="8" fillId="0" borderId="8" xfId="1" applyFont="1" applyBorder="1" applyAlignment="1">
      <alignment horizontal="center" vertical="center" wrapText="1"/>
    </xf>
    <xf numFmtId="0" fontId="10" fillId="0" borderId="5" xfId="1" applyFont="1" applyBorder="1" applyAlignment="1">
      <alignment horizontal="center" vertical="center" wrapText="1"/>
    </xf>
    <xf numFmtId="0" fontId="8" fillId="0" borderId="9" xfId="1" applyFont="1" applyBorder="1" applyAlignment="1">
      <alignment horizontal="center" vertical="center" wrapText="1"/>
    </xf>
    <xf numFmtId="0" fontId="8" fillId="0" borderId="7" xfId="1" applyFont="1" applyBorder="1" applyAlignment="1">
      <alignment horizontal="center" vertical="center" wrapText="1"/>
    </xf>
    <xf numFmtId="0" fontId="9" fillId="0" borderId="15" xfId="1" applyFont="1" applyBorder="1" applyAlignment="1">
      <alignment horizontal="center" vertical="center" wrapText="1"/>
    </xf>
    <xf numFmtId="0" fontId="8" fillId="0" borderId="6" xfId="1" applyFont="1" applyBorder="1" applyAlignment="1">
      <alignment horizontal="center" vertical="center" wrapText="1"/>
    </xf>
    <xf numFmtId="0" fontId="8" fillId="0" borderId="15" xfId="1" applyFont="1" applyBorder="1" applyAlignment="1">
      <alignment horizontal="center" vertical="center" wrapText="1"/>
    </xf>
    <xf numFmtId="0" fontId="8" fillId="0" borderId="10" xfId="1" applyFont="1" applyBorder="1" applyAlignment="1">
      <alignment horizontal="center" vertical="center" wrapText="1"/>
    </xf>
    <xf numFmtId="0" fontId="10" fillId="0" borderId="6" xfId="1" applyFont="1" applyBorder="1" applyAlignment="1">
      <alignment horizontal="center" vertical="center" wrapText="1"/>
    </xf>
    <xf numFmtId="0" fontId="8" fillId="0" borderId="11" xfId="1" applyFont="1" applyBorder="1" applyAlignment="1">
      <alignment horizontal="center" vertical="center" wrapText="1"/>
    </xf>
    <xf numFmtId="0" fontId="11" fillId="0" borderId="14" xfId="1" applyFont="1" applyBorder="1" applyAlignment="1">
      <alignment horizontal="center" vertical="center" wrapText="1"/>
    </xf>
    <xf numFmtId="0" fontId="11" fillId="0" borderId="12" xfId="1" applyFont="1" applyBorder="1" applyAlignment="1">
      <alignment horizontal="center" vertical="center" wrapText="1"/>
    </xf>
    <xf numFmtId="0" fontId="10" fillId="0" borderId="7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/>
    </xf>
    <xf numFmtId="0" fontId="8" fillId="0" borderId="15" xfId="1" applyFont="1" applyBorder="1" applyAlignment="1">
      <alignment horizontal="center" vertical="center"/>
    </xf>
    <xf numFmtId="0" fontId="11" fillId="0" borderId="2" xfId="1" applyFont="1" applyBorder="1" applyAlignment="1">
      <alignment horizontal="center" vertical="center" wrapText="1"/>
    </xf>
    <xf numFmtId="0" fontId="11" fillId="0" borderId="21" xfId="1" applyFont="1" applyBorder="1" applyAlignment="1">
      <alignment horizontal="center" vertical="center" wrapText="1"/>
    </xf>
    <xf numFmtId="0" fontId="8" fillId="0" borderId="20" xfId="1" applyFont="1" applyBorder="1" applyAlignment="1">
      <alignment horizontal="center" vertical="center" wrapText="1"/>
    </xf>
    <xf numFmtId="0" fontId="8" fillId="0" borderId="22" xfId="1" applyFont="1" applyBorder="1" applyAlignment="1">
      <alignment horizontal="center" vertical="center" wrapText="1"/>
    </xf>
    <xf numFmtId="0" fontId="12" fillId="3" borderId="3" xfId="1" applyFont="1" applyFill="1" applyBorder="1" applyAlignment="1">
      <alignment horizontal="center"/>
    </xf>
    <xf numFmtId="0" fontId="12" fillId="11" borderId="3" xfId="1" applyFont="1" applyFill="1" applyBorder="1" applyAlignment="1">
      <alignment horizontal="center"/>
    </xf>
    <xf numFmtId="0" fontId="12" fillId="2" borderId="3" xfId="1" applyFont="1" applyFill="1" applyBorder="1" applyAlignment="1">
      <alignment horizontal="center"/>
    </xf>
    <xf numFmtId="0" fontId="12" fillId="4" borderId="3" xfId="1" applyFont="1" applyFill="1" applyBorder="1" applyAlignment="1">
      <alignment horizontal="center"/>
    </xf>
    <xf numFmtId="0" fontId="12" fillId="12" borderId="3" xfId="1" applyFont="1" applyFill="1" applyBorder="1" applyAlignment="1">
      <alignment horizontal="center"/>
    </xf>
    <xf numFmtId="0" fontId="12" fillId="5" borderId="3" xfId="1" applyFont="1" applyFill="1" applyBorder="1" applyAlignment="1">
      <alignment horizontal="center"/>
    </xf>
    <xf numFmtId="0" fontId="12" fillId="6" borderId="3" xfId="1" applyFont="1" applyFill="1" applyBorder="1" applyAlignment="1">
      <alignment horizontal="center"/>
    </xf>
    <xf numFmtId="0" fontId="12" fillId="7" borderId="3" xfId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0" fontId="12" fillId="8" borderId="3" xfId="1" applyFont="1" applyFill="1" applyBorder="1" applyAlignment="1">
      <alignment horizontal="center"/>
    </xf>
    <xf numFmtId="0" fontId="3" fillId="0" borderId="0" xfId="2" applyFont="1" applyAlignment="1">
      <alignment horizontal="center"/>
    </xf>
    <xf numFmtId="0" fontId="1" fillId="0" borderId="0" xfId="2" applyAlignment="1">
      <alignment horizontal="center"/>
    </xf>
    <xf numFmtId="0" fontId="5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12" fillId="6" borderId="3" xfId="1" applyFont="1" applyFill="1" applyBorder="1" applyAlignment="1">
      <alignment horizontal="center" vertical="center"/>
    </xf>
    <xf numFmtId="0" fontId="13" fillId="2" borderId="3" xfId="0" applyFont="1" applyFill="1" applyBorder="1" applyAlignment="1">
      <alignment horizontal="center" vertical="center"/>
    </xf>
    <xf numFmtId="0" fontId="14" fillId="9" borderId="3" xfId="1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17" fillId="13" borderId="0" xfId="1" applyFont="1" applyFill="1"/>
    <xf numFmtId="0" fontId="18" fillId="13" borderId="0" xfId="1" applyFont="1" applyFill="1"/>
    <xf numFmtId="0" fontId="18" fillId="0" borderId="0" xfId="1" applyFont="1"/>
    <xf numFmtId="0" fontId="17" fillId="15" borderId="3" xfId="1" applyFont="1" applyFill="1" applyBorder="1" applyAlignment="1">
      <alignment horizontal="center" vertical="center"/>
    </xf>
    <xf numFmtId="0" fontId="18" fillId="15" borderId="3" xfId="1" applyFont="1" applyFill="1" applyBorder="1"/>
    <xf numFmtId="0" fontId="19" fillId="0" borderId="0" xfId="1" applyFont="1"/>
    <xf numFmtId="0" fontId="20" fillId="0" borderId="0" xfId="1" applyFont="1"/>
    <xf numFmtId="0" fontId="18" fillId="0" borderId="0" xfId="1" applyFont="1" applyAlignment="1">
      <alignment vertical="top"/>
    </xf>
    <xf numFmtId="0" fontId="15" fillId="0" borderId="3" xfId="0" applyFont="1" applyBorder="1" applyAlignment="1">
      <alignment horizontal="center" vertical="center"/>
    </xf>
    <xf numFmtId="0" fontId="16" fillId="16" borderId="3" xfId="0" applyFont="1" applyFill="1" applyBorder="1" applyAlignment="1">
      <alignment horizontal="center" vertical="center" textRotation="90"/>
    </xf>
    <xf numFmtId="0" fontId="16" fillId="18" borderId="3" xfId="0" applyFont="1" applyFill="1" applyBorder="1" applyAlignment="1">
      <alignment horizontal="center" vertical="center" textRotation="90"/>
    </xf>
    <xf numFmtId="0" fontId="16" fillId="20" borderId="3" xfId="0" applyFont="1" applyFill="1" applyBorder="1" applyAlignment="1">
      <alignment horizontal="center" vertical="center" textRotation="90"/>
    </xf>
    <xf numFmtId="0" fontId="16" fillId="10" borderId="3" xfId="0" applyFont="1" applyFill="1" applyBorder="1" applyAlignment="1">
      <alignment horizontal="center" vertical="center" textRotation="90"/>
    </xf>
    <xf numFmtId="0" fontId="16" fillId="22" borderId="3" xfId="0" applyFont="1" applyFill="1" applyBorder="1" applyAlignment="1">
      <alignment horizontal="center" vertical="center" textRotation="90"/>
    </xf>
    <xf numFmtId="0" fontId="16" fillId="23" borderId="3" xfId="0" applyFont="1" applyFill="1" applyBorder="1" applyAlignment="1">
      <alignment horizontal="center" vertical="center" textRotation="90"/>
    </xf>
    <xf numFmtId="0" fontId="16" fillId="21" borderId="3" xfId="0" applyFont="1" applyFill="1" applyBorder="1" applyAlignment="1">
      <alignment horizontal="center" vertical="center" textRotation="90"/>
    </xf>
    <xf numFmtId="0" fontId="8" fillId="0" borderId="14" xfId="1" applyFont="1" applyBorder="1" applyAlignment="1">
      <alignment horizontal="center" vertical="center" wrapText="1"/>
    </xf>
    <xf numFmtId="0" fontId="8" fillId="0" borderId="12" xfId="1" applyFont="1" applyBorder="1" applyAlignment="1">
      <alignment horizontal="center" vertical="center" wrapText="1"/>
    </xf>
    <xf numFmtId="0" fontId="8" fillId="0" borderId="13" xfId="1" applyFont="1" applyBorder="1" applyAlignment="1">
      <alignment horizontal="center" vertical="center" wrapText="1"/>
    </xf>
    <xf numFmtId="0" fontId="7" fillId="14" borderId="14" xfId="1" applyFont="1" applyFill="1" applyBorder="1" applyAlignment="1">
      <alignment horizontal="center" vertical="center"/>
    </xf>
    <xf numFmtId="0" fontId="7" fillId="14" borderId="13" xfId="1" applyFont="1" applyFill="1" applyBorder="1" applyAlignment="1">
      <alignment horizontal="center" vertical="center"/>
    </xf>
    <xf numFmtId="0" fontId="8" fillId="0" borderId="14" xfId="1" applyFont="1" applyBorder="1" applyAlignment="1">
      <alignment horizontal="center" vertical="center"/>
    </xf>
    <xf numFmtId="0" fontId="8" fillId="0" borderId="13" xfId="1" applyFont="1" applyBorder="1" applyAlignment="1">
      <alignment horizontal="center" vertical="center"/>
    </xf>
    <xf numFmtId="0" fontId="7" fillId="14" borderId="15" xfId="1" applyFont="1" applyFill="1" applyBorder="1" applyAlignment="1">
      <alignment horizontal="center" vertical="center"/>
    </xf>
    <xf numFmtId="0" fontId="9" fillId="0" borderId="14" xfId="1" applyFont="1" applyBorder="1" applyAlignment="1">
      <alignment horizontal="center" vertical="center" wrapText="1"/>
    </xf>
    <xf numFmtId="0" fontId="9" fillId="0" borderId="13" xfId="1" applyFont="1" applyBorder="1" applyAlignment="1">
      <alignment horizontal="center" vertical="center" wrapText="1"/>
    </xf>
    <xf numFmtId="0" fontId="7" fillId="14" borderId="17" xfId="1" applyFont="1" applyFill="1" applyBorder="1" applyAlignment="1">
      <alignment horizontal="center" vertical="center"/>
    </xf>
    <xf numFmtId="0" fontId="7" fillId="14" borderId="18" xfId="1" applyFont="1" applyFill="1" applyBorder="1" applyAlignment="1">
      <alignment horizontal="center" vertical="center"/>
    </xf>
    <xf numFmtId="0" fontId="21" fillId="17" borderId="3" xfId="1" applyFont="1" applyFill="1" applyBorder="1" applyAlignment="1">
      <alignment horizontal="center"/>
    </xf>
    <xf numFmtId="0" fontId="22" fillId="17" borderId="3" xfId="1" applyFont="1" applyFill="1" applyBorder="1" applyAlignment="1">
      <alignment horizontal="center"/>
    </xf>
    <xf numFmtId="0" fontId="23" fillId="17" borderId="3" xfId="2" applyFont="1" applyFill="1" applyBorder="1" applyAlignment="1" applyProtection="1">
      <alignment horizontal="center"/>
      <protection hidden="1"/>
    </xf>
    <xf numFmtId="0" fontId="24" fillId="17" borderId="3" xfId="1" applyFont="1" applyFill="1" applyBorder="1" applyAlignment="1" applyProtection="1">
      <alignment horizontal="center"/>
      <protection hidden="1"/>
    </xf>
    <xf numFmtId="0" fontId="21" fillId="17" borderId="3" xfId="1" applyFont="1" applyFill="1" applyBorder="1" applyAlignment="1" applyProtection="1">
      <alignment horizontal="center"/>
      <protection hidden="1"/>
    </xf>
    <xf numFmtId="0" fontId="21" fillId="19" borderId="3" xfId="1" applyFont="1" applyFill="1" applyBorder="1" applyAlignment="1">
      <alignment horizontal="center"/>
    </xf>
    <xf numFmtId="0" fontId="22" fillId="19" borderId="3" xfId="1" applyFont="1" applyFill="1" applyBorder="1" applyAlignment="1">
      <alignment horizontal="center"/>
    </xf>
    <xf numFmtId="0" fontId="23" fillId="19" borderId="3" xfId="2" applyFont="1" applyFill="1" applyBorder="1" applyAlignment="1" applyProtection="1">
      <alignment horizontal="center"/>
      <protection hidden="1"/>
    </xf>
    <xf numFmtId="0" fontId="24" fillId="19" borderId="3" xfId="1" applyFont="1" applyFill="1" applyBorder="1" applyAlignment="1" applyProtection="1">
      <alignment horizontal="center"/>
      <protection hidden="1"/>
    </xf>
    <xf numFmtId="0" fontId="21" fillId="19" borderId="3" xfId="1" applyFont="1" applyFill="1" applyBorder="1" applyAlignment="1" applyProtection="1">
      <alignment horizontal="center"/>
      <protection hidden="1"/>
    </xf>
    <xf numFmtId="0" fontId="23" fillId="19" borderId="3" xfId="2" applyFont="1" applyFill="1" applyBorder="1" applyAlignment="1" applyProtection="1">
      <alignment horizontal="center"/>
      <protection locked="0"/>
    </xf>
    <xf numFmtId="0" fontId="23" fillId="19" borderId="3" xfId="2" applyFont="1" applyFill="1" applyBorder="1" applyAlignment="1">
      <alignment horizontal="center"/>
    </xf>
    <xf numFmtId="0" fontId="21" fillId="15" borderId="3" xfId="1" applyFont="1" applyFill="1" applyBorder="1" applyAlignment="1">
      <alignment horizontal="center"/>
    </xf>
    <xf numFmtId="0" fontId="23" fillId="15" borderId="3" xfId="2" applyFont="1" applyFill="1" applyBorder="1" applyAlignment="1" applyProtection="1">
      <alignment horizontal="center"/>
      <protection locked="0"/>
    </xf>
    <xf numFmtId="0" fontId="23" fillId="15" borderId="3" xfId="2" applyFont="1" applyFill="1" applyBorder="1" applyAlignment="1">
      <alignment horizontal="center"/>
    </xf>
    <xf numFmtId="0" fontId="21" fillId="12" borderId="3" xfId="1" applyFont="1" applyFill="1" applyBorder="1" applyAlignment="1">
      <alignment horizontal="center"/>
    </xf>
    <xf numFmtId="0" fontId="23" fillId="12" borderId="3" xfId="2" applyFont="1" applyFill="1" applyBorder="1" applyAlignment="1" applyProtection="1">
      <alignment horizontal="center"/>
      <protection locked="0"/>
    </xf>
    <xf numFmtId="0" fontId="23" fillId="12" borderId="3" xfId="2" applyFont="1" applyFill="1" applyBorder="1" applyAlignment="1">
      <alignment horizontal="center"/>
    </xf>
    <xf numFmtId="0" fontId="21" fillId="12" borderId="3" xfId="1" applyFont="1" applyFill="1" applyBorder="1" applyAlignment="1">
      <alignment horizontal="center" vertical="center"/>
    </xf>
    <xf numFmtId="0" fontId="21" fillId="6" borderId="3" xfId="1" applyFont="1" applyFill="1" applyBorder="1" applyAlignment="1">
      <alignment horizontal="center" vertical="center"/>
    </xf>
    <xf numFmtId="0" fontId="21" fillId="6" borderId="3" xfId="1" applyFont="1" applyFill="1" applyBorder="1" applyAlignment="1">
      <alignment horizontal="center"/>
    </xf>
    <xf numFmtId="0" fontId="23" fillId="6" borderId="3" xfId="2" applyFont="1" applyFill="1" applyBorder="1" applyAlignment="1" applyProtection="1">
      <alignment horizontal="center"/>
      <protection locked="0"/>
    </xf>
    <xf numFmtId="0" fontId="23" fillId="6" borderId="3" xfId="2" applyFont="1" applyFill="1" applyBorder="1" applyAlignment="1">
      <alignment horizontal="center"/>
    </xf>
    <xf numFmtId="0" fontId="16" fillId="6" borderId="3" xfId="0" applyFont="1" applyFill="1" applyBorder="1" applyAlignment="1">
      <alignment horizontal="center" vertical="center" wrapText="1"/>
    </xf>
    <xf numFmtId="0" fontId="16" fillId="6" borderId="3" xfId="0" applyFont="1" applyFill="1" applyBorder="1" applyAlignment="1">
      <alignment horizontal="center" vertical="center"/>
    </xf>
    <xf numFmtId="0" fontId="16" fillId="2" borderId="3" xfId="0" applyFont="1" applyFill="1" applyBorder="1" applyAlignment="1">
      <alignment horizontal="center" vertical="center" wrapText="1"/>
    </xf>
    <xf numFmtId="0" fontId="21" fillId="2" borderId="3" xfId="1" applyFont="1" applyFill="1" applyBorder="1" applyAlignment="1">
      <alignment horizontal="center"/>
    </xf>
    <xf numFmtId="0" fontId="23" fillId="2" borderId="3" xfId="2" applyFont="1" applyFill="1" applyBorder="1" applyAlignment="1" applyProtection="1">
      <alignment horizontal="center"/>
      <protection locked="0"/>
    </xf>
    <xf numFmtId="0" fontId="23" fillId="2" borderId="3" xfId="2" applyFont="1" applyFill="1" applyBorder="1" applyAlignment="1">
      <alignment horizontal="center"/>
    </xf>
    <xf numFmtId="0" fontId="21" fillId="4" borderId="3" xfId="1" applyFont="1" applyFill="1" applyBorder="1" applyAlignment="1">
      <alignment horizontal="center"/>
    </xf>
    <xf numFmtId="0" fontId="25" fillId="23" borderId="3" xfId="1" applyFont="1" applyFill="1" applyBorder="1" applyAlignment="1">
      <alignment horizontal="center" vertical="center"/>
    </xf>
    <xf numFmtId="0" fontId="23" fillId="4" borderId="3" xfId="2" applyFont="1" applyFill="1" applyBorder="1" applyAlignment="1" applyProtection="1">
      <alignment horizontal="center"/>
      <protection locked="0"/>
    </xf>
    <xf numFmtId="0" fontId="23" fillId="4" borderId="3" xfId="2" applyFont="1" applyFill="1" applyBorder="1" applyAlignment="1">
      <alignment horizontal="center"/>
    </xf>
    <xf numFmtId="0" fontId="26" fillId="0" borderId="3" xfId="1" applyFont="1" applyBorder="1" applyAlignment="1">
      <alignment horizontal="center" vertical="center"/>
    </xf>
    <xf numFmtId="0" fontId="27" fillId="0" borderId="3" xfId="2" applyFont="1" applyBorder="1" applyAlignment="1">
      <alignment horizontal="center" wrapText="1"/>
    </xf>
    <xf numFmtId="0" fontId="26" fillId="0" borderId="3" xfId="1" applyFont="1" applyBorder="1" applyAlignment="1">
      <alignment horizontal="center" vertical="center" wrapText="1"/>
    </xf>
    <xf numFmtId="0" fontId="23" fillId="0" borderId="0" xfId="2" applyFont="1"/>
  </cellXfs>
  <cellStyles count="3">
    <cellStyle name="Normal" xfId="0" builtinId="0"/>
    <cellStyle name="Normal 2 2" xfId="1" xr:uid="{41F3C2F4-199D-4216-91D3-A615AF8EE2DF}"/>
    <cellStyle name="Normal 3" xfId="2" xr:uid="{8B72063E-5863-4381-8554-124363464164}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https://msbtn-my.sharepoint.com/personal/sarra_toumi_medtech_tn/Documents/Desktop/Medtech/Study%20Plans/Requirements%202023-2024/Study%20plan%20template%20and%20Requirements.xlsx" TargetMode="External"/><Relationship Id="rId1" Type="http://schemas.openxmlformats.org/officeDocument/2006/relationships/externalLinkPath" Target="https://msbtn-my.sharepoint.com/personal/sarra_toumi_medtech_tn/Documents/Desktop/Medtech/Study%20Plans/Requirements%202023-2024/Study%20plan%20template%20and%20Requirement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CourseList"/>
      <sheetName val="PreENG,ENG,Licence Requirements"/>
      <sheetName val="Study plan Schedule"/>
    </sheetNames>
    <sheetDataSet>
      <sheetData sheetId="0">
        <row r="3">
          <cell r="E3" t="str">
            <v>CourseCode</v>
          </cell>
          <cell r="F3" t="str">
            <v>Course Name</v>
          </cell>
          <cell r="G3" t="str">
            <v>US Cr</v>
          </cell>
          <cell r="H3" t="str">
            <v>ECTS</v>
          </cell>
        </row>
        <row r="4">
          <cell r="E4" t="str">
            <v>PHYS151</v>
          </cell>
          <cell r="F4" t="str">
            <v>Classical Mechanics</v>
          </cell>
          <cell r="G4">
            <v>4</v>
          </cell>
          <cell r="H4">
            <v>5.5</v>
          </cell>
        </row>
        <row r="5">
          <cell r="E5" t="str">
            <v>CS101</v>
          </cell>
          <cell r="F5" t="str">
            <v>Introduction to Programming</v>
          </cell>
          <cell r="G5">
            <v>4</v>
          </cell>
          <cell r="H5">
            <v>5.5</v>
          </cell>
        </row>
        <row r="6">
          <cell r="E6" t="str">
            <v>ECE143</v>
          </cell>
          <cell r="F6" t="str">
            <v>Digital Systems</v>
          </cell>
          <cell r="G6">
            <v>4</v>
          </cell>
          <cell r="H6">
            <v>5.5</v>
          </cell>
        </row>
        <row r="7">
          <cell r="E7" t="str">
            <v>ENG111</v>
          </cell>
          <cell r="F7" t="str">
            <v>Academic English</v>
          </cell>
          <cell r="G7">
            <v>3</v>
          </cell>
          <cell r="H7">
            <v>4.5</v>
          </cell>
        </row>
        <row r="8">
          <cell r="E8" t="str">
            <v>MATH141</v>
          </cell>
          <cell r="F8" t="str">
            <v>Calculus I</v>
          </cell>
          <cell r="G8">
            <v>3</v>
          </cell>
          <cell r="H8">
            <v>4.5</v>
          </cell>
        </row>
        <row r="9">
          <cell r="E9" t="str">
            <v>ECO171</v>
          </cell>
          <cell r="F9" t="str">
            <v>Introduction to Microeconomics</v>
          </cell>
          <cell r="G9">
            <v>3</v>
          </cell>
          <cell r="H9">
            <v>4.5</v>
          </cell>
        </row>
        <row r="10">
          <cell r="E10" t="str">
            <v>ISS111</v>
          </cell>
          <cell r="F10" t="str">
            <v>Pre-Engineering Seminar</v>
          </cell>
          <cell r="G10">
            <v>0</v>
          </cell>
          <cell r="H10">
            <v>0</v>
          </cell>
        </row>
        <row r="11">
          <cell r="E11" t="str">
            <v>CS261</v>
          </cell>
          <cell r="F11" t="str">
            <v>Computer Organization &amp; Design</v>
          </cell>
          <cell r="G11">
            <v>4</v>
          </cell>
          <cell r="H11">
            <v>5.5</v>
          </cell>
        </row>
        <row r="12">
          <cell r="E12" t="str">
            <v>ENG121</v>
          </cell>
          <cell r="F12" t="str">
            <v>English Composition</v>
          </cell>
          <cell r="G12">
            <v>3</v>
          </cell>
          <cell r="H12">
            <v>4.5</v>
          </cell>
        </row>
        <row r="13">
          <cell r="E13" t="str">
            <v>MATH142</v>
          </cell>
          <cell r="F13" t="str">
            <v>Calculus II</v>
          </cell>
          <cell r="G13">
            <v>4</v>
          </cell>
          <cell r="H13">
            <v>5.5</v>
          </cell>
        </row>
        <row r="14">
          <cell r="E14" t="str">
            <v>CHEM161</v>
          </cell>
          <cell r="F14" t="str">
            <v>Chemistry I</v>
          </cell>
          <cell r="G14">
            <v>4</v>
          </cell>
          <cell r="H14">
            <v>5.5</v>
          </cell>
        </row>
        <row r="15">
          <cell r="E15" t="str">
            <v>ISS196</v>
          </cell>
          <cell r="F15" t="str">
            <v>Freshman Project</v>
          </cell>
          <cell r="G15">
            <v>3</v>
          </cell>
          <cell r="H15">
            <v>4.5</v>
          </cell>
        </row>
        <row r="16">
          <cell r="E16" t="str">
            <v>MATH243</v>
          </cell>
          <cell r="F16" t="str">
            <v>Discrete Mathematics</v>
          </cell>
          <cell r="G16">
            <v>3</v>
          </cell>
          <cell r="H16">
            <v>4.5</v>
          </cell>
        </row>
        <row r="17">
          <cell r="E17" t="str">
            <v>ECE251</v>
          </cell>
          <cell r="F17" t="str">
            <v>Electrical Circuits</v>
          </cell>
          <cell r="G17">
            <v>4</v>
          </cell>
          <cell r="H17">
            <v>5.5</v>
          </cell>
        </row>
        <row r="18">
          <cell r="E18" t="str">
            <v>COM205</v>
          </cell>
          <cell r="F18" t="str">
            <v>Technical Writing</v>
          </cell>
          <cell r="G18">
            <v>3</v>
          </cell>
          <cell r="H18">
            <v>4.5</v>
          </cell>
        </row>
        <row r="19">
          <cell r="E19" t="str">
            <v>CS102</v>
          </cell>
          <cell r="F19" t="str">
            <v>Object-Oriented Programming</v>
          </cell>
          <cell r="G19">
            <v>4</v>
          </cell>
          <cell r="H19">
            <v>5.5</v>
          </cell>
        </row>
        <row r="20">
          <cell r="E20" t="str">
            <v>PSY101</v>
          </cell>
          <cell r="F20" t="str">
            <v>Introduction to Psychology</v>
          </cell>
          <cell r="G20">
            <v>3</v>
          </cell>
          <cell r="H20">
            <v>4.5</v>
          </cell>
        </row>
        <row r="21">
          <cell r="E21" t="str">
            <v>MATH241</v>
          </cell>
          <cell r="F21" t="str">
            <v>Linear Algebra</v>
          </cell>
          <cell r="G21">
            <v>3</v>
          </cell>
          <cell r="H21">
            <v>4.5</v>
          </cell>
        </row>
        <row r="22">
          <cell r="E22" t="str">
            <v>PHYS152</v>
          </cell>
          <cell r="F22" t="str">
            <v>Electromagnetism</v>
          </cell>
          <cell r="G22">
            <v>4</v>
          </cell>
          <cell r="H22">
            <v>5.5</v>
          </cell>
        </row>
        <row r="23">
          <cell r="E23" t="str">
            <v>ISS111</v>
          </cell>
          <cell r="F23" t="str">
            <v>Pre-Engineering Seminar</v>
          </cell>
          <cell r="G23">
            <v>0</v>
          </cell>
          <cell r="H23">
            <v>0</v>
          </cell>
        </row>
        <row r="24">
          <cell r="E24" t="str">
            <v>ISS29</v>
          </cell>
          <cell r="F24" t="str">
            <v>Sophomore Project</v>
          </cell>
          <cell r="G24">
            <v>3</v>
          </cell>
          <cell r="H24">
            <v>4.5</v>
          </cell>
        </row>
        <row r="25">
          <cell r="E25" t="str">
            <v>CS341</v>
          </cell>
          <cell r="F25" t="str">
            <v>Data Structure and Algorithms</v>
          </cell>
          <cell r="G25">
            <v>4</v>
          </cell>
          <cell r="H25">
            <v>5.5</v>
          </cell>
        </row>
        <row r="26">
          <cell r="E26" t="str">
            <v>MATH244</v>
          </cell>
          <cell r="F26" t="str">
            <v>Probability &amp; Statistics</v>
          </cell>
          <cell r="G26">
            <v>4</v>
          </cell>
          <cell r="H26">
            <v>5.5</v>
          </cell>
        </row>
        <row r="27">
          <cell r="E27" t="str">
            <v>PHYS253</v>
          </cell>
          <cell r="F27" t="str">
            <v>Waves, Optics &amp; Quantum Physics</v>
          </cell>
          <cell r="G27">
            <v>4</v>
          </cell>
          <cell r="H27">
            <v>5.5</v>
          </cell>
        </row>
        <row r="28">
          <cell r="E28" t="str">
            <v>ECO172</v>
          </cell>
          <cell r="F28" t="str">
            <v xml:space="preserve">Introduction to Macroeconomics </v>
          </cell>
          <cell r="G28">
            <v>3</v>
          </cell>
          <cell r="H28">
            <v>4.5</v>
          </cell>
        </row>
        <row r="29">
          <cell r="E29" t="str">
            <v>MATH341</v>
          </cell>
          <cell r="F29" t="str">
            <v>Differential Equations</v>
          </cell>
          <cell r="G29">
            <v>3</v>
          </cell>
          <cell r="H29">
            <v>4.5</v>
          </cell>
        </row>
        <row r="30">
          <cell r="E30" t="str">
            <v>INT101</v>
          </cell>
          <cell r="F30" t="str">
            <v>Pre-Engineering Internship</v>
          </cell>
          <cell r="G30">
            <v>0</v>
          </cell>
          <cell r="H30">
            <v>0</v>
          </cell>
        </row>
        <row r="31">
          <cell r="E31" t="str">
            <v>CS342</v>
          </cell>
          <cell r="F31" t="str">
            <v>Advanced Programming</v>
          </cell>
          <cell r="G31">
            <v>4</v>
          </cell>
          <cell r="H31">
            <v>5.5</v>
          </cell>
        </row>
        <row r="32">
          <cell r="E32" t="str">
            <v>CS303</v>
          </cell>
          <cell r="F32" t="str">
            <v>Operating Systems</v>
          </cell>
          <cell r="G32">
            <v>4</v>
          </cell>
          <cell r="H32">
            <v>5.5</v>
          </cell>
        </row>
        <row r="33">
          <cell r="E33" t="str">
            <v>CS350</v>
          </cell>
          <cell r="F33" t="str">
            <v>Global Software Development</v>
          </cell>
          <cell r="G33">
            <v>4</v>
          </cell>
          <cell r="H33">
            <v>5.5</v>
          </cell>
        </row>
        <row r="34">
          <cell r="E34" t="str">
            <v>ISS197</v>
          </cell>
          <cell r="F34" t="str">
            <v>Startup Engineering</v>
          </cell>
          <cell r="G34">
            <v>3</v>
          </cell>
          <cell r="H34">
            <v>4.5</v>
          </cell>
        </row>
        <row r="35">
          <cell r="E35" t="str">
            <v>CS321</v>
          </cell>
          <cell r="F35" t="str">
            <v>Introduction to Software Engineering</v>
          </cell>
          <cell r="G35">
            <v>3</v>
          </cell>
          <cell r="H35">
            <v>4.5</v>
          </cell>
        </row>
        <row r="36">
          <cell r="E36" t="str">
            <v>MGMT101</v>
          </cell>
          <cell r="F36" t="str">
            <v>Introduction to Management</v>
          </cell>
          <cell r="G36">
            <v>3</v>
          </cell>
          <cell r="H36">
            <v>4.5</v>
          </cell>
        </row>
        <row r="37">
          <cell r="E37" t="str">
            <v>ISS311</v>
          </cell>
          <cell r="F37" t="str">
            <v>Engineering Seminar</v>
          </cell>
          <cell r="G37">
            <v>0</v>
          </cell>
          <cell r="H37">
            <v>0</v>
          </cell>
        </row>
        <row r="38">
          <cell r="E38" t="str">
            <v>MATH348</v>
          </cell>
          <cell r="F38" t="str">
            <v>Graph Theory &amp; Applications</v>
          </cell>
          <cell r="G38">
            <v>3</v>
          </cell>
          <cell r="H38">
            <v>4.5</v>
          </cell>
        </row>
        <row r="39">
          <cell r="E39" t="str">
            <v>CS331</v>
          </cell>
          <cell r="F39" t="str">
            <v>Database Management Systems</v>
          </cell>
          <cell r="G39">
            <v>4</v>
          </cell>
          <cell r="H39">
            <v>5.5</v>
          </cell>
        </row>
        <row r="40">
          <cell r="E40" t="str">
            <v>CS425</v>
          </cell>
          <cell r="F40" t="str">
            <v>Web &amp; Mobile Software Development</v>
          </cell>
          <cell r="G40">
            <v>4</v>
          </cell>
          <cell r="H40">
            <v>5.5</v>
          </cell>
        </row>
        <row r="41">
          <cell r="E41" t="str">
            <v>CS421</v>
          </cell>
          <cell r="F41" t="str">
            <v>Requirements &amp; User Experience</v>
          </cell>
          <cell r="G41">
            <v>4</v>
          </cell>
          <cell r="H41">
            <v>5.5</v>
          </cell>
        </row>
        <row r="42">
          <cell r="E42" t="str">
            <v>GOV101</v>
          </cell>
          <cell r="F42" t="str">
            <v>Governance &amp; Citizenship</v>
          </cell>
          <cell r="G42">
            <v>3</v>
          </cell>
          <cell r="H42">
            <v>4.5</v>
          </cell>
        </row>
        <row r="43">
          <cell r="E43" t="str">
            <v>ISS396</v>
          </cell>
          <cell r="F43" t="str">
            <v>Junior Project</v>
          </cell>
          <cell r="G43">
            <v>3</v>
          </cell>
          <cell r="H43">
            <v>4.5</v>
          </cell>
        </row>
        <row r="44">
          <cell r="E44" t="str">
            <v>CS441</v>
          </cell>
          <cell r="F44" t="str">
            <v>Algorithms &amp; Complexity</v>
          </cell>
          <cell r="G44">
            <v>3</v>
          </cell>
          <cell r="H44">
            <v>4.5</v>
          </cell>
        </row>
        <row r="45">
          <cell r="E45" t="str">
            <v>CS411</v>
          </cell>
          <cell r="F45" t="str">
            <v>Computer Networks</v>
          </cell>
          <cell r="G45">
            <v>4</v>
          </cell>
          <cell r="H45">
            <v>5.5</v>
          </cell>
        </row>
        <row r="46">
          <cell r="E46" t="str">
            <v>CS420</v>
          </cell>
          <cell r="F46" t="str">
            <v>Programming Language Design &amp; Implementation</v>
          </cell>
          <cell r="G46">
            <v>4</v>
          </cell>
          <cell r="H46">
            <v>5.5</v>
          </cell>
        </row>
        <row r="47">
          <cell r="E47" t="str">
            <v>CS422</v>
          </cell>
          <cell r="F47" t="str">
            <v>Software Analysis &amp; Design</v>
          </cell>
          <cell r="G47">
            <v>4</v>
          </cell>
          <cell r="H47">
            <v>5.5</v>
          </cell>
        </row>
        <row r="48">
          <cell r="E48" t="str">
            <v>COM307</v>
          </cell>
          <cell r="F48" t="str">
            <v>Effective Technical Communication</v>
          </cell>
          <cell r="G48">
            <v>3</v>
          </cell>
          <cell r="H48">
            <v>4.5</v>
          </cell>
        </row>
        <row r="49">
          <cell r="E49" t="str">
            <v>FIN101</v>
          </cell>
          <cell r="F49" t="str">
            <v>Introduction to Finance</v>
          </cell>
          <cell r="G49">
            <v>3</v>
          </cell>
          <cell r="H49">
            <v>4.5</v>
          </cell>
        </row>
        <row r="50">
          <cell r="E50" t="str">
            <v>ISS311</v>
          </cell>
          <cell r="F50" t="str">
            <v>Engineering Seminar</v>
          </cell>
          <cell r="G50">
            <v>0</v>
          </cell>
          <cell r="H50">
            <v>0</v>
          </cell>
        </row>
        <row r="51">
          <cell r="E51" t="str">
            <v>CS404</v>
          </cell>
          <cell r="F51" t="str">
            <v>Distributed Systems</v>
          </cell>
          <cell r="G51">
            <v>4</v>
          </cell>
          <cell r="H51">
            <v>5.5</v>
          </cell>
        </row>
        <row r="52">
          <cell r="E52" t="str">
            <v>ISS496</v>
          </cell>
          <cell r="F52" t="str">
            <v>Senior Project</v>
          </cell>
          <cell r="G52">
            <v>3</v>
          </cell>
          <cell r="H52">
            <v>4.5</v>
          </cell>
        </row>
        <row r="53">
          <cell r="E53" t="str">
            <v>CS450</v>
          </cell>
          <cell r="F53" t="str">
            <v>Model Driven Engineering</v>
          </cell>
          <cell r="G53">
            <v>4</v>
          </cell>
          <cell r="H53">
            <v>5.5</v>
          </cell>
        </row>
        <row r="54">
          <cell r="E54" t="str">
            <v>CS423</v>
          </cell>
          <cell r="F54" t="str">
            <v>Software Architecture</v>
          </cell>
          <cell r="G54">
            <v>4</v>
          </cell>
          <cell r="H54">
            <v>5.5</v>
          </cell>
        </row>
        <row r="55">
          <cell r="E55" t="str">
            <v>CS429</v>
          </cell>
          <cell r="F55" t="str">
            <v>Software Development Methodologies</v>
          </cell>
          <cell r="G55">
            <v>3</v>
          </cell>
          <cell r="H55">
            <v>4.5</v>
          </cell>
        </row>
        <row r="56">
          <cell r="E56" t="str">
            <v>ETH391</v>
          </cell>
          <cell r="F56" t="str">
            <v>Engineering Ethics &amp; Professional Practice</v>
          </cell>
          <cell r="G56">
            <v>3</v>
          </cell>
          <cell r="H56">
            <v>4.5</v>
          </cell>
        </row>
        <row r="57">
          <cell r="E57" t="str">
            <v>INT102</v>
          </cell>
          <cell r="F57" t="str">
            <v>Engineering Internship</v>
          </cell>
          <cell r="G57">
            <v>0</v>
          </cell>
          <cell r="H57">
            <v>0</v>
          </cell>
        </row>
        <row r="58">
          <cell r="E58" t="str">
            <v>CS412</v>
          </cell>
          <cell r="F58" t="str">
            <v>Cyber Security Assessment and Management</v>
          </cell>
          <cell r="G58">
            <v>3</v>
          </cell>
          <cell r="H58">
            <v>4.5</v>
          </cell>
        </row>
        <row r="59">
          <cell r="E59" t="str">
            <v>CS434</v>
          </cell>
          <cell r="F59" t="str">
            <v>Data Analytics</v>
          </cell>
          <cell r="G59">
            <v>4</v>
          </cell>
          <cell r="H59">
            <v>5.5</v>
          </cell>
        </row>
        <row r="60">
          <cell r="E60" t="str">
            <v>CS485</v>
          </cell>
          <cell r="F60" t="str">
            <v>Artificial Intelligence</v>
          </cell>
          <cell r="G60">
            <v>3</v>
          </cell>
          <cell r="H60">
            <v>4.5</v>
          </cell>
        </row>
        <row r="61">
          <cell r="E61" t="str">
            <v>CS428</v>
          </cell>
          <cell r="F61" t="str">
            <v>Software Quality &amp; Testing</v>
          </cell>
          <cell r="G61">
            <v>4</v>
          </cell>
          <cell r="H61">
            <v>5.5</v>
          </cell>
        </row>
        <row r="62">
          <cell r="E62" t="str">
            <v>ECE453</v>
          </cell>
          <cell r="F62" t="str">
            <v>Pervasive Computing and Cloud</v>
          </cell>
          <cell r="G62">
            <v>4</v>
          </cell>
          <cell r="H62">
            <v>5.5</v>
          </cell>
        </row>
        <row r="63">
          <cell r="E63" t="str">
            <v>ISS497</v>
          </cell>
          <cell r="F63" t="str">
            <v>Research Methods</v>
          </cell>
          <cell r="G63">
            <v>3</v>
          </cell>
          <cell r="H63">
            <v>4.5</v>
          </cell>
        </row>
        <row r="64">
          <cell r="E64" t="str">
            <v>ISS311</v>
          </cell>
          <cell r="F64" t="str">
            <v>Engineering Seminar</v>
          </cell>
          <cell r="G64">
            <v>0</v>
          </cell>
          <cell r="H64">
            <v>0</v>
          </cell>
        </row>
        <row r="65">
          <cell r="E65" t="str">
            <v>ISS499</v>
          </cell>
          <cell r="F65" t="str">
            <v>Capstone Project</v>
          </cell>
          <cell r="G65">
            <v>21</v>
          </cell>
          <cell r="H65">
            <v>33</v>
          </cell>
        </row>
        <row r="66">
          <cell r="E66" t="str">
            <v>ME310</v>
          </cell>
          <cell r="F66" t="str">
            <v>Thermodynamics</v>
          </cell>
          <cell r="G66">
            <v>3</v>
          </cell>
          <cell r="H66">
            <v>4.5</v>
          </cell>
        </row>
        <row r="67">
          <cell r="E67" t="str">
            <v>ECE350</v>
          </cell>
          <cell r="F67" t="str">
            <v>Electrical Power Systems</v>
          </cell>
          <cell r="G67">
            <v>4</v>
          </cell>
          <cell r="H67">
            <v>5.5</v>
          </cell>
        </row>
        <row r="68">
          <cell r="E68" t="str">
            <v>CHEM262</v>
          </cell>
          <cell r="F68" t="str">
            <v>Organic Chemistry</v>
          </cell>
          <cell r="G68">
            <v>4</v>
          </cell>
          <cell r="H68">
            <v>5.5</v>
          </cell>
        </row>
        <row r="69">
          <cell r="E69" t="str">
            <v>ECE371</v>
          </cell>
          <cell r="F69" t="str">
            <v>Signals &amp; Systems</v>
          </cell>
          <cell r="G69">
            <v>4</v>
          </cell>
          <cell r="H69">
            <v>5.5</v>
          </cell>
        </row>
        <row r="70">
          <cell r="E70" t="str">
            <v>ISS197</v>
          </cell>
          <cell r="F70" t="str">
            <v>Startup Engineering</v>
          </cell>
          <cell r="G70">
            <v>3</v>
          </cell>
          <cell r="H70">
            <v>4.5</v>
          </cell>
        </row>
        <row r="71">
          <cell r="E71" t="str">
            <v>MGMT101</v>
          </cell>
          <cell r="F71" t="str">
            <v>Introduction to Management</v>
          </cell>
          <cell r="G71">
            <v>3</v>
          </cell>
          <cell r="H71">
            <v>4.5</v>
          </cell>
        </row>
        <row r="72">
          <cell r="E72" t="str">
            <v>ISS311</v>
          </cell>
          <cell r="F72" t="str">
            <v>Engineering Seminar</v>
          </cell>
          <cell r="G72">
            <v>0</v>
          </cell>
          <cell r="H72">
            <v>0</v>
          </cell>
        </row>
        <row r="73">
          <cell r="E73" t="str">
            <v>ME311</v>
          </cell>
          <cell r="F73" t="str">
            <v>Intermediate Heat Transfer</v>
          </cell>
          <cell r="G73">
            <v>4</v>
          </cell>
          <cell r="H73">
            <v>5.5</v>
          </cell>
        </row>
        <row r="74">
          <cell r="E74" t="str">
            <v>ME350</v>
          </cell>
          <cell r="F74" t="str">
            <v>Electromechanical Conversion Systems</v>
          </cell>
          <cell r="G74">
            <v>4</v>
          </cell>
          <cell r="H74">
            <v>5.5</v>
          </cell>
        </row>
        <row r="75">
          <cell r="E75" t="str">
            <v>MATH348</v>
          </cell>
          <cell r="F75" t="str">
            <v>Graph Theory &amp; Applications</v>
          </cell>
          <cell r="G75">
            <v>3</v>
          </cell>
          <cell r="H75">
            <v>4.5</v>
          </cell>
        </row>
        <row r="76">
          <cell r="E76" t="str">
            <v>MATH342</v>
          </cell>
          <cell r="F76" t="str">
            <v>Multivariable Calculus &amp; Numerical Methods</v>
          </cell>
          <cell r="G76">
            <v>4</v>
          </cell>
          <cell r="H76">
            <v>5.5</v>
          </cell>
        </row>
        <row r="77">
          <cell r="E77" t="str">
            <v>GOV101</v>
          </cell>
          <cell r="F77" t="str">
            <v>Governance &amp; Citizenship</v>
          </cell>
          <cell r="G77">
            <v>3</v>
          </cell>
          <cell r="H77">
            <v>4.5</v>
          </cell>
        </row>
        <row r="78">
          <cell r="E78" t="str">
            <v>ISS396</v>
          </cell>
          <cell r="F78" t="str">
            <v>Junior Project</v>
          </cell>
          <cell r="G78">
            <v>3</v>
          </cell>
          <cell r="H78">
            <v>4.5</v>
          </cell>
        </row>
        <row r="79">
          <cell r="E79" t="str">
            <v>RE302</v>
          </cell>
          <cell r="F79" t="str">
            <v>Materials for Renewable Energy</v>
          </cell>
          <cell r="G79">
            <v>4</v>
          </cell>
          <cell r="H79">
            <v>5.5</v>
          </cell>
        </row>
        <row r="80">
          <cell r="E80" t="str">
            <v>RE310</v>
          </cell>
          <cell r="F80" t="str">
            <v>Biomass &amp; Bioenergy Systems</v>
          </cell>
          <cell r="G80">
            <v>3</v>
          </cell>
          <cell r="H80">
            <v>4.5</v>
          </cell>
        </row>
        <row r="81">
          <cell r="E81" t="str">
            <v>RE451</v>
          </cell>
          <cell r="F81" t="str">
            <v>Wind Energy</v>
          </cell>
          <cell r="G81">
            <v>4</v>
          </cell>
          <cell r="H81">
            <v>5.5</v>
          </cell>
        </row>
        <row r="82">
          <cell r="E82" t="str">
            <v>ME320</v>
          </cell>
          <cell r="F82" t="str">
            <v>Fluid Mechanics</v>
          </cell>
          <cell r="G82">
            <v>4</v>
          </cell>
          <cell r="H82">
            <v>5.5</v>
          </cell>
        </row>
        <row r="83">
          <cell r="E83" t="str">
            <v>COM307</v>
          </cell>
          <cell r="F83" t="str">
            <v>Effective Technical Communication</v>
          </cell>
          <cell r="G83">
            <v>3</v>
          </cell>
          <cell r="H83">
            <v>4.5</v>
          </cell>
        </row>
        <row r="84">
          <cell r="E84" t="str">
            <v>FIN101</v>
          </cell>
          <cell r="F84" t="str">
            <v>Introduction to Finance</v>
          </cell>
          <cell r="G84">
            <v>3</v>
          </cell>
          <cell r="H84">
            <v>4.5</v>
          </cell>
        </row>
        <row r="85">
          <cell r="E85" t="str">
            <v>ISS311</v>
          </cell>
          <cell r="F85" t="str">
            <v>Engineering Seminar</v>
          </cell>
          <cell r="G85">
            <v>0</v>
          </cell>
          <cell r="H85">
            <v>0</v>
          </cell>
        </row>
        <row r="86">
          <cell r="E86" t="str">
            <v>RE453</v>
          </cell>
          <cell r="F86" t="str">
            <v>Energy Management &amp; Analysis</v>
          </cell>
          <cell r="G86">
            <v>3</v>
          </cell>
          <cell r="H86">
            <v>4.5</v>
          </cell>
        </row>
        <row r="87">
          <cell r="E87" t="str">
            <v>RE450</v>
          </cell>
          <cell r="F87" t="str">
            <v>Solar Energy Systems</v>
          </cell>
          <cell r="G87">
            <v>4</v>
          </cell>
          <cell r="H87">
            <v>5.5</v>
          </cell>
        </row>
        <row r="88">
          <cell r="E88" t="str">
            <v>ECE450</v>
          </cell>
          <cell r="F88" t="str">
            <v>Power Electronics</v>
          </cell>
          <cell r="G88">
            <v>4</v>
          </cell>
          <cell r="H88">
            <v>5.5</v>
          </cell>
        </row>
        <row r="89">
          <cell r="E89" t="str">
            <v>ECE372</v>
          </cell>
          <cell r="F89" t="str">
            <v>Feedback Control Systems</v>
          </cell>
          <cell r="G89">
            <v>4</v>
          </cell>
          <cell r="H89">
            <v>5.5</v>
          </cell>
        </row>
        <row r="90">
          <cell r="E90" t="str">
            <v>ETH391</v>
          </cell>
          <cell r="F90" t="str">
            <v>Engineering Ethics &amp; Professional Practice</v>
          </cell>
          <cell r="G90">
            <v>3</v>
          </cell>
          <cell r="H90">
            <v>4.5</v>
          </cell>
        </row>
        <row r="91">
          <cell r="E91" t="str">
            <v>ISS496</v>
          </cell>
          <cell r="F91" t="str">
            <v>Senior Project</v>
          </cell>
          <cell r="G91">
            <v>3</v>
          </cell>
          <cell r="H91">
            <v>4.5</v>
          </cell>
        </row>
        <row r="92">
          <cell r="E92" t="str">
            <v>INT102</v>
          </cell>
          <cell r="F92" t="str">
            <v>Engineering Internship</v>
          </cell>
          <cell r="G92">
            <v>0</v>
          </cell>
          <cell r="H92">
            <v>0</v>
          </cell>
        </row>
        <row r="93">
          <cell r="E93" t="str">
            <v>RE451</v>
          </cell>
          <cell r="F93" t="str">
            <v>Energy Efficiency &amp; Sustainability</v>
          </cell>
          <cell r="G93">
            <v>3</v>
          </cell>
          <cell r="H93">
            <v>4.5</v>
          </cell>
        </row>
        <row r="94">
          <cell r="E94" t="str">
            <v>ECE455</v>
          </cell>
          <cell r="F94" t="str">
            <v>Power Systems &amp; Smart Grid</v>
          </cell>
          <cell r="G94">
            <v>4</v>
          </cell>
          <cell r="H94">
            <v>5.5</v>
          </cell>
        </row>
        <row r="95">
          <cell r="E95" t="str">
            <v>RE470</v>
          </cell>
          <cell r="F95" t="str">
            <v>Energy Conversion &amp; Storage</v>
          </cell>
          <cell r="G95">
            <v>4</v>
          </cell>
          <cell r="H95">
            <v>5.5</v>
          </cell>
        </row>
        <row r="96">
          <cell r="E96" t="str">
            <v>CS485</v>
          </cell>
          <cell r="F96" t="str">
            <v>Artificial Intelligence</v>
          </cell>
          <cell r="G96">
            <v>3</v>
          </cell>
          <cell r="H96">
            <v>4.5</v>
          </cell>
        </row>
        <row r="97">
          <cell r="E97" t="str">
            <v>CS434</v>
          </cell>
          <cell r="F97" t="str">
            <v>Data Analytics</v>
          </cell>
          <cell r="G97">
            <v>4</v>
          </cell>
          <cell r="H97">
            <v>5.5</v>
          </cell>
        </row>
        <row r="98">
          <cell r="E98" t="str">
            <v>ISS497</v>
          </cell>
          <cell r="F98" t="str">
            <v>Research Methods</v>
          </cell>
          <cell r="G98">
            <v>3</v>
          </cell>
          <cell r="H98">
            <v>4.5</v>
          </cell>
        </row>
        <row r="99">
          <cell r="E99" t="str">
            <v>ISS311</v>
          </cell>
          <cell r="F99" t="str">
            <v>Engineering Seminar</v>
          </cell>
          <cell r="G99">
            <v>0</v>
          </cell>
          <cell r="H99">
            <v>0</v>
          </cell>
        </row>
        <row r="100">
          <cell r="E100" t="str">
            <v>ISS499</v>
          </cell>
          <cell r="F100" t="str">
            <v>Capstone Project</v>
          </cell>
          <cell r="G100">
            <v>21</v>
          </cell>
          <cell r="H100">
            <v>33</v>
          </cell>
        </row>
        <row r="101">
          <cell r="E101" t="str">
            <v>ECE357 </v>
          </cell>
          <cell r="F101" t="str">
            <v>Electronic Devices &amp; Circuits </v>
          </cell>
          <cell r="G101">
            <v>4</v>
          </cell>
          <cell r="H101">
            <v>5.5</v>
          </cell>
        </row>
        <row r="102">
          <cell r="E102" t="str">
            <v>CS303 </v>
          </cell>
          <cell r="F102" t="str">
            <v>Operating Systems </v>
          </cell>
          <cell r="G102">
            <v>4</v>
          </cell>
          <cell r="H102">
            <v>5.5</v>
          </cell>
        </row>
        <row r="103">
          <cell r="E103" t="str">
            <v>ISS197</v>
          </cell>
          <cell r="F103" t="str">
            <v>Startup Engineering</v>
          </cell>
          <cell r="G103">
            <v>3</v>
          </cell>
          <cell r="H103">
            <v>4.5</v>
          </cell>
        </row>
        <row r="104">
          <cell r="E104" t="str">
            <v>ECE371 </v>
          </cell>
          <cell r="F104" t="str">
            <v>Signals &amp; Systems </v>
          </cell>
          <cell r="G104">
            <v>4</v>
          </cell>
          <cell r="H104">
            <v>5.5</v>
          </cell>
        </row>
        <row r="105">
          <cell r="E105" t="str">
            <v>CS321 </v>
          </cell>
          <cell r="F105" t="str">
            <v>Introduction to Software Engineering </v>
          </cell>
          <cell r="G105">
            <v>3</v>
          </cell>
          <cell r="H105">
            <v>4.5</v>
          </cell>
        </row>
        <row r="106">
          <cell r="E106" t="str">
            <v>MGMT101</v>
          </cell>
          <cell r="F106" t="str">
            <v>Introduction to Management</v>
          </cell>
          <cell r="G106">
            <v>3</v>
          </cell>
          <cell r="H106">
            <v>4.5</v>
          </cell>
        </row>
        <row r="107">
          <cell r="E107" t="str">
            <v>ISS311 </v>
          </cell>
          <cell r="F107" t="str">
            <v>Engineering Seminar </v>
          </cell>
          <cell r="G107">
            <v>0</v>
          </cell>
          <cell r="H107">
            <v>0</v>
          </cell>
        </row>
        <row r="108">
          <cell r="E108" t="str">
            <v>MATH348 </v>
          </cell>
          <cell r="F108" t="str">
            <v>Graph Theory &amp; Applications </v>
          </cell>
          <cell r="G108">
            <v>3</v>
          </cell>
          <cell r="H108">
            <v>4.5</v>
          </cell>
        </row>
        <row r="109">
          <cell r="E109" t="str">
            <v>CS331 </v>
          </cell>
          <cell r="F109" t="str">
            <v>Database Management Systems </v>
          </cell>
          <cell r="G109">
            <v>4</v>
          </cell>
          <cell r="H109">
            <v>5.5</v>
          </cell>
        </row>
        <row r="110">
          <cell r="E110" t="str">
            <v>ECE311 </v>
          </cell>
          <cell r="F110" t="str">
            <v>Communication Systems </v>
          </cell>
          <cell r="G110">
            <v>4</v>
          </cell>
          <cell r="H110">
            <v>5.5</v>
          </cell>
        </row>
        <row r="111">
          <cell r="E111" t="str">
            <v>MATH342 </v>
          </cell>
          <cell r="F111" t="str">
            <v>Multivariable Calculus &amp; Numerical Methods</v>
          </cell>
          <cell r="G111">
            <v>4</v>
          </cell>
          <cell r="H111">
            <v>5.5</v>
          </cell>
        </row>
        <row r="112">
          <cell r="E112" t="str">
            <v>GOV101</v>
          </cell>
          <cell r="F112" t="str">
            <v>Governance &amp; Citizenship</v>
          </cell>
          <cell r="G112">
            <v>3</v>
          </cell>
          <cell r="H112">
            <v>4.5</v>
          </cell>
        </row>
        <row r="113">
          <cell r="E113" t="str">
            <v>ISS396</v>
          </cell>
          <cell r="F113" t="str">
            <v>Junior Project </v>
          </cell>
          <cell r="G113">
            <v>3</v>
          </cell>
          <cell r="H113">
            <v>4.5</v>
          </cell>
        </row>
        <row r="114">
          <cell r="E114" t="str">
            <v>ECE457</v>
          </cell>
          <cell r="F114" t="str">
            <v>Digital Signal Processing </v>
          </cell>
          <cell r="G114">
            <v>3</v>
          </cell>
          <cell r="H114">
            <v>4.5</v>
          </cell>
        </row>
        <row r="115">
          <cell r="E115" t="str">
            <v>CS411 </v>
          </cell>
          <cell r="F115" t="str">
            <v>Computer Networks </v>
          </cell>
          <cell r="G115">
            <v>4</v>
          </cell>
          <cell r="H115">
            <v>5.5</v>
          </cell>
        </row>
        <row r="116">
          <cell r="E116" t="str">
            <v>CS420</v>
          </cell>
          <cell r="F116" t="str">
            <v>Programming Language Design &amp; Implementation</v>
          </cell>
          <cell r="G116">
            <v>4</v>
          </cell>
          <cell r="H116">
            <v>5.5</v>
          </cell>
        </row>
        <row r="117">
          <cell r="E117" t="str">
            <v>ECE443</v>
          </cell>
          <cell r="F117" t="str">
            <v>Advanced Digital Systems </v>
          </cell>
          <cell r="G117">
            <v>4</v>
          </cell>
          <cell r="H117">
            <v>5.5</v>
          </cell>
        </row>
        <row r="118">
          <cell r="E118" t="str">
            <v>COM307 </v>
          </cell>
          <cell r="F118" t="str">
            <v>Effective Technical Communication </v>
          </cell>
          <cell r="G118">
            <v>3</v>
          </cell>
          <cell r="H118">
            <v>4.5</v>
          </cell>
        </row>
        <row r="119">
          <cell r="E119" t="str">
            <v>FIN101 </v>
          </cell>
          <cell r="F119" t="str">
            <v>Introduction to Finance </v>
          </cell>
          <cell r="G119">
            <v>3</v>
          </cell>
          <cell r="H119">
            <v>4.5</v>
          </cell>
        </row>
        <row r="120">
          <cell r="E120" t="str">
            <v>ISS311 </v>
          </cell>
          <cell r="F120" t="str">
            <v>Engineering Seminar </v>
          </cell>
          <cell r="G120">
            <v>0</v>
          </cell>
          <cell r="H120">
            <v>0</v>
          </cell>
        </row>
        <row r="121">
          <cell r="E121" t="str">
            <v>CS404 </v>
          </cell>
          <cell r="F121" t="str">
            <v>Distributed Systems </v>
          </cell>
          <cell r="G121">
            <v>4</v>
          </cell>
          <cell r="H121">
            <v>5.5</v>
          </cell>
        </row>
        <row r="122">
          <cell r="E122" t="str">
            <v>ISS496</v>
          </cell>
          <cell r="F122" t="str">
            <v>Senior Project </v>
          </cell>
          <cell r="G122">
            <v>3</v>
          </cell>
          <cell r="H122">
            <v>4.5</v>
          </cell>
        </row>
        <row r="123">
          <cell r="E123" t="str">
            <v>ECE545 </v>
          </cell>
          <cell r="F123" t="str">
            <v>Microprocessor, Embedded &amp; Real-time Systems </v>
          </cell>
          <cell r="G123">
            <v>4</v>
          </cell>
          <cell r="H123">
            <v>5.5</v>
          </cell>
        </row>
        <row r="124">
          <cell r="E124" t="str">
            <v>ECE454 </v>
          </cell>
          <cell r="F124" t="str">
            <v>Fault-Tolerant Computer Systems </v>
          </cell>
          <cell r="G124">
            <v>3</v>
          </cell>
          <cell r="H124">
            <v>4.5</v>
          </cell>
        </row>
        <row r="125">
          <cell r="E125" t="str">
            <v>ECE372 </v>
          </cell>
          <cell r="F125" t="str">
            <v>Feedback Control Systems </v>
          </cell>
          <cell r="G125">
            <v>4</v>
          </cell>
          <cell r="H125">
            <v>5.5</v>
          </cell>
        </row>
        <row r="126">
          <cell r="E126" t="str">
            <v>ETH391 </v>
          </cell>
          <cell r="F126" t="str">
            <v>Engineering Ethics &amp; Professional Practice </v>
          </cell>
          <cell r="G126">
            <v>3</v>
          </cell>
          <cell r="H126">
            <v>4.5</v>
          </cell>
        </row>
        <row r="127">
          <cell r="E127" t="str">
            <v>INT102 </v>
          </cell>
          <cell r="F127" t="str">
            <v>Engineering Internship </v>
          </cell>
          <cell r="G127">
            <v>0</v>
          </cell>
          <cell r="H127">
            <v>0</v>
          </cell>
        </row>
        <row r="128">
          <cell r="E128" t="str">
            <v>CS412 </v>
          </cell>
          <cell r="F128" t="str">
            <v>Cyber Security Assessment and Management </v>
          </cell>
          <cell r="G128">
            <v>3</v>
          </cell>
          <cell r="H128">
            <v>4.5</v>
          </cell>
        </row>
        <row r="129">
          <cell r="E129" t="str">
            <v>CS434 </v>
          </cell>
          <cell r="F129" t="str">
            <v>Data Analytics </v>
          </cell>
          <cell r="G129">
            <v>4</v>
          </cell>
          <cell r="H129">
            <v>5.5</v>
          </cell>
        </row>
        <row r="130">
          <cell r="E130" t="str">
            <v>CS485 </v>
          </cell>
          <cell r="F130" t="str">
            <v>Artificial Intelligence </v>
          </cell>
          <cell r="G130">
            <v>3</v>
          </cell>
          <cell r="H130">
            <v>4.5</v>
          </cell>
        </row>
        <row r="131">
          <cell r="E131" t="str">
            <v>ECE431</v>
          </cell>
          <cell r="F131" t="str">
            <v>Robotics Engineering </v>
          </cell>
          <cell r="G131">
            <v>3</v>
          </cell>
          <cell r="H131">
            <v>4.5</v>
          </cell>
        </row>
        <row r="132">
          <cell r="E132" t="str">
            <v>CS453</v>
          </cell>
          <cell r="F132" t="str">
            <v>Pervasive Computing and Cloud </v>
          </cell>
          <cell r="G132">
            <v>4</v>
          </cell>
          <cell r="H132">
            <v>5.5</v>
          </cell>
        </row>
        <row r="133">
          <cell r="E133" t="str">
            <v>ISS497 </v>
          </cell>
          <cell r="F133" t="str">
            <v>Research Methods </v>
          </cell>
          <cell r="G133">
            <v>3</v>
          </cell>
          <cell r="H133">
            <v>4.5</v>
          </cell>
        </row>
        <row r="134">
          <cell r="E134" t="str">
            <v>CS130</v>
          </cell>
          <cell r="F134" t="str">
            <v>Computer Networks</v>
          </cell>
          <cell r="G134">
            <v>3</v>
          </cell>
          <cell r="H134">
            <v>4.5</v>
          </cell>
        </row>
        <row r="135">
          <cell r="E135" t="str">
            <v>GOV101</v>
          </cell>
          <cell r="F135" t="str">
            <v>Governance &amp; Citizenship</v>
          </cell>
          <cell r="G135">
            <v>3</v>
          </cell>
          <cell r="H135">
            <v>4.5</v>
          </cell>
        </row>
        <row r="136">
          <cell r="E136" t="str">
            <v>CS222</v>
          </cell>
          <cell r="F136" t="str">
            <v>Object Oriented Design</v>
          </cell>
          <cell r="G136">
            <v>4</v>
          </cell>
          <cell r="H136">
            <v>5.5</v>
          </cell>
        </row>
        <row r="137">
          <cell r="E137" t="str">
            <v>ECEUF142</v>
          </cell>
          <cell r="F137" t="str">
            <v>MuliMedia Technology</v>
          </cell>
          <cell r="G137">
            <v>3</v>
          </cell>
          <cell r="H137">
            <v>4.5</v>
          </cell>
        </row>
        <row r="138">
          <cell r="E138" t="str">
            <v>ComputerGraphics</v>
          </cell>
          <cell r="F138" t="str">
            <v>Computer Graphics</v>
          </cell>
          <cell r="G138">
            <v>3</v>
          </cell>
          <cell r="H138">
            <v>4.5</v>
          </cell>
        </row>
        <row r="139">
          <cell r="E139" t="str">
            <v>ISS311 </v>
          </cell>
          <cell r="F139" t="str">
            <v>Engineering Seminar </v>
          </cell>
          <cell r="G139">
            <v>0</v>
          </cell>
          <cell r="H139">
            <v>0</v>
          </cell>
        </row>
        <row r="140">
          <cell r="E140" t="str">
            <v>MATH140</v>
          </cell>
          <cell r="F140" t="str">
            <v>Pre Calculus</v>
          </cell>
          <cell r="G140">
            <v>3</v>
          </cell>
          <cell r="H140">
            <v>4.5</v>
          </cell>
        </row>
        <row r="141">
          <cell r="E141" t="str">
            <v>CS100</v>
          </cell>
          <cell r="F141" t="str">
            <v>Multimedia Technologies</v>
          </cell>
          <cell r="G141">
            <v>3</v>
          </cell>
          <cell r="H141">
            <v>4.5</v>
          </cell>
        </row>
        <row r="142">
          <cell r="E142" t="str">
            <v>ENG101</v>
          </cell>
          <cell r="F142" t="str">
            <v>Prep English</v>
          </cell>
          <cell r="G142">
            <v>3</v>
          </cell>
          <cell r="H142">
            <v>4.5</v>
          </cell>
        </row>
        <row r="143">
          <cell r="E143" t="str">
            <v>CS211</v>
          </cell>
          <cell r="F143" t="str">
            <v>Advanced Programming</v>
          </cell>
          <cell r="G143">
            <v>3</v>
          </cell>
          <cell r="H143">
            <v>4.5</v>
          </cell>
        </row>
        <row r="144">
          <cell r="E144" t="str">
            <v>ISS499 </v>
          </cell>
          <cell r="F144" t="str">
            <v>Capstone Project </v>
          </cell>
          <cell r="G144">
            <v>21</v>
          </cell>
          <cell r="H144">
            <v>30</v>
          </cell>
        </row>
        <row r="145">
          <cell r="E145" t="str">
            <v>CS204</v>
          </cell>
          <cell r="F145" t="str">
            <v>Introduction to Distributed Systems</v>
          </cell>
          <cell r="G145">
            <v>4</v>
          </cell>
          <cell r="H145">
            <v>5.5</v>
          </cell>
        </row>
        <row r="146">
          <cell r="E146" t="str">
            <v>CS311</v>
          </cell>
          <cell r="F146" t="str">
            <v>Web Development</v>
          </cell>
          <cell r="G146">
            <v>4</v>
          </cell>
          <cell r="H146">
            <v>5.5</v>
          </cell>
        </row>
        <row r="147">
          <cell r="E147" t="str">
            <v>ECE357</v>
          </cell>
          <cell r="F147" t="str">
            <v>Electronic Devices &amp; Circuits </v>
          </cell>
          <cell r="G147">
            <v>4</v>
          </cell>
          <cell r="H147">
            <v>5.5</v>
          </cell>
        </row>
        <row r="148">
          <cell r="E148" t="str">
            <v>CS453</v>
          </cell>
          <cell r="F148" t="str">
            <v>Pervasive Computing and Cloud</v>
          </cell>
          <cell r="G148">
            <v>4</v>
          </cell>
          <cell r="H148">
            <v>5.5</v>
          </cell>
        </row>
        <row r="149">
          <cell r="E149" t="str">
            <v>CS285</v>
          </cell>
          <cell r="F149" t="str">
            <v>Introduction to AI &amp; ML</v>
          </cell>
          <cell r="G149">
            <v>3</v>
          </cell>
          <cell r="H149">
            <v>4.5</v>
          </cell>
        </row>
        <row r="150">
          <cell r="E150" t="str">
            <v>CS314</v>
          </cell>
          <cell r="F150" t="str">
            <v>Software Engineering</v>
          </cell>
          <cell r="G150">
            <v>4.5</v>
          </cell>
          <cell r="H150">
            <v>7</v>
          </cell>
        </row>
        <row r="151">
          <cell r="E151" t="str">
            <v>ISS296</v>
          </cell>
          <cell r="F151" t="str">
            <v>Sophomore Project</v>
          </cell>
          <cell r="G151">
            <v>3</v>
          </cell>
          <cell r="H151">
            <v>4.5</v>
          </cell>
        </row>
        <row r="152">
          <cell r="E152" t="str">
            <v>CS210</v>
          </cell>
          <cell r="F152" t="str">
            <v>System Programming</v>
          </cell>
          <cell r="G152">
            <v>4</v>
          </cell>
          <cell r="H152">
            <v>5.5</v>
          </cell>
        </row>
        <row r="153">
          <cell r="E153" t="str">
            <v>CS202</v>
          </cell>
          <cell r="F153" t="str">
            <v>Advanced Object Oriented Programming</v>
          </cell>
          <cell r="G153">
            <v>4</v>
          </cell>
          <cell r="H153">
            <v>5.5</v>
          </cell>
        </row>
      </sheetData>
      <sheetData sheetId="1"/>
      <sheetData sheetId="2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8A8D8-8255-466F-BB47-FAB5DDD9ADB6}">
  <dimension ref="B1:D103"/>
  <sheetViews>
    <sheetView topLeftCell="A68" workbookViewId="0">
      <selection activeCell="B99" sqref="B99"/>
    </sheetView>
  </sheetViews>
  <sheetFormatPr defaultRowHeight="15" x14ac:dyDescent="0.25"/>
  <cols>
    <col min="2" max="2" width="14.140625" style="50" bestFit="1" customWidth="1"/>
    <col min="3" max="3" width="49.5703125" style="50" customWidth="1"/>
    <col min="4" max="4" width="9.85546875" style="50" bestFit="1" customWidth="1"/>
  </cols>
  <sheetData>
    <row r="1" spans="2:4" x14ac:dyDescent="0.25">
      <c r="B1" s="46" t="s">
        <v>0</v>
      </c>
      <c r="C1" s="46" t="s">
        <v>1</v>
      </c>
      <c r="D1" s="46" t="s">
        <v>2</v>
      </c>
    </row>
    <row r="2" spans="2:4" x14ac:dyDescent="0.25">
      <c r="B2" s="33" t="s">
        <v>12</v>
      </c>
      <c r="C2" s="33" t="s">
        <v>94</v>
      </c>
      <c r="D2" s="33">
        <v>4</v>
      </c>
    </row>
    <row r="3" spans="2:4" x14ac:dyDescent="0.25">
      <c r="B3" s="33" t="s">
        <v>3</v>
      </c>
      <c r="C3" s="33" t="s">
        <v>4</v>
      </c>
      <c r="D3" s="33">
        <v>4</v>
      </c>
    </row>
    <row r="4" spans="2:4" x14ac:dyDescent="0.25">
      <c r="B4" s="33" t="s">
        <v>11</v>
      </c>
      <c r="C4" s="33" t="s">
        <v>95</v>
      </c>
      <c r="D4" s="33">
        <v>4</v>
      </c>
    </row>
    <row r="5" spans="2:4" x14ac:dyDescent="0.25">
      <c r="B5" s="33" t="s">
        <v>9</v>
      </c>
      <c r="C5" s="33" t="s">
        <v>10</v>
      </c>
      <c r="D5" s="33">
        <v>3</v>
      </c>
    </row>
    <row r="6" spans="2:4" x14ac:dyDescent="0.25">
      <c r="B6" s="33" t="s">
        <v>96</v>
      </c>
      <c r="C6" s="33" t="s">
        <v>97</v>
      </c>
      <c r="D6" s="33">
        <v>3</v>
      </c>
    </row>
    <row r="7" spans="2:4" x14ac:dyDescent="0.25">
      <c r="B7" s="33" t="s">
        <v>98</v>
      </c>
      <c r="C7" s="33" t="s">
        <v>99</v>
      </c>
      <c r="D7" s="33">
        <v>3</v>
      </c>
    </row>
    <row r="8" spans="2:4" x14ac:dyDescent="0.25">
      <c r="B8" s="33" t="s">
        <v>7</v>
      </c>
      <c r="C8" s="33" t="s">
        <v>8</v>
      </c>
      <c r="D8" s="33">
        <v>3</v>
      </c>
    </row>
    <row r="9" spans="2:4" x14ac:dyDescent="0.25">
      <c r="B9" s="33" t="s">
        <v>100</v>
      </c>
      <c r="C9" s="33" t="s">
        <v>101</v>
      </c>
      <c r="D9" s="33">
        <v>4</v>
      </c>
    </row>
    <row r="10" spans="2:4" x14ac:dyDescent="0.25">
      <c r="B10" s="33" t="s">
        <v>13</v>
      </c>
      <c r="C10" s="33" t="s">
        <v>14</v>
      </c>
      <c r="D10" s="33">
        <v>3</v>
      </c>
    </row>
    <row r="11" spans="2:4" x14ac:dyDescent="0.25">
      <c r="B11" s="34" t="s">
        <v>5</v>
      </c>
      <c r="C11" s="34" t="s">
        <v>6</v>
      </c>
      <c r="D11" s="34">
        <v>4</v>
      </c>
    </row>
    <row r="12" spans="2:4" x14ac:dyDescent="0.25">
      <c r="B12" s="34" t="s">
        <v>96</v>
      </c>
      <c r="C12" s="34" t="s">
        <v>97</v>
      </c>
      <c r="D12" s="34">
        <v>3</v>
      </c>
    </row>
    <row r="13" spans="2:4" x14ac:dyDescent="0.25">
      <c r="B13" s="34" t="s">
        <v>100</v>
      </c>
      <c r="C13" s="34" t="s">
        <v>101</v>
      </c>
      <c r="D13" s="34">
        <v>4</v>
      </c>
    </row>
    <row r="14" spans="2:4" x14ac:dyDescent="0.25">
      <c r="B14" s="34" t="s">
        <v>98</v>
      </c>
      <c r="C14" s="34" t="s">
        <v>99</v>
      </c>
      <c r="D14" s="34">
        <v>3</v>
      </c>
    </row>
    <row r="15" spans="2:4" x14ac:dyDescent="0.25">
      <c r="B15" s="34" t="s">
        <v>102</v>
      </c>
      <c r="C15" s="34" t="s">
        <v>103</v>
      </c>
      <c r="D15" s="34">
        <v>3</v>
      </c>
    </row>
    <row r="16" spans="2:4" x14ac:dyDescent="0.25">
      <c r="B16" s="34" t="s">
        <v>11</v>
      </c>
      <c r="C16" s="34" t="s">
        <v>95</v>
      </c>
      <c r="D16" s="34">
        <v>4</v>
      </c>
    </row>
    <row r="17" spans="2:4" x14ac:dyDescent="0.25">
      <c r="B17" s="35" t="s">
        <v>16</v>
      </c>
      <c r="C17" s="35" t="s">
        <v>17</v>
      </c>
      <c r="D17" s="35">
        <v>4</v>
      </c>
    </row>
    <row r="18" spans="2:4" x14ac:dyDescent="0.25">
      <c r="B18" s="35" t="s">
        <v>12</v>
      </c>
      <c r="C18" s="35" t="s">
        <v>104</v>
      </c>
      <c r="D18" s="35">
        <v>4</v>
      </c>
    </row>
    <row r="19" spans="2:4" x14ac:dyDescent="0.25">
      <c r="B19" s="35" t="s">
        <v>20</v>
      </c>
      <c r="C19" s="35" t="s">
        <v>105</v>
      </c>
      <c r="D19" s="35">
        <v>4</v>
      </c>
    </row>
    <row r="20" spans="2:4" x14ac:dyDescent="0.25">
      <c r="B20" s="35" t="s">
        <v>106</v>
      </c>
      <c r="C20" s="35" t="s">
        <v>107</v>
      </c>
      <c r="D20" s="35">
        <v>4</v>
      </c>
    </row>
    <row r="21" spans="2:4" x14ac:dyDescent="0.25">
      <c r="B21" s="35" t="s">
        <v>108</v>
      </c>
      <c r="C21" s="35" t="s">
        <v>109</v>
      </c>
      <c r="D21" s="35">
        <v>3</v>
      </c>
    </row>
    <row r="22" spans="2:4" x14ac:dyDescent="0.25">
      <c r="B22" s="35" t="s">
        <v>110</v>
      </c>
      <c r="C22" s="35" t="s">
        <v>111</v>
      </c>
      <c r="D22" s="35">
        <v>3</v>
      </c>
    </row>
    <row r="23" spans="2:4" x14ac:dyDescent="0.25">
      <c r="B23" s="34" t="s">
        <v>112</v>
      </c>
      <c r="C23" s="34" t="s">
        <v>113</v>
      </c>
      <c r="D23" s="34">
        <v>3</v>
      </c>
    </row>
    <row r="24" spans="2:4" x14ac:dyDescent="0.25">
      <c r="B24" s="34" t="s">
        <v>114</v>
      </c>
      <c r="C24" s="34" t="s">
        <v>115</v>
      </c>
      <c r="D24" s="34">
        <v>4</v>
      </c>
    </row>
    <row r="25" spans="2:4" x14ac:dyDescent="0.25">
      <c r="B25" s="34" t="s">
        <v>116</v>
      </c>
      <c r="C25" s="34" t="s">
        <v>117</v>
      </c>
      <c r="D25" s="34">
        <v>3</v>
      </c>
    </row>
    <row r="26" spans="2:4" x14ac:dyDescent="0.25">
      <c r="B26" s="34" t="s">
        <v>118</v>
      </c>
      <c r="C26" s="34" t="s">
        <v>119</v>
      </c>
      <c r="D26" s="34">
        <v>4</v>
      </c>
    </row>
    <row r="27" spans="2:4" x14ac:dyDescent="0.25">
      <c r="B27" s="36" t="s">
        <v>120</v>
      </c>
      <c r="C27" s="36" t="s">
        <v>121</v>
      </c>
      <c r="D27" s="36">
        <v>4</v>
      </c>
    </row>
    <row r="28" spans="2:4" x14ac:dyDescent="0.25">
      <c r="B28" s="36" t="s">
        <v>122</v>
      </c>
      <c r="C28" s="36" t="s">
        <v>123</v>
      </c>
      <c r="D28" s="36">
        <v>3</v>
      </c>
    </row>
    <row r="29" spans="2:4" x14ac:dyDescent="0.25">
      <c r="B29" s="36" t="s">
        <v>112</v>
      </c>
      <c r="C29" s="36" t="s">
        <v>124</v>
      </c>
      <c r="D29" s="36">
        <v>3</v>
      </c>
    </row>
    <row r="30" spans="2:4" x14ac:dyDescent="0.25">
      <c r="B30" s="36" t="s">
        <v>125</v>
      </c>
      <c r="C30" s="36" t="s">
        <v>126</v>
      </c>
      <c r="D30" s="36">
        <v>3</v>
      </c>
    </row>
    <row r="31" spans="2:4" x14ac:dyDescent="0.25">
      <c r="B31" s="36" t="s">
        <v>127</v>
      </c>
      <c r="C31" s="36" t="s">
        <v>128</v>
      </c>
      <c r="D31" s="36">
        <v>4</v>
      </c>
    </row>
    <row r="32" spans="2:4" x14ac:dyDescent="0.25">
      <c r="B32" s="36" t="s">
        <v>129</v>
      </c>
      <c r="C32" s="36" t="s">
        <v>31</v>
      </c>
      <c r="D32" s="36">
        <v>3</v>
      </c>
    </row>
    <row r="33" spans="2:4" x14ac:dyDescent="0.25">
      <c r="B33" s="37" t="s">
        <v>20</v>
      </c>
      <c r="C33" s="37" t="s">
        <v>105</v>
      </c>
      <c r="D33" s="37">
        <v>4</v>
      </c>
    </row>
    <row r="34" spans="2:4" x14ac:dyDescent="0.25">
      <c r="B34" s="37" t="s">
        <v>41</v>
      </c>
      <c r="C34" s="37" t="s">
        <v>130</v>
      </c>
      <c r="D34" s="37">
        <v>4</v>
      </c>
    </row>
    <row r="35" spans="2:4" x14ac:dyDescent="0.25">
      <c r="B35" s="37" t="s">
        <v>108</v>
      </c>
      <c r="C35" s="37" t="s">
        <v>109</v>
      </c>
      <c r="D35" s="37">
        <v>3</v>
      </c>
    </row>
    <row r="36" spans="2:4" x14ac:dyDescent="0.25">
      <c r="B36" s="37" t="s">
        <v>110</v>
      </c>
      <c r="C36" s="37" t="s">
        <v>111</v>
      </c>
      <c r="D36" s="37">
        <v>3</v>
      </c>
    </row>
    <row r="37" spans="2:4" x14ac:dyDescent="0.25">
      <c r="B37" s="37" t="s">
        <v>42</v>
      </c>
      <c r="C37" s="37" t="s">
        <v>131</v>
      </c>
      <c r="D37" s="37">
        <v>4</v>
      </c>
    </row>
    <row r="38" spans="2:4" x14ac:dyDescent="0.25">
      <c r="B38" s="37" t="s">
        <v>112</v>
      </c>
      <c r="C38" s="37" t="s">
        <v>113</v>
      </c>
      <c r="D38" s="37">
        <v>3</v>
      </c>
    </row>
    <row r="39" spans="2:4" x14ac:dyDescent="0.25">
      <c r="B39" s="38" t="s">
        <v>116</v>
      </c>
      <c r="C39" s="38" t="s">
        <v>132</v>
      </c>
      <c r="D39" s="38">
        <v>3</v>
      </c>
    </row>
    <row r="40" spans="2:4" x14ac:dyDescent="0.25">
      <c r="B40" s="38" t="s">
        <v>122</v>
      </c>
      <c r="C40" s="38" t="s">
        <v>123</v>
      </c>
      <c r="D40" s="38">
        <v>3</v>
      </c>
    </row>
    <row r="41" spans="2:4" x14ac:dyDescent="0.25">
      <c r="B41" s="38" t="s">
        <v>112</v>
      </c>
      <c r="C41" s="38" t="s">
        <v>124</v>
      </c>
      <c r="D41" s="38">
        <v>3</v>
      </c>
    </row>
    <row r="42" spans="2:4" x14ac:dyDescent="0.25">
      <c r="B42" s="38" t="s">
        <v>133</v>
      </c>
      <c r="C42" s="38" t="s">
        <v>134</v>
      </c>
      <c r="D42" s="38">
        <v>4</v>
      </c>
    </row>
    <row r="43" spans="2:4" x14ac:dyDescent="0.25">
      <c r="B43" s="38" t="s">
        <v>135</v>
      </c>
      <c r="C43" s="38" t="s">
        <v>130</v>
      </c>
      <c r="D43" s="38">
        <v>4</v>
      </c>
    </row>
    <row r="44" spans="2:4" x14ac:dyDescent="0.25">
      <c r="B44" s="38" t="s">
        <v>125</v>
      </c>
      <c r="C44" s="38" t="s">
        <v>136</v>
      </c>
      <c r="D44" s="38">
        <v>3</v>
      </c>
    </row>
    <row r="45" spans="2:4" x14ac:dyDescent="0.25">
      <c r="B45" s="37" t="s">
        <v>127</v>
      </c>
      <c r="C45" s="37" t="s">
        <v>128</v>
      </c>
      <c r="D45" s="37">
        <v>4</v>
      </c>
    </row>
    <row r="46" spans="2:4" x14ac:dyDescent="0.25">
      <c r="B46" s="37" t="s">
        <v>129</v>
      </c>
      <c r="C46" s="37" t="s">
        <v>31</v>
      </c>
      <c r="D46" s="37">
        <v>3</v>
      </c>
    </row>
    <row r="47" spans="2:4" x14ac:dyDescent="0.25">
      <c r="B47" s="37" t="s">
        <v>137</v>
      </c>
      <c r="C47" s="37" t="s">
        <v>138</v>
      </c>
      <c r="D47" s="37">
        <v>4</v>
      </c>
    </row>
    <row r="48" spans="2:4" x14ac:dyDescent="0.25">
      <c r="B48" s="37" t="s">
        <v>41</v>
      </c>
      <c r="C48" s="37" t="s">
        <v>130</v>
      </c>
      <c r="D48" s="37">
        <v>4</v>
      </c>
    </row>
    <row r="49" spans="2:4" x14ac:dyDescent="0.25">
      <c r="B49" s="37" t="s">
        <v>108</v>
      </c>
      <c r="C49" s="37" t="s">
        <v>109</v>
      </c>
      <c r="D49" s="37">
        <v>3</v>
      </c>
    </row>
    <row r="50" spans="2:4" x14ac:dyDescent="0.25">
      <c r="B50" s="37" t="s">
        <v>110</v>
      </c>
      <c r="C50" s="37" t="s">
        <v>111</v>
      </c>
      <c r="D50" s="37">
        <v>3</v>
      </c>
    </row>
    <row r="51" spans="2:4" x14ac:dyDescent="0.25">
      <c r="B51" s="37" t="s">
        <v>112</v>
      </c>
      <c r="C51" s="37" t="s">
        <v>113</v>
      </c>
      <c r="D51" s="37">
        <v>3</v>
      </c>
    </row>
    <row r="52" spans="2:4" x14ac:dyDescent="0.25">
      <c r="B52" s="36" t="s">
        <v>42</v>
      </c>
      <c r="C52" s="36" t="s">
        <v>131</v>
      </c>
      <c r="D52" s="36">
        <v>4</v>
      </c>
    </row>
    <row r="53" spans="2:4" x14ac:dyDescent="0.25">
      <c r="B53" s="36" t="s">
        <v>30</v>
      </c>
      <c r="C53" s="36" t="s">
        <v>139</v>
      </c>
      <c r="D53" s="36">
        <v>3</v>
      </c>
    </row>
    <row r="54" spans="2:4" x14ac:dyDescent="0.25">
      <c r="B54" s="36" t="s">
        <v>28</v>
      </c>
      <c r="C54" s="36" t="s">
        <v>140</v>
      </c>
      <c r="D54" s="36">
        <v>3</v>
      </c>
    </row>
    <row r="55" spans="2:4" x14ac:dyDescent="0.25">
      <c r="B55" s="36" t="s">
        <v>141</v>
      </c>
      <c r="C55" s="36" t="s">
        <v>142</v>
      </c>
      <c r="D55" s="36">
        <v>3</v>
      </c>
    </row>
    <row r="56" spans="2:4" x14ac:dyDescent="0.25">
      <c r="B56" s="36" t="s">
        <v>143</v>
      </c>
      <c r="C56" s="36" t="s">
        <v>144</v>
      </c>
      <c r="D56" s="36">
        <v>4</v>
      </c>
    </row>
    <row r="57" spans="2:4" x14ac:dyDescent="0.25">
      <c r="B57" s="36" t="s">
        <v>23</v>
      </c>
      <c r="C57" s="36" t="s">
        <v>145</v>
      </c>
      <c r="D57" s="36">
        <v>4</v>
      </c>
    </row>
    <row r="58" spans="2:4" x14ac:dyDescent="0.25">
      <c r="B58" s="39" t="s">
        <v>146</v>
      </c>
      <c r="C58" s="39" t="s">
        <v>147</v>
      </c>
      <c r="D58" s="39">
        <v>4</v>
      </c>
    </row>
    <row r="59" spans="2:4" x14ac:dyDescent="0.25">
      <c r="B59" s="39" t="s">
        <v>32</v>
      </c>
      <c r="C59" s="39" t="s">
        <v>33</v>
      </c>
      <c r="D59" s="39">
        <v>3</v>
      </c>
    </row>
    <row r="60" spans="2:4" x14ac:dyDescent="0.25">
      <c r="B60" s="39" t="s">
        <v>26</v>
      </c>
      <c r="C60" s="39" t="s">
        <v>27</v>
      </c>
      <c r="D60" s="39">
        <v>3</v>
      </c>
    </row>
    <row r="61" spans="2:4" x14ac:dyDescent="0.25">
      <c r="B61" s="39" t="s">
        <v>148</v>
      </c>
      <c r="C61" s="39" t="s">
        <v>149</v>
      </c>
      <c r="D61" s="39">
        <v>4</v>
      </c>
    </row>
    <row r="62" spans="2:4" x14ac:dyDescent="0.25">
      <c r="B62" s="39" t="s">
        <v>141</v>
      </c>
      <c r="C62" s="39" t="s">
        <v>142</v>
      </c>
      <c r="D62" s="39">
        <v>3</v>
      </c>
    </row>
    <row r="63" spans="2:4" x14ac:dyDescent="0.25">
      <c r="B63" s="39" t="s">
        <v>21</v>
      </c>
      <c r="C63" s="39" t="s">
        <v>22</v>
      </c>
      <c r="D63" s="39">
        <v>4</v>
      </c>
    </row>
    <row r="64" spans="2:4" x14ac:dyDescent="0.25">
      <c r="B64" s="40" t="s">
        <v>150</v>
      </c>
      <c r="C64" s="40" t="s">
        <v>151</v>
      </c>
      <c r="D64" s="40">
        <v>4</v>
      </c>
    </row>
    <row r="65" spans="2:4" x14ac:dyDescent="0.25">
      <c r="B65" s="40" t="s">
        <v>141</v>
      </c>
      <c r="C65" s="40" t="s">
        <v>142</v>
      </c>
      <c r="D65" s="40">
        <v>3</v>
      </c>
    </row>
    <row r="66" spans="2:4" x14ac:dyDescent="0.25">
      <c r="B66" s="40" t="s">
        <v>152</v>
      </c>
      <c r="C66" s="40" t="s">
        <v>153</v>
      </c>
      <c r="D66" s="40">
        <v>4</v>
      </c>
    </row>
    <row r="67" spans="2:4" x14ac:dyDescent="0.25">
      <c r="B67" s="40" t="s">
        <v>154</v>
      </c>
      <c r="C67" s="40" t="s">
        <v>155</v>
      </c>
      <c r="D67" s="40">
        <v>4</v>
      </c>
    </row>
    <row r="68" spans="2:4" x14ac:dyDescent="0.25">
      <c r="B68" s="40" t="s">
        <v>32</v>
      </c>
      <c r="C68" s="40" t="s">
        <v>156</v>
      </c>
      <c r="D68" s="40">
        <v>3</v>
      </c>
    </row>
    <row r="69" spans="2:4" x14ac:dyDescent="0.25">
      <c r="B69" s="40" t="s">
        <v>26</v>
      </c>
      <c r="C69" s="40" t="s">
        <v>27</v>
      </c>
      <c r="D69" s="40">
        <v>3</v>
      </c>
    </row>
    <row r="70" spans="2:4" x14ac:dyDescent="0.25">
      <c r="B70" s="47" t="s">
        <v>150</v>
      </c>
      <c r="C70" s="47" t="s">
        <v>151</v>
      </c>
      <c r="D70" s="39">
        <v>4</v>
      </c>
    </row>
    <row r="71" spans="2:4" x14ac:dyDescent="0.25">
      <c r="B71" s="47" t="s">
        <v>157</v>
      </c>
      <c r="C71" s="47" t="s">
        <v>158</v>
      </c>
      <c r="D71" s="39">
        <v>3</v>
      </c>
    </row>
    <row r="72" spans="2:4" x14ac:dyDescent="0.25">
      <c r="B72" s="47" t="s">
        <v>159</v>
      </c>
      <c r="C72" s="47" t="s">
        <v>160</v>
      </c>
      <c r="D72" s="39">
        <v>3</v>
      </c>
    </row>
    <row r="73" spans="2:4" x14ac:dyDescent="0.25">
      <c r="B73" s="47" t="s">
        <v>161</v>
      </c>
      <c r="C73" s="47" t="s">
        <v>162</v>
      </c>
      <c r="D73" s="39">
        <v>4</v>
      </c>
    </row>
    <row r="74" spans="2:4" x14ac:dyDescent="0.25">
      <c r="B74" s="47" t="s">
        <v>163</v>
      </c>
      <c r="C74" s="47" t="s">
        <v>164</v>
      </c>
      <c r="D74" s="39">
        <v>4</v>
      </c>
    </row>
    <row r="75" spans="2:4" x14ac:dyDescent="0.25">
      <c r="B75" s="47" t="s">
        <v>69</v>
      </c>
      <c r="C75" s="47" t="s">
        <v>36</v>
      </c>
      <c r="D75" s="39">
        <v>4</v>
      </c>
    </row>
    <row r="76" spans="2:4" x14ac:dyDescent="0.25">
      <c r="B76" s="41" t="s">
        <v>37</v>
      </c>
      <c r="C76" s="33" t="s">
        <v>38</v>
      </c>
      <c r="D76" s="33">
        <v>3</v>
      </c>
    </row>
    <row r="77" spans="2:4" x14ac:dyDescent="0.25">
      <c r="B77" s="41" t="s">
        <v>39</v>
      </c>
      <c r="C77" s="33" t="s">
        <v>40</v>
      </c>
      <c r="D77" s="33">
        <v>3</v>
      </c>
    </row>
    <row r="78" spans="2:4" x14ac:dyDescent="0.25">
      <c r="B78" s="41" t="s">
        <v>165</v>
      </c>
      <c r="C78" s="33" t="s">
        <v>166</v>
      </c>
      <c r="D78" s="33">
        <v>4</v>
      </c>
    </row>
    <row r="79" spans="2:4" x14ac:dyDescent="0.25">
      <c r="B79" s="41" t="s">
        <v>159</v>
      </c>
      <c r="C79" s="33" t="s">
        <v>160</v>
      </c>
      <c r="D79" s="33">
        <v>3</v>
      </c>
    </row>
    <row r="80" spans="2:4" x14ac:dyDescent="0.25">
      <c r="B80" s="41" t="s">
        <v>37</v>
      </c>
      <c r="C80" s="33" t="s">
        <v>38</v>
      </c>
      <c r="D80" s="33">
        <v>3</v>
      </c>
    </row>
    <row r="81" spans="2:4" x14ac:dyDescent="0.25">
      <c r="B81" s="41" t="s">
        <v>157</v>
      </c>
      <c r="C81" s="33" t="s">
        <v>158</v>
      </c>
      <c r="D81" s="33">
        <v>3</v>
      </c>
    </row>
    <row r="82" spans="2:4" x14ac:dyDescent="0.25">
      <c r="B82" s="48" t="s">
        <v>161</v>
      </c>
      <c r="C82" s="48" t="s">
        <v>162</v>
      </c>
      <c r="D82" s="35">
        <v>4</v>
      </c>
    </row>
    <row r="83" spans="2:4" x14ac:dyDescent="0.25">
      <c r="B83" s="48" t="s">
        <v>167</v>
      </c>
      <c r="C83" s="48" t="s">
        <v>168</v>
      </c>
      <c r="D83" s="35">
        <v>4</v>
      </c>
    </row>
    <row r="84" spans="2:4" x14ac:dyDescent="0.25">
      <c r="B84" s="48" t="s">
        <v>169</v>
      </c>
      <c r="C84" s="48" t="s">
        <v>170</v>
      </c>
      <c r="D84" s="35">
        <v>4</v>
      </c>
    </row>
    <row r="85" spans="2:4" x14ac:dyDescent="0.25">
      <c r="B85" s="48" t="s">
        <v>157</v>
      </c>
      <c r="C85" s="48" t="s">
        <v>158</v>
      </c>
      <c r="D85" s="35">
        <v>3</v>
      </c>
    </row>
    <row r="86" spans="2:4" x14ac:dyDescent="0.25">
      <c r="B86" s="48" t="s">
        <v>159</v>
      </c>
      <c r="C86" s="48" t="s">
        <v>160</v>
      </c>
      <c r="D86" s="35">
        <v>3</v>
      </c>
    </row>
    <row r="87" spans="2:4" x14ac:dyDescent="0.25">
      <c r="B87" s="48" t="s">
        <v>171</v>
      </c>
      <c r="C87" s="48" t="s">
        <v>172</v>
      </c>
      <c r="D87" s="35">
        <v>4</v>
      </c>
    </row>
    <row r="88" spans="2:4" x14ac:dyDescent="0.25">
      <c r="B88" s="41" t="s">
        <v>173</v>
      </c>
      <c r="C88" s="41" t="s">
        <v>174</v>
      </c>
      <c r="D88" s="41">
        <v>3</v>
      </c>
    </row>
    <row r="89" spans="2:4" x14ac:dyDescent="0.25">
      <c r="B89" s="41" t="s">
        <v>13</v>
      </c>
      <c r="C89" s="41" t="s">
        <v>14</v>
      </c>
      <c r="D89" s="41">
        <v>3</v>
      </c>
    </row>
    <row r="90" spans="2:4" x14ac:dyDescent="0.25">
      <c r="B90" s="41" t="s">
        <v>100</v>
      </c>
      <c r="C90" s="41" t="s">
        <v>101</v>
      </c>
      <c r="D90" s="41">
        <v>4</v>
      </c>
    </row>
    <row r="91" spans="2:4" x14ac:dyDescent="0.25">
      <c r="B91" s="41" t="s">
        <v>175</v>
      </c>
      <c r="C91" s="41" t="s">
        <v>176</v>
      </c>
      <c r="D91" s="41">
        <v>3</v>
      </c>
    </row>
    <row r="92" spans="2:4" x14ac:dyDescent="0.25">
      <c r="B92" s="41" t="s">
        <v>177</v>
      </c>
      <c r="C92" s="41" t="s">
        <v>178</v>
      </c>
      <c r="D92" s="41">
        <v>3</v>
      </c>
    </row>
    <row r="93" spans="2:4" x14ac:dyDescent="0.25">
      <c r="B93" s="41" t="s">
        <v>20</v>
      </c>
      <c r="C93" s="41" t="s">
        <v>105</v>
      </c>
      <c r="D93" s="41">
        <v>4</v>
      </c>
    </row>
    <row r="94" spans="2:4" x14ac:dyDescent="0.25">
      <c r="B94" s="39" t="s">
        <v>96</v>
      </c>
      <c r="C94" s="39" t="s">
        <v>97</v>
      </c>
      <c r="D94" s="39">
        <v>3</v>
      </c>
    </row>
    <row r="95" spans="2:4" x14ac:dyDescent="0.25">
      <c r="B95" s="39" t="s">
        <v>179</v>
      </c>
      <c r="C95" s="39" t="s">
        <v>180</v>
      </c>
      <c r="D95" s="39">
        <v>3</v>
      </c>
    </row>
    <row r="96" spans="2:4" x14ac:dyDescent="0.25">
      <c r="B96" s="39" t="s">
        <v>208</v>
      </c>
      <c r="C96" s="39" t="s">
        <v>181</v>
      </c>
      <c r="D96" s="39">
        <v>3</v>
      </c>
    </row>
    <row r="97" spans="2:4" x14ac:dyDescent="0.25">
      <c r="B97" s="39" t="s">
        <v>30</v>
      </c>
      <c r="C97" s="39" t="s">
        <v>182</v>
      </c>
      <c r="D97" s="39">
        <v>3</v>
      </c>
    </row>
    <row r="98" spans="2:4" x14ac:dyDescent="0.25">
      <c r="B98" s="39" t="s">
        <v>183</v>
      </c>
      <c r="C98" s="39" t="s">
        <v>184</v>
      </c>
      <c r="D98" s="39">
        <v>2</v>
      </c>
    </row>
    <row r="99" spans="2:4" x14ac:dyDescent="0.25">
      <c r="B99" s="39" t="s">
        <v>185</v>
      </c>
      <c r="C99" s="39" t="s">
        <v>186</v>
      </c>
      <c r="D99" s="39">
        <v>3</v>
      </c>
    </row>
    <row r="100" spans="2:4" x14ac:dyDescent="0.25">
      <c r="B100" s="39" t="s">
        <v>16</v>
      </c>
      <c r="C100" s="39" t="s">
        <v>187</v>
      </c>
      <c r="D100" s="39">
        <v>4</v>
      </c>
    </row>
    <row r="101" spans="2:4" x14ac:dyDescent="0.25">
      <c r="B101" s="39" t="s">
        <v>188</v>
      </c>
      <c r="C101" s="39" t="s">
        <v>189</v>
      </c>
      <c r="D101" s="39">
        <v>3</v>
      </c>
    </row>
    <row r="102" spans="2:4" x14ac:dyDescent="0.25">
      <c r="B102" s="49" t="s">
        <v>15</v>
      </c>
      <c r="C102" s="49" t="s">
        <v>190</v>
      </c>
      <c r="D102" s="42">
        <v>4</v>
      </c>
    </row>
    <row r="103" spans="2:4" x14ac:dyDescent="0.25">
      <c r="B103" s="49" t="s">
        <v>191</v>
      </c>
      <c r="C103" s="49" t="s">
        <v>192</v>
      </c>
      <c r="D103" s="42">
        <v>3</v>
      </c>
    </row>
  </sheetData>
  <conditionalFormatting sqref="B82:B87">
    <cfRule type="duplicateValues" dxfId="13" priority="2"/>
  </conditionalFormatting>
  <conditionalFormatting sqref="B104:B1048576 B1">
    <cfRule type="duplicateValues" dxfId="12" priority="13"/>
  </conditionalFormatting>
  <conditionalFormatting sqref="C82:C87">
    <cfRule type="duplicateValues" dxfId="11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E511FE-B5A8-42D3-B672-D311070F9F24}">
  <dimension ref="A1:L113"/>
  <sheetViews>
    <sheetView tabSelected="1" topLeftCell="A77" zoomScale="52" zoomScaleNormal="100" workbookViewId="0">
      <selection activeCell="C2" sqref="C2:G34"/>
    </sheetView>
  </sheetViews>
  <sheetFormatPr defaultColWidth="21.28515625" defaultRowHeight="23.25" x14ac:dyDescent="0.35"/>
  <cols>
    <col min="1" max="2" width="21.28515625" style="115"/>
    <col min="3" max="3" width="23.7109375" style="43" customWidth="1"/>
    <col min="4" max="4" width="77" style="44" customWidth="1"/>
    <col min="5" max="5" width="17.140625" style="44" customWidth="1"/>
    <col min="6" max="6" width="30.28515625" style="44" bestFit="1" customWidth="1"/>
    <col min="7" max="7" width="21.28515625" style="44" customWidth="1"/>
    <col min="8" max="8" width="18.5703125" style="44" customWidth="1"/>
    <col min="9" max="9" width="18.140625" style="44" customWidth="1"/>
    <col min="10" max="10" width="21.42578125" style="44" customWidth="1"/>
    <col min="11" max="11" width="16.5703125" style="44" customWidth="1"/>
    <col min="12" max="12" width="23.7109375" style="43" customWidth="1"/>
    <col min="13" max="16384" width="21.28515625" style="1"/>
  </cols>
  <sheetData>
    <row r="1" spans="1:12" ht="78" customHeight="1" x14ac:dyDescent="0.35">
      <c r="A1" s="59" t="s">
        <v>50</v>
      </c>
      <c r="B1" s="59"/>
      <c r="C1" s="112" t="s">
        <v>0</v>
      </c>
      <c r="D1" s="112" t="s">
        <v>51</v>
      </c>
      <c r="E1" s="112" t="s">
        <v>52</v>
      </c>
      <c r="F1" s="112" t="s">
        <v>53</v>
      </c>
      <c r="G1" s="113" t="s">
        <v>54</v>
      </c>
      <c r="H1" s="113" t="s">
        <v>55</v>
      </c>
      <c r="I1" s="112" t="s">
        <v>56</v>
      </c>
      <c r="J1" s="113" t="s">
        <v>57</v>
      </c>
      <c r="K1" s="113" t="s">
        <v>58</v>
      </c>
      <c r="L1" s="114" t="s">
        <v>59</v>
      </c>
    </row>
    <row r="2" spans="1:12" ht="24" customHeight="1" x14ac:dyDescent="0.35">
      <c r="A2" s="60" t="s">
        <v>60</v>
      </c>
      <c r="B2" s="60"/>
      <c r="C2" s="79" t="s">
        <v>12</v>
      </c>
      <c r="D2" s="79" t="str">
        <f>_xlfn.XLOOKUP(C2,All!B:B,All!C:C,"check data",0,1)</f>
        <v>General Chemistry</v>
      </c>
      <c r="E2" s="79">
        <f>_xlfn.XLOOKUP(D2,All!C:C,All!D:D,"check data",0,1)</f>
        <v>4</v>
      </c>
      <c r="F2" s="80" t="s">
        <v>201</v>
      </c>
      <c r="G2" s="81"/>
      <c r="H2" s="81" t="str">
        <f>IF(OR(ISNUMBER(SEARCH("D+",G2)),ISNUMBER(SEARCH("C",G2)),ISNUMBER(SEARCH("B",G2)),ISNUMBER(SEARCH("A",G2)),ISNUMBER(SEARCH("Transferred",G2))),"Yes","No")</f>
        <v>No</v>
      </c>
      <c r="I2" s="82" t="s">
        <v>201</v>
      </c>
      <c r="J2" s="81"/>
      <c r="K2" s="81" t="str">
        <f>IF(I2="-","Yes",IF(OR(ISNUMBER(SEARCH("D+",J2)),ISNUMBER(SEARCH("C",J2)),ISNUMBER(SEARCH("B",J2)),ISNUMBER(SEARCH("A",J2)),ISNUMBER(SEARCH("Transferred",J2))),"Yes","No"))</f>
        <v>Yes</v>
      </c>
      <c r="L2" s="79" t="str">
        <f>IF(AND(H2="YES",K2= "YES"), "Eligible", "Not Eligible")</f>
        <v>Not Eligible</v>
      </c>
    </row>
    <row r="3" spans="1:12" ht="24" customHeight="1" x14ac:dyDescent="0.35">
      <c r="A3" s="60"/>
      <c r="B3" s="60"/>
      <c r="C3" s="79" t="s">
        <v>3</v>
      </c>
      <c r="D3" s="79" t="str">
        <f>_xlfn.XLOOKUP(C3,All!B:B,All!C:C,"check data",0,1)</f>
        <v>Introduction to Programming</v>
      </c>
      <c r="E3" s="79">
        <f>_xlfn.XLOOKUP(D3,All!C:C,All!D:D,"check data",0,1)</f>
        <v>4</v>
      </c>
      <c r="F3" s="80" t="s">
        <v>201</v>
      </c>
      <c r="G3" s="81"/>
      <c r="H3" s="81" t="str">
        <f t="shared" ref="H3:H64" si="0">IF(OR(ISNUMBER(SEARCH("D+",G3)),ISNUMBER(SEARCH("C",G3)),ISNUMBER(SEARCH("B",G3)),ISNUMBER(SEARCH("A",G3)),ISNUMBER(SEARCH("Transferred",G3))),"Yes","No")</f>
        <v>No</v>
      </c>
      <c r="I3" s="82" t="s">
        <v>201</v>
      </c>
      <c r="J3" s="81"/>
      <c r="K3" s="81" t="str">
        <f t="shared" ref="K3:K66" si="1">IF(I3="-","Yes",IF(OR(ISNUMBER(SEARCH("D+",J3)),ISNUMBER(SEARCH("C",J3)),ISNUMBER(SEARCH("B",J3)),ISNUMBER(SEARCH("A",J3)),ISNUMBER(SEARCH("Transferred",J3))),"Yes","No"))</f>
        <v>Yes</v>
      </c>
      <c r="L3" s="79" t="str">
        <f t="shared" ref="L3:L66" si="2">IF(AND(H3="YES",K3= "YES"), "Eligible", "Not Eligible")</f>
        <v>Not Eligible</v>
      </c>
    </row>
    <row r="4" spans="1:12" ht="24" customHeight="1" x14ac:dyDescent="0.35">
      <c r="A4" s="60"/>
      <c r="B4" s="60"/>
      <c r="C4" s="79" t="s">
        <v>11</v>
      </c>
      <c r="D4" s="79" t="str">
        <f>_xlfn.XLOOKUP(C4,All!B:B,All!C:C,"check data",0,1)</f>
        <v>Object-Oriented Programming</v>
      </c>
      <c r="E4" s="79">
        <f>_xlfn.XLOOKUP(D4,All!C:C,All!D:D,"check data",0,1)</f>
        <v>4</v>
      </c>
      <c r="F4" s="80" t="s">
        <v>3</v>
      </c>
      <c r="G4" s="81"/>
      <c r="H4" s="81" t="str">
        <f t="shared" si="0"/>
        <v>No</v>
      </c>
      <c r="I4" s="82" t="s">
        <v>201</v>
      </c>
      <c r="J4" s="81"/>
      <c r="K4" s="81" t="str">
        <f t="shared" si="1"/>
        <v>Yes</v>
      </c>
      <c r="L4" s="79" t="str">
        <f t="shared" si="2"/>
        <v>Not Eligible</v>
      </c>
    </row>
    <row r="5" spans="1:12" ht="24" customHeight="1" x14ac:dyDescent="0.35">
      <c r="A5" s="60"/>
      <c r="B5" s="60"/>
      <c r="C5" s="79" t="s">
        <v>9</v>
      </c>
      <c r="D5" s="79" t="str">
        <f>_xlfn.XLOOKUP(C5,All!B:B,All!C:C,"check data",0,1)</f>
        <v>Academic English</v>
      </c>
      <c r="E5" s="79">
        <f>_xlfn.XLOOKUP(D5,All!C:C,All!D:D,"check data",0,1)</f>
        <v>3</v>
      </c>
      <c r="F5" s="79" t="s">
        <v>201</v>
      </c>
      <c r="G5" s="81"/>
      <c r="H5" s="81" t="str">
        <f t="shared" si="0"/>
        <v>No</v>
      </c>
      <c r="I5" s="83" t="s">
        <v>201</v>
      </c>
      <c r="J5" s="81"/>
      <c r="K5" s="81" t="str">
        <f t="shared" si="1"/>
        <v>Yes</v>
      </c>
      <c r="L5" s="79" t="str">
        <f t="shared" si="2"/>
        <v>Not Eligible</v>
      </c>
    </row>
    <row r="6" spans="1:12" ht="24" customHeight="1" x14ac:dyDescent="0.35">
      <c r="A6" s="60"/>
      <c r="B6" s="60"/>
      <c r="C6" s="79" t="s">
        <v>96</v>
      </c>
      <c r="D6" s="79" t="str">
        <f>_xlfn.XLOOKUP(C6,All!B:B,All!C:C,"check data",0,1)</f>
        <v>English Composition</v>
      </c>
      <c r="E6" s="79">
        <f>_xlfn.XLOOKUP(D6,All!C:C,All!D:D,"check data",0,1)</f>
        <v>3</v>
      </c>
      <c r="F6" s="79" t="s">
        <v>9</v>
      </c>
      <c r="G6" s="81"/>
      <c r="H6" s="81" t="str">
        <f t="shared" si="0"/>
        <v>No</v>
      </c>
      <c r="I6" s="83" t="s">
        <v>201</v>
      </c>
      <c r="J6" s="81"/>
      <c r="K6" s="81" t="str">
        <f t="shared" si="1"/>
        <v>Yes</v>
      </c>
      <c r="L6" s="79" t="str">
        <f t="shared" si="2"/>
        <v>Not Eligible</v>
      </c>
    </row>
    <row r="7" spans="1:12" ht="24" customHeight="1" x14ac:dyDescent="0.35">
      <c r="A7" s="60"/>
      <c r="B7" s="60"/>
      <c r="C7" s="79" t="s">
        <v>98</v>
      </c>
      <c r="D7" s="79" t="str">
        <f>_xlfn.XLOOKUP(C7,All!B:B,All!C:C,"check data",0,1)</f>
        <v>Freshman Project</v>
      </c>
      <c r="E7" s="79">
        <f>_xlfn.XLOOKUP(D7,All!C:C,All!D:D,"check data",0,1)</f>
        <v>3</v>
      </c>
      <c r="F7" s="79" t="s">
        <v>3</v>
      </c>
      <c r="G7" s="81"/>
      <c r="H7" s="81" t="str">
        <f t="shared" si="0"/>
        <v>No</v>
      </c>
      <c r="I7" s="83" t="s">
        <v>201</v>
      </c>
      <c r="J7" s="81"/>
      <c r="K7" s="81" t="str">
        <f t="shared" si="1"/>
        <v>Yes</v>
      </c>
      <c r="L7" s="79" t="str">
        <f t="shared" si="2"/>
        <v>Not Eligible</v>
      </c>
    </row>
    <row r="8" spans="1:12" ht="24" customHeight="1" x14ac:dyDescent="0.35">
      <c r="A8" s="60"/>
      <c r="B8" s="60"/>
      <c r="C8" s="79" t="s">
        <v>7</v>
      </c>
      <c r="D8" s="79" t="str">
        <f>_xlfn.XLOOKUP(C8,All!B:B,All!C:C,"check data",0,1)</f>
        <v>Calculus I</v>
      </c>
      <c r="E8" s="79">
        <f>_xlfn.XLOOKUP(D8,All!C:C,All!D:D,"check data",0,1)</f>
        <v>3</v>
      </c>
      <c r="F8" s="79" t="s">
        <v>201</v>
      </c>
      <c r="G8" s="81"/>
      <c r="H8" s="81" t="str">
        <f t="shared" si="0"/>
        <v>No</v>
      </c>
      <c r="I8" s="83" t="s">
        <v>201</v>
      </c>
      <c r="J8" s="81"/>
      <c r="K8" s="81" t="str">
        <f t="shared" si="1"/>
        <v>Yes</v>
      </c>
      <c r="L8" s="79" t="str">
        <f t="shared" si="2"/>
        <v>Not Eligible</v>
      </c>
    </row>
    <row r="9" spans="1:12" ht="24" customHeight="1" x14ac:dyDescent="0.35">
      <c r="A9" s="60"/>
      <c r="B9" s="60"/>
      <c r="C9" s="79" t="s">
        <v>100</v>
      </c>
      <c r="D9" s="79" t="str">
        <f>_xlfn.XLOOKUP(C9,All!B:B,All!C:C,"check data",0,1)</f>
        <v>Calculus II</v>
      </c>
      <c r="E9" s="79">
        <f>_xlfn.XLOOKUP(D9,All!C:C,All!D:D,"check data",0,1)</f>
        <v>4</v>
      </c>
      <c r="F9" s="79" t="s">
        <v>7</v>
      </c>
      <c r="G9" s="81"/>
      <c r="H9" s="81" t="str">
        <f t="shared" si="0"/>
        <v>No</v>
      </c>
      <c r="I9" s="83" t="s">
        <v>201</v>
      </c>
      <c r="J9" s="81"/>
      <c r="K9" s="81" t="str">
        <f t="shared" si="1"/>
        <v>Yes</v>
      </c>
      <c r="L9" s="79" t="str">
        <f t="shared" si="2"/>
        <v>Not Eligible</v>
      </c>
    </row>
    <row r="10" spans="1:12" ht="24" customHeight="1" x14ac:dyDescent="0.35">
      <c r="A10" s="60"/>
      <c r="B10" s="60"/>
      <c r="C10" s="79" t="s">
        <v>13</v>
      </c>
      <c r="D10" s="79" t="str">
        <f>_xlfn.XLOOKUP(C10,All!B:B,All!C:C,"check data",0,1)</f>
        <v>Discrete Mathematics</v>
      </c>
      <c r="E10" s="79">
        <f>_xlfn.XLOOKUP(D10,All!C:C,All!D:D,"check data",0,1)</f>
        <v>3</v>
      </c>
      <c r="F10" s="79" t="s">
        <v>201</v>
      </c>
      <c r="G10" s="81"/>
      <c r="H10" s="81" t="str">
        <f t="shared" si="0"/>
        <v>No</v>
      </c>
      <c r="I10" s="83" t="s">
        <v>201</v>
      </c>
      <c r="J10" s="81"/>
      <c r="K10" s="81" t="str">
        <f t="shared" si="1"/>
        <v>Yes</v>
      </c>
      <c r="L10" s="79" t="str">
        <f t="shared" si="2"/>
        <v>Not Eligible</v>
      </c>
    </row>
    <row r="11" spans="1:12" ht="24" customHeight="1" x14ac:dyDescent="0.35">
      <c r="A11" s="60"/>
      <c r="B11" s="60"/>
      <c r="C11" s="79" t="s">
        <v>5</v>
      </c>
      <c r="D11" s="79" t="str">
        <f>_xlfn.XLOOKUP(C11,All!B:B,All!C:C,"check data",0,1)</f>
        <v>Classical Mechanics</v>
      </c>
      <c r="E11" s="79">
        <f>_xlfn.XLOOKUP(D11,All!C:C,All!D:D,"check data",0,1)</f>
        <v>4</v>
      </c>
      <c r="F11" s="80" t="s">
        <v>201</v>
      </c>
      <c r="G11" s="81"/>
      <c r="H11" s="81" t="str">
        <f>IF(OR(ISNUMBER(SEARCH("D+",G11)),ISNUMBER(SEARCH("C",G11)),ISNUMBER(SEARCH("B",G11)),ISNUMBER(SEARCH("A",G11)),ISNUMBER(SEARCH("Transferred",G11))),"Yes","No")</f>
        <v>No</v>
      </c>
      <c r="I11" s="82" t="s">
        <v>201</v>
      </c>
      <c r="J11" s="81"/>
      <c r="K11" s="81" t="str">
        <f t="shared" si="1"/>
        <v>Yes</v>
      </c>
      <c r="L11" s="79" t="str">
        <f t="shared" si="2"/>
        <v>Not Eligible</v>
      </c>
    </row>
    <row r="12" spans="1:12" ht="24" customHeight="1" x14ac:dyDescent="0.35">
      <c r="A12" s="61" t="s">
        <v>61</v>
      </c>
      <c r="B12" s="61"/>
      <c r="C12" s="84" t="s">
        <v>96</v>
      </c>
      <c r="D12" s="84" t="str">
        <f>_xlfn.XLOOKUP(C12,All!B:B,All!C:C,"check data",0,1)</f>
        <v>English Composition</v>
      </c>
      <c r="E12" s="84">
        <f>_xlfn.XLOOKUP(D12,All!C:C,All!D:D,"check data",0,1)</f>
        <v>3</v>
      </c>
      <c r="F12" s="85" t="s">
        <v>9</v>
      </c>
      <c r="G12" s="86"/>
      <c r="H12" s="86" t="str">
        <f t="shared" ref="H12:H16" si="3">IF(OR(ISNUMBER(SEARCH("D+",G12)),ISNUMBER(SEARCH("C",G12)),ISNUMBER(SEARCH("B",G12)),ISNUMBER(SEARCH("A",G12)),ISNUMBER(SEARCH("Transferred",G12))),"Yes","No")</f>
        <v>No</v>
      </c>
      <c r="I12" s="87" t="s">
        <v>201</v>
      </c>
      <c r="J12" s="86"/>
      <c r="K12" s="81" t="str">
        <f t="shared" si="1"/>
        <v>Yes</v>
      </c>
      <c r="L12" s="84" t="str">
        <f t="shared" si="2"/>
        <v>Not Eligible</v>
      </c>
    </row>
    <row r="13" spans="1:12" ht="24" customHeight="1" x14ac:dyDescent="0.35">
      <c r="A13" s="61"/>
      <c r="B13" s="61"/>
      <c r="C13" s="84" t="s">
        <v>100</v>
      </c>
      <c r="D13" s="84" t="str">
        <f>_xlfn.XLOOKUP(C13,All!B:B,All!C:C,"check data",0,1)</f>
        <v>Calculus II</v>
      </c>
      <c r="E13" s="84">
        <f>_xlfn.XLOOKUP(D13,All!C:C,All!D:D,"check data",0,1)</f>
        <v>4</v>
      </c>
      <c r="F13" s="85" t="s">
        <v>7</v>
      </c>
      <c r="G13" s="86"/>
      <c r="H13" s="86" t="str">
        <f t="shared" si="3"/>
        <v>No</v>
      </c>
      <c r="I13" s="87" t="s">
        <v>201</v>
      </c>
      <c r="J13" s="86"/>
      <c r="K13" s="81" t="str">
        <f t="shared" si="1"/>
        <v>Yes</v>
      </c>
      <c r="L13" s="84" t="str">
        <f t="shared" si="2"/>
        <v>Not Eligible</v>
      </c>
    </row>
    <row r="14" spans="1:12" ht="24" customHeight="1" x14ac:dyDescent="0.35">
      <c r="A14" s="61"/>
      <c r="B14" s="61"/>
      <c r="C14" s="84" t="s">
        <v>98</v>
      </c>
      <c r="D14" s="84" t="str">
        <f>_xlfn.XLOOKUP(C14,All!B:B,All!C:C,"check data",0,1)</f>
        <v>Freshman Project</v>
      </c>
      <c r="E14" s="84">
        <f>_xlfn.XLOOKUP(D14,All!C:C,All!D:D,"check data",0,1)</f>
        <v>3</v>
      </c>
      <c r="F14" s="84" t="s">
        <v>3</v>
      </c>
      <c r="G14" s="86"/>
      <c r="H14" s="86" t="str">
        <f t="shared" si="3"/>
        <v>No</v>
      </c>
      <c r="I14" s="88" t="s">
        <v>201</v>
      </c>
      <c r="J14" s="86"/>
      <c r="K14" s="81" t="str">
        <f t="shared" si="1"/>
        <v>Yes</v>
      </c>
      <c r="L14" s="84" t="str">
        <f t="shared" si="2"/>
        <v>Not Eligible</v>
      </c>
    </row>
    <row r="15" spans="1:12" ht="24" customHeight="1" x14ac:dyDescent="0.35">
      <c r="A15" s="61"/>
      <c r="B15" s="61"/>
      <c r="C15" s="84" t="s">
        <v>102</v>
      </c>
      <c r="D15" s="84" t="str">
        <f>_xlfn.XLOOKUP(C15,All!B:B,All!C:C,"check data",0,1)</f>
        <v>Management and leadership (MSB)</v>
      </c>
      <c r="E15" s="84">
        <f>_xlfn.XLOOKUP(D15,All!C:C,All!D:D,"check data",0,1)</f>
        <v>3</v>
      </c>
      <c r="F15" s="84" t="s">
        <v>201</v>
      </c>
      <c r="G15" s="86"/>
      <c r="H15" s="86" t="str">
        <f t="shared" si="3"/>
        <v>No</v>
      </c>
      <c r="I15" s="88" t="s">
        <v>201</v>
      </c>
      <c r="J15" s="86"/>
      <c r="K15" s="81" t="str">
        <f t="shared" si="1"/>
        <v>Yes</v>
      </c>
      <c r="L15" s="84" t="str">
        <f t="shared" si="2"/>
        <v>Not Eligible</v>
      </c>
    </row>
    <row r="16" spans="1:12" ht="21" customHeight="1" x14ac:dyDescent="0.35">
      <c r="A16" s="61"/>
      <c r="B16" s="61"/>
      <c r="C16" s="84" t="s">
        <v>11</v>
      </c>
      <c r="D16" s="84" t="str">
        <f>_xlfn.XLOOKUP(C16,All!B:B,All!C:C,"check data",0,1)</f>
        <v>Object-Oriented Programming</v>
      </c>
      <c r="E16" s="84">
        <f>_xlfn.XLOOKUP(D16,All!C:C,All!D:D,"check data",0,1)</f>
        <v>4</v>
      </c>
      <c r="F16" s="84" t="s">
        <v>3</v>
      </c>
      <c r="G16" s="86"/>
      <c r="H16" s="86" t="str">
        <f t="shared" si="3"/>
        <v>No</v>
      </c>
      <c r="I16" s="88" t="s">
        <v>201</v>
      </c>
      <c r="J16" s="86"/>
      <c r="K16" s="81" t="str">
        <f t="shared" si="1"/>
        <v>Yes</v>
      </c>
      <c r="L16" s="84" t="str">
        <f t="shared" si="2"/>
        <v>Not Eligible</v>
      </c>
    </row>
    <row r="17" spans="1:12" ht="24" customHeight="1" x14ac:dyDescent="0.35">
      <c r="A17" s="61"/>
      <c r="B17" s="61"/>
      <c r="C17" s="84" t="s">
        <v>16</v>
      </c>
      <c r="D17" s="84" t="str">
        <f>_xlfn.XLOOKUP(C17,All!B:B,All!C:C,"check data",0,1)</f>
        <v>Probability &amp; Statistics</v>
      </c>
      <c r="E17" s="84">
        <f>_xlfn.XLOOKUP(D17,All!C:C,All!D:D,"check data",0,1)</f>
        <v>4</v>
      </c>
      <c r="F17" s="84" t="s">
        <v>201</v>
      </c>
      <c r="G17" s="89"/>
      <c r="H17" s="90" t="str">
        <f t="shared" si="0"/>
        <v>No</v>
      </c>
      <c r="I17" s="84" t="s">
        <v>201</v>
      </c>
      <c r="J17" s="90"/>
      <c r="K17" s="81" t="str">
        <f t="shared" si="1"/>
        <v>Yes</v>
      </c>
      <c r="L17" s="84" t="str">
        <f t="shared" si="2"/>
        <v>Not Eligible</v>
      </c>
    </row>
    <row r="18" spans="1:12" ht="24" customHeight="1" x14ac:dyDescent="0.35">
      <c r="A18" s="61"/>
      <c r="B18" s="61"/>
      <c r="C18" s="84" t="s">
        <v>12</v>
      </c>
      <c r="D18" s="84" t="str">
        <f>_xlfn.XLOOKUP(C18,All!B:B,All!C:C,"check data",0,1)</f>
        <v>General Chemistry</v>
      </c>
      <c r="E18" s="84">
        <f>_xlfn.XLOOKUP(D18,All!C:C,All!D:D,"check data",0,1)</f>
        <v>4</v>
      </c>
      <c r="F18" s="84" t="s">
        <v>201</v>
      </c>
      <c r="G18" s="89"/>
      <c r="H18" s="90" t="str">
        <f t="shared" si="0"/>
        <v>No</v>
      </c>
      <c r="I18" s="84" t="s">
        <v>201</v>
      </c>
      <c r="J18" s="90"/>
      <c r="K18" s="81" t="str">
        <f t="shared" si="1"/>
        <v>Yes</v>
      </c>
      <c r="L18" s="84" t="str">
        <f t="shared" si="2"/>
        <v>Not Eligible</v>
      </c>
    </row>
    <row r="19" spans="1:12" ht="24" customHeight="1" x14ac:dyDescent="0.35">
      <c r="A19" s="62" t="s">
        <v>62</v>
      </c>
      <c r="B19" s="62" t="s">
        <v>193</v>
      </c>
      <c r="C19" s="91" t="s">
        <v>20</v>
      </c>
      <c r="D19" s="91" t="str">
        <f>_xlfn.XLOOKUP(C19,All!B:B,All!C:C,"check data",0,1)</f>
        <v>Computer Organization &amp; Design</v>
      </c>
      <c r="E19" s="91">
        <f>_xlfn.XLOOKUP(D19,All!C:C,All!D:D,"check data",0,1)</f>
        <v>4</v>
      </c>
      <c r="F19" s="91" t="s">
        <v>3</v>
      </c>
      <c r="G19" s="92"/>
      <c r="H19" s="93" t="str">
        <f t="shared" si="0"/>
        <v>No</v>
      </c>
      <c r="I19" s="91" t="s">
        <v>201</v>
      </c>
      <c r="J19" s="93"/>
      <c r="K19" s="81" t="str">
        <f t="shared" si="1"/>
        <v>Yes</v>
      </c>
      <c r="L19" s="91" t="str">
        <f t="shared" si="2"/>
        <v>Not Eligible</v>
      </c>
    </row>
    <row r="20" spans="1:12" ht="24" customHeight="1" x14ac:dyDescent="0.35">
      <c r="A20" s="62"/>
      <c r="B20" s="62"/>
      <c r="C20" s="91" t="s">
        <v>106</v>
      </c>
      <c r="D20" s="91" t="str">
        <f>_xlfn.XLOOKUP(C20,All!B:B,All!C:C,"check data",0,1)</f>
        <v>System Development</v>
      </c>
      <c r="E20" s="91">
        <f>_xlfn.XLOOKUP(D20,All!C:C,All!D:D,"check data",0,1)</f>
        <v>4</v>
      </c>
      <c r="F20" s="91" t="s">
        <v>11</v>
      </c>
      <c r="G20" s="92"/>
      <c r="H20" s="93" t="str">
        <f t="shared" si="0"/>
        <v>No</v>
      </c>
      <c r="I20" s="91" t="s">
        <v>201</v>
      </c>
      <c r="J20" s="92"/>
      <c r="K20" s="81" t="str">
        <f t="shared" si="1"/>
        <v>Yes</v>
      </c>
      <c r="L20" s="91" t="str">
        <f t="shared" si="2"/>
        <v>Not Eligible</v>
      </c>
    </row>
    <row r="21" spans="1:12" ht="24" customHeight="1" x14ac:dyDescent="0.35">
      <c r="A21" s="62"/>
      <c r="B21" s="62"/>
      <c r="C21" s="91" t="s">
        <v>108</v>
      </c>
      <c r="D21" s="91" t="str">
        <f>_xlfn.XLOOKUP(C21,All!B:B,All!C:C,"check data",0,1)</f>
        <v>Introduction to Macroeconomics</v>
      </c>
      <c r="E21" s="91">
        <f>_xlfn.XLOOKUP(D21,All!C:C,All!D:D,"check data",0,1)</f>
        <v>3</v>
      </c>
      <c r="F21" s="91" t="s">
        <v>108</v>
      </c>
      <c r="G21" s="92"/>
      <c r="H21" s="93" t="str">
        <f t="shared" si="0"/>
        <v>No</v>
      </c>
      <c r="I21" s="91" t="s">
        <v>201</v>
      </c>
      <c r="J21" s="93"/>
      <c r="K21" s="81" t="str">
        <f t="shared" si="1"/>
        <v>Yes</v>
      </c>
      <c r="L21" s="91" t="str">
        <f t="shared" si="2"/>
        <v>Not Eligible</v>
      </c>
    </row>
    <row r="22" spans="1:12" ht="24" customHeight="1" x14ac:dyDescent="0.35">
      <c r="A22" s="62"/>
      <c r="B22" s="62"/>
      <c r="C22" s="91" t="s">
        <v>110</v>
      </c>
      <c r="D22" s="91" t="str">
        <f>_xlfn.XLOOKUP(C22,All!B:B,All!C:C,"check data",0,1)</f>
        <v>Sophomore Project</v>
      </c>
      <c r="E22" s="91">
        <f>_xlfn.XLOOKUP(D22,All!C:C,All!D:D,"check data",0,1)</f>
        <v>3</v>
      </c>
      <c r="F22" s="91" t="s">
        <v>98</v>
      </c>
      <c r="G22" s="92"/>
      <c r="H22" s="93" t="str">
        <f t="shared" si="0"/>
        <v>No</v>
      </c>
      <c r="I22" s="91" t="s">
        <v>201</v>
      </c>
      <c r="J22" s="93"/>
      <c r="K22" s="81" t="str">
        <f t="shared" si="1"/>
        <v>Yes</v>
      </c>
      <c r="L22" s="91" t="str">
        <f t="shared" si="2"/>
        <v>Not Eligible</v>
      </c>
    </row>
    <row r="23" spans="1:12" ht="28.15" customHeight="1" x14ac:dyDescent="0.35">
      <c r="A23" s="62"/>
      <c r="B23" s="62"/>
      <c r="C23" s="91" t="s">
        <v>112</v>
      </c>
      <c r="D23" s="91" t="str">
        <f>_xlfn.XLOOKUP(C23,All!B:B,All!C:C,"check data",0,1)</f>
        <v>Differential Equation </v>
      </c>
      <c r="E23" s="91">
        <f>_xlfn.XLOOKUP(D23,All!C:C,All!D:D,"check data",0,1)</f>
        <v>3</v>
      </c>
      <c r="F23" s="91" t="s">
        <v>100</v>
      </c>
      <c r="G23" s="92"/>
      <c r="H23" s="93" t="str">
        <f t="shared" ref="H23:H26" si="4">IF(OR(ISNUMBER(SEARCH("D+",G23)),ISNUMBER(SEARCH("C",G23)),ISNUMBER(SEARCH("B",G23)),ISNUMBER(SEARCH("A",G23)),ISNUMBER(SEARCH("Transferred",G23))),"Yes","No")</f>
        <v>No</v>
      </c>
      <c r="I23" s="91" t="s">
        <v>201</v>
      </c>
      <c r="J23" s="93"/>
      <c r="K23" s="81" t="str">
        <f t="shared" si="1"/>
        <v>Yes</v>
      </c>
      <c r="L23" s="91" t="str">
        <f t="shared" si="2"/>
        <v>Not Eligible</v>
      </c>
    </row>
    <row r="24" spans="1:12" ht="24" customHeight="1" x14ac:dyDescent="0.35">
      <c r="A24" s="62"/>
      <c r="B24" s="62"/>
      <c r="C24" s="91" t="s">
        <v>114</v>
      </c>
      <c r="D24" s="91" t="str">
        <f>_xlfn.XLOOKUP(C24,All!B:B,All!C:C,"check data",0,1)</f>
        <v>Advanced Object-Oriented Programming</v>
      </c>
      <c r="E24" s="91">
        <f>_xlfn.XLOOKUP(D24,All!C:C,All!D:D,"check data",0,1)</f>
        <v>4</v>
      </c>
      <c r="F24" s="91" t="s">
        <v>11</v>
      </c>
      <c r="G24" s="92"/>
      <c r="H24" s="93" t="str">
        <f t="shared" si="4"/>
        <v>No</v>
      </c>
      <c r="I24" s="91" t="s">
        <v>201</v>
      </c>
      <c r="J24" s="92"/>
      <c r="K24" s="81" t="str">
        <f t="shared" si="1"/>
        <v>Yes</v>
      </c>
      <c r="L24" s="91" t="str">
        <f t="shared" si="2"/>
        <v>Not Eligible</v>
      </c>
    </row>
    <row r="25" spans="1:12" ht="24" customHeight="1" x14ac:dyDescent="0.35">
      <c r="A25" s="62"/>
      <c r="B25" s="62" t="s">
        <v>194</v>
      </c>
      <c r="C25" s="91" t="s">
        <v>116</v>
      </c>
      <c r="D25" s="91" t="str">
        <f>_xlfn.XLOOKUP(C25,All!B:B,All!C:C,"check data",0,1)</f>
        <v>Finance (MSB)</v>
      </c>
      <c r="E25" s="91">
        <f>_xlfn.XLOOKUP(D25,All!C:C,All!D:D,"check data",0,1)</f>
        <v>3</v>
      </c>
      <c r="F25" s="91" t="s">
        <v>201</v>
      </c>
      <c r="G25" s="92"/>
      <c r="H25" s="93" t="str">
        <f t="shared" si="4"/>
        <v>No</v>
      </c>
      <c r="I25" s="91" t="s">
        <v>201</v>
      </c>
      <c r="J25" s="93"/>
      <c r="K25" s="81" t="str">
        <f t="shared" si="1"/>
        <v>Yes</v>
      </c>
      <c r="L25" s="91" t="str">
        <f t="shared" si="2"/>
        <v>Not Eligible</v>
      </c>
    </row>
    <row r="26" spans="1:12" ht="30" customHeight="1" x14ac:dyDescent="0.35">
      <c r="A26" s="62"/>
      <c r="B26" s="62"/>
      <c r="C26" s="91" t="s">
        <v>118</v>
      </c>
      <c r="D26" s="91" t="str">
        <f>_xlfn.XLOOKUP(C26,All!B:B,All!C:C,"check data",0,1)</f>
        <v>System development</v>
      </c>
      <c r="E26" s="91">
        <f>_xlfn.XLOOKUP(D26,All!C:C,All!D:D,"check data",0,1)</f>
        <v>4</v>
      </c>
      <c r="F26" s="91" t="s">
        <v>11</v>
      </c>
      <c r="G26" s="92"/>
      <c r="H26" s="93" t="str">
        <f t="shared" si="4"/>
        <v>No</v>
      </c>
      <c r="I26" s="91" t="s">
        <v>201</v>
      </c>
      <c r="J26" s="93"/>
      <c r="K26" s="81" t="str">
        <f t="shared" si="1"/>
        <v>Yes</v>
      </c>
      <c r="L26" s="91" t="str">
        <f t="shared" si="2"/>
        <v>Not Eligible</v>
      </c>
    </row>
    <row r="27" spans="1:12" ht="24" customHeight="1" x14ac:dyDescent="0.35">
      <c r="A27" s="62"/>
      <c r="B27" s="62"/>
      <c r="C27" s="91" t="s">
        <v>120</v>
      </c>
      <c r="D27" s="91" t="str">
        <f>_xlfn.XLOOKUP(C27,All!B:B,All!C:C,"check data",0,1)</f>
        <v>Advanced object oriented programming</v>
      </c>
      <c r="E27" s="91">
        <f>_xlfn.XLOOKUP(D27,All!C:C,All!D:D,"check data",0,1)</f>
        <v>4</v>
      </c>
      <c r="F27" s="91" t="s">
        <v>11</v>
      </c>
      <c r="G27" s="92"/>
      <c r="H27" s="93" t="str">
        <f t="shared" si="0"/>
        <v>No</v>
      </c>
      <c r="I27" s="91" t="s">
        <v>201</v>
      </c>
      <c r="J27" s="93"/>
      <c r="K27" s="81" t="str">
        <f t="shared" si="1"/>
        <v>Yes</v>
      </c>
      <c r="L27" s="91" t="str">
        <f t="shared" si="2"/>
        <v>Not Eligible</v>
      </c>
    </row>
    <row r="28" spans="1:12" ht="24" customHeight="1" x14ac:dyDescent="0.35">
      <c r="A28" s="62"/>
      <c r="B28" s="62"/>
      <c r="C28" s="91" t="s">
        <v>122</v>
      </c>
      <c r="D28" s="91" t="str">
        <f>_xlfn.XLOOKUP(C28,All!B:B,All!C:C,"check data",0,1)</f>
        <v>Sophomore project</v>
      </c>
      <c r="E28" s="91">
        <f>_xlfn.XLOOKUP(D28,All!C:C,All!D:D,"check data",0,1)</f>
        <v>3</v>
      </c>
      <c r="F28" s="91" t="s">
        <v>98</v>
      </c>
      <c r="G28" s="92"/>
      <c r="H28" s="93" t="str">
        <f t="shared" si="0"/>
        <v>No</v>
      </c>
      <c r="I28" s="91" t="s">
        <v>201</v>
      </c>
      <c r="J28" s="93"/>
      <c r="K28" s="81" t="str">
        <f t="shared" si="1"/>
        <v>Yes</v>
      </c>
      <c r="L28" s="91" t="str">
        <f t="shared" si="2"/>
        <v>Not Eligible</v>
      </c>
    </row>
    <row r="29" spans="1:12" ht="24" customHeight="1" x14ac:dyDescent="0.35">
      <c r="A29" s="62"/>
      <c r="B29" s="62"/>
      <c r="C29" s="91" t="s">
        <v>112</v>
      </c>
      <c r="D29" s="91" t="str">
        <f>_xlfn.XLOOKUP(C29,All!B:B,All!C:C,"check data",0,1)</f>
        <v>Differential Equation </v>
      </c>
      <c r="E29" s="91">
        <f>_xlfn.XLOOKUP(D29,All!C:C,All!D:D,"check data",0,1)</f>
        <v>3</v>
      </c>
      <c r="F29" s="91" t="s">
        <v>100</v>
      </c>
      <c r="G29" s="92"/>
      <c r="H29" s="93" t="str">
        <f t="shared" si="0"/>
        <v>No</v>
      </c>
      <c r="I29" s="91" t="s">
        <v>201</v>
      </c>
      <c r="J29" s="93"/>
      <c r="K29" s="81" t="str">
        <f t="shared" si="1"/>
        <v>Yes</v>
      </c>
      <c r="L29" s="91" t="str">
        <f t="shared" si="2"/>
        <v>Not Eligible</v>
      </c>
    </row>
    <row r="30" spans="1:12" ht="24" customHeight="1" x14ac:dyDescent="0.35">
      <c r="A30" s="62"/>
      <c r="B30" s="62"/>
      <c r="C30" s="91" t="s">
        <v>125</v>
      </c>
      <c r="D30" s="91" t="str">
        <f>_xlfn.XLOOKUP(C30,All!B:B,All!C:C,"check data",0,1)</f>
        <v>Financial accounting (MSB)</v>
      </c>
      <c r="E30" s="91">
        <f>_xlfn.XLOOKUP(D30,All!C:C,All!D:D,"check data",0,1)</f>
        <v>3</v>
      </c>
      <c r="F30" s="91" t="s">
        <v>201</v>
      </c>
      <c r="G30" s="92"/>
      <c r="H30" s="93" t="str">
        <f t="shared" si="0"/>
        <v>No</v>
      </c>
      <c r="I30" s="91" t="s">
        <v>201</v>
      </c>
      <c r="J30" s="93"/>
      <c r="K30" s="81" t="str">
        <f t="shared" si="1"/>
        <v>Yes</v>
      </c>
      <c r="L30" s="91" t="str">
        <f t="shared" si="2"/>
        <v>Not Eligible</v>
      </c>
    </row>
    <row r="31" spans="1:12" ht="24" customHeight="1" x14ac:dyDescent="0.35">
      <c r="A31" s="62"/>
      <c r="B31" s="62"/>
      <c r="C31" s="91" t="s">
        <v>127</v>
      </c>
      <c r="D31" s="91" t="str">
        <f>_xlfn.XLOOKUP(C31,All!B:B,All!C:C,"check data",0,1)</f>
        <v>Computer Organization and Design</v>
      </c>
      <c r="E31" s="91">
        <f>_xlfn.XLOOKUP(D31,All!C:C,All!D:D,"check data",0,1)</f>
        <v>4</v>
      </c>
      <c r="F31" s="91" t="s">
        <v>3</v>
      </c>
      <c r="G31" s="92"/>
      <c r="H31" s="93" t="str">
        <f t="shared" si="0"/>
        <v>No</v>
      </c>
      <c r="I31" s="91" t="s">
        <v>201</v>
      </c>
      <c r="J31" s="93"/>
      <c r="K31" s="81" t="str">
        <f t="shared" si="1"/>
        <v>Yes</v>
      </c>
      <c r="L31" s="91" t="str">
        <f t="shared" si="2"/>
        <v>Not Eligible</v>
      </c>
    </row>
    <row r="32" spans="1:12" ht="24" customHeight="1" x14ac:dyDescent="0.35">
      <c r="A32" s="62"/>
      <c r="B32" s="62"/>
      <c r="C32" s="91" t="s">
        <v>129</v>
      </c>
      <c r="D32" s="91" t="str">
        <f>_xlfn.XLOOKUP(C32,All!B:B,All!C:C,"check data",0,1)</f>
        <v>Graph Theory &amp; Applications</v>
      </c>
      <c r="E32" s="91">
        <f>_xlfn.XLOOKUP(D32,All!C:C,All!D:D,"check data",0,1)</f>
        <v>3</v>
      </c>
      <c r="F32" s="91" t="s">
        <v>205</v>
      </c>
      <c r="G32" s="92"/>
      <c r="H32" s="93" t="str">
        <f t="shared" si="0"/>
        <v>No</v>
      </c>
      <c r="I32" s="91" t="s">
        <v>201</v>
      </c>
      <c r="J32" s="93"/>
      <c r="K32" s="81" t="str">
        <f t="shared" si="1"/>
        <v>Yes</v>
      </c>
      <c r="L32" s="91" t="str">
        <f t="shared" si="2"/>
        <v>Not Eligible</v>
      </c>
    </row>
    <row r="33" spans="1:12" ht="24" customHeight="1" x14ac:dyDescent="0.35">
      <c r="A33" s="62"/>
      <c r="B33" s="62" t="s">
        <v>195</v>
      </c>
      <c r="C33" s="91" t="s">
        <v>20</v>
      </c>
      <c r="D33" s="91" t="str">
        <f>_xlfn.XLOOKUP(C33,All!B:B,All!C:C,"check data",0,1)</f>
        <v>Computer Organization &amp; Design</v>
      </c>
      <c r="E33" s="91">
        <f>_xlfn.XLOOKUP(D33,All!C:C,All!D:D,"check data",0,1)</f>
        <v>4</v>
      </c>
      <c r="F33" s="91" t="s">
        <v>3</v>
      </c>
      <c r="G33" s="92"/>
      <c r="H33" s="93" t="str">
        <f t="shared" ref="H33:H38" si="5">IF(OR(ISNUMBER(SEARCH("D+",G33)),ISNUMBER(SEARCH("C",G33)),ISNUMBER(SEARCH("B",G33)),ISNUMBER(SEARCH("A",G33)),ISNUMBER(SEARCH("Transferred",G33))),"Yes","No")</f>
        <v>No</v>
      </c>
      <c r="I33" s="91" t="s">
        <v>201</v>
      </c>
      <c r="J33" s="92"/>
      <c r="K33" s="81" t="str">
        <f t="shared" si="1"/>
        <v>Yes</v>
      </c>
      <c r="L33" s="91" t="str">
        <f t="shared" si="2"/>
        <v>Not Eligible</v>
      </c>
    </row>
    <row r="34" spans="1:12" ht="24" customHeight="1" x14ac:dyDescent="0.35">
      <c r="A34" s="62"/>
      <c r="B34" s="62"/>
      <c r="C34" s="91" t="s">
        <v>41</v>
      </c>
      <c r="D34" s="91" t="str">
        <f>_xlfn.XLOOKUP(C34,All!B:B,All!C:C,"check data",0,1)</f>
        <v>Electrical Circuits</v>
      </c>
      <c r="E34" s="91">
        <f>_xlfn.XLOOKUP(D34,All!C:C,All!D:D,"check data",0,1)</f>
        <v>4</v>
      </c>
      <c r="F34" s="91" t="s">
        <v>7</v>
      </c>
      <c r="G34" s="92"/>
      <c r="H34" s="93" t="str">
        <f t="shared" si="5"/>
        <v>No</v>
      </c>
      <c r="I34" s="91" t="s">
        <v>201</v>
      </c>
      <c r="J34" s="92"/>
      <c r="K34" s="81" t="str">
        <f t="shared" si="1"/>
        <v>Yes</v>
      </c>
      <c r="L34" s="91" t="str">
        <f t="shared" si="2"/>
        <v>Not Eligible</v>
      </c>
    </row>
    <row r="35" spans="1:12" ht="24" customHeight="1" x14ac:dyDescent="0.35">
      <c r="A35" s="62"/>
      <c r="B35" s="62"/>
      <c r="C35" s="91" t="s">
        <v>108</v>
      </c>
      <c r="D35" s="91" t="str">
        <f>_xlfn.XLOOKUP(C35,All!B:B,All!C:C,"check data",0,1)</f>
        <v>Introduction to Macroeconomics</v>
      </c>
      <c r="E35" s="91">
        <f>_xlfn.XLOOKUP(D35,All!C:C,All!D:D,"check data",0,1)</f>
        <v>3</v>
      </c>
      <c r="F35" s="91" t="s">
        <v>201</v>
      </c>
      <c r="G35" s="92"/>
      <c r="H35" s="93" t="str">
        <f t="shared" si="5"/>
        <v>No</v>
      </c>
      <c r="I35" s="91" t="s">
        <v>201</v>
      </c>
      <c r="J35" s="93"/>
      <c r="K35" s="81" t="str">
        <f t="shared" si="1"/>
        <v>Yes</v>
      </c>
      <c r="L35" s="91" t="str">
        <f t="shared" si="2"/>
        <v>Not Eligible</v>
      </c>
    </row>
    <row r="36" spans="1:12" ht="24" customHeight="1" x14ac:dyDescent="0.35">
      <c r="A36" s="62"/>
      <c r="B36" s="62"/>
      <c r="C36" s="91" t="s">
        <v>110</v>
      </c>
      <c r="D36" s="91" t="str">
        <f>_xlfn.XLOOKUP(C36,All!B:B,All!C:C,"check data",0,1)</f>
        <v>Sophomore Project</v>
      </c>
      <c r="E36" s="91">
        <f>_xlfn.XLOOKUP(D36,All!C:C,All!D:D,"check data",0,1)</f>
        <v>3</v>
      </c>
      <c r="F36" s="91" t="s">
        <v>98</v>
      </c>
      <c r="G36" s="92"/>
      <c r="H36" s="93" t="str">
        <f t="shared" si="5"/>
        <v>No</v>
      </c>
      <c r="I36" s="91" t="s">
        <v>201</v>
      </c>
      <c r="J36" s="93"/>
      <c r="K36" s="81" t="str">
        <f t="shared" si="1"/>
        <v>Yes</v>
      </c>
      <c r="L36" s="91" t="str">
        <f t="shared" si="2"/>
        <v>Not Eligible</v>
      </c>
    </row>
    <row r="37" spans="1:12" ht="24" customHeight="1" x14ac:dyDescent="0.35">
      <c r="A37" s="62"/>
      <c r="B37" s="62"/>
      <c r="C37" s="91" t="s">
        <v>42</v>
      </c>
      <c r="D37" s="91" t="str">
        <f>_xlfn.XLOOKUP(C37,All!B:B,All!C:C,"check data",0,1)</f>
        <v>Waves, Optics &amp; Quantum Physics</v>
      </c>
      <c r="E37" s="91">
        <f>_xlfn.XLOOKUP(D37,All!C:C,All!D:D,"check data",0,1)</f>
        <v>4</v>
      </c>
      <c r="F37" s="91" t="s">
        <v>18</v>
      </c>
      <c r="G37" s="92"/>
      <c r="H37" s="93" t="str">
        <f t="shared" si="5"/>
        <v>No</v>
      </c>
      <c r="I37" s="91" t="s">
        <v>201</v>
      </c>
      <c r="J37" s="93"/>
      <c r="K37" s="81" t="str">
        <f t="shared" si="1"/>
        <v>Yes</v>
      </c>
      <c r="L37" s="91" t="str">
        <f t="shared" si="2"/>
        <v>Not Eligible</v>
      </c>
    </row>
    <row r="38" spans="1:12" ht="24" customHeight="1" x14ac:dyDescent="0.35">
      <c r="A38" s="62"/>
      <c r="B38" s="62"/>
      <c r="C38" s="91" t="s">
        <v>112</v>
      </c>
      <c r="D38" s="91" t="str">
        <f>_xlfn.XLOOKUP(C38,All!B:B,All!C:C,"check data",0,1)</f>
        <v>Differential Equation </v>
      </c>
      <c r="E38" s="91">
        <f>_xlfn.XLOOKUP(D38,All!C:C,All!D:D,"check data",0,1)</f>
        <v>3</v>
      </c>
      <c r="F38" s="91" t="s">
        <v>100</v>
      </c>
      <c r="G38" s="92"/>
      <c r="H38" s="93" t="str">
        <f t="shared" si="5"/>
        <v>No</v>
      </c>
      <c r="I38" s="91" t="s">
        <v>201</v>
      </c>
      <c r="J38" s="92"/>
      <c r="K38" s="81" t="str">
        <f t="shared" si="1"/>
        <v>Yes</v>
      </c>
      <c r="L38" s="91" t="str">
        <f t="shared" si="2"/>
        <v>Not Eligible</v>
      </c>
    </row>
    <row r="39" spans="1:12" ht="24" customHeight="1" x14ac:dyDescent="0.35">
      <c r="A39" s="62"/>
      <c r="B39" s="62" t="s">
        <v>196</v>
      </c>
      <c r="C39" s="91" t="s">
        <v>116</v>
      </c>
      <c r="D39" s="91" t="str">
        <f>_xlfn.XLOOKUP(C39,All!B:B,All!C:C,"check data",0,1)</f>
        <v>Finance (MSB)</v>
      </c>
      <c r="E39" s="91">
        <f>_xlfn.XLOOKUP(D39,All!C:C,All!D:D,"check data",0,1)</f>
        <v>3</v>
      </c>
      <c r="F39" s="91" t="s">
        <v>201</v>
      </c>
      <c r="G39" s="92"/>
      <c r="H39" s="93" t="str">
        <f t="shared" si="0"/>
        <v>No</v>
      </c>
      <c r="I39" s="91" t="s">
        <v>201</v>
      </c>
      <c r="J39" s="92"/>
      <c r="K39" s="81" t="str">
        <f t="shared" si="1"/>
        <v>Yes</v>
      </c>
      <c r="L39" s="91" t="str">
        <f t="shared" si="2"/>
        <v>Not Eligible</v>
      </c>
    </row>
    <row r="40" spans="1:12" ht="24" customHeight="1" x14ac:dyDescent="0.35">
      <c r="A40" s="62"/>
      <c r="B40" s="62"/>
      <c r="C40" s="91" t="s">
        <v>122</v>
      </c>
      <c r="D40" s="91" t="str">
        <f>_xlfn.XLOOKUP(C40,All!B:B,All!C:C,"check data",0,1)</f>
        <v>Sophomore project</v>
      </c>
      <c r="E40" s="91">
        <f>_xlfn.XLOOKUP(D40,All!C:C,All!D:D,"check data",0,1)</f>
        <v>3</v>
      </c>
      <c r="F40" s="91" t="s">
        <v>98</v>
      </c>
      <c r="G40" s="92"/>
      <c r="H40" s="93" t="str">
        <f t="shared" si="0"/>
        <v>No</v>
      </c>
      <c r="I40" s="91" t="s">
        <v>201</v>
      </c>
      <c r="J40" s="92"/>
      <c r="K40" s="81" t="str">
        <f t="shared" si="1"/>
        <v>Yes</v>
      </c>
      <c r="L40" s="91" t="str">
        <f t="shared" si="2"/>
        <v>Not Eligible</v>
      </c>
    </row>
    <row r="41" spans="1:12" ht="24" customHeight="1" x14ac:dyDescent="0.35">
      <c r="A41" s="62"/>
      <c r="B41" s="62"/>
      <c r="C41" s="91" t="s">
        <v>112</v>
      </c>
      <c r="D41" s="91" t="str">
        <f>_xlfn.XLOOKUP(C41,All!B:B,All!C:C,"check data",0,1)</f>
        <v>Differential Equation </v>
      </c>
      <c r="E41" s="91">
        <f>_xlfn.XLOOKUP(D41,All!C:C,All!D:D,"check data",0,1)</f>
        <v>3</v>
      </c>
      <c r="F41" s="91" t="s">
        <v>100</v>
      </c>
      <c r="G41" s="92"/>
      <c r="H41" s="93" t="str">
        <f t="shared" si="0"/>
        <v>No</v>
      </c>
      <c r="I41" s="91" t="s">
        <v>201</v>
      </c>
      <c r="J41" s="93"/>
      <c r="K41" s="81" t="str">
        <f t="shared" si="1"/>
        <v>Yes</v>
      </c>
      <c r="L41" s="91" t="str">
        <f t="shared" si="2"/>
        <v>Not Eligible</v>
      </c>
    </row>
    <row r="42" spans="1:12" ht="24" customHeight="1" x14ac:dyDescent="0.35">
      <c r="A42" s="62"/>
      <c r="B42" s="62"/>
      <c r="C42" s="91" t="s">
        <v>133</v>
      </c>
      <c r="D42" s="91" t="str">
        <f>_xlfn.XLOOKUP(C42,All!B:B,All!C:C,"check data",0,1)</f>
        <v>Waves, Optics and Quantum physics</v>
      </c>
      <c r="E42" s="91">
        <f>_xlfn.XLOOKUP(D42,All!C:C,All!D:D,"check data",0,1)</f>
        <v>4</v>
      </c>
      <c r="F42" s="91" t="s">
        <v>18</v>
      </c>
      <c r="G42" s="92"/>
      <c r="H42" s="93" t="str">
        <f t="shared" si="0"/>
        <v>No</v>
      </c>
      <c r="I42" s="91" t="s">
        <v>201</v>
      </c>
      <c r="J42" s="93"/>
      <c r="K42" s="81" t="str">
        <f t="shared" si="1"/>
        <v>Yes</v>
      </c>
      <c r="L42" s="91" t="str">
        <f t="shared" si="2"/>
        <v>Not Eligible</v>
      </c>
    </row>
    <row r="43" spans="1:12" ht="24" customHeight="1" x14ac:dyDescent="0.35">
      <c r="A43" s="62"/>
      <c r="B43" s="62"/>
      <c r="C43" s="91" t="s">
        <v>135</v>
      </c>
      <c r="D43" s="91" t="str">
        <f>_xlfn.XLOOKUP(C43,All!B:B,All!C:C,"check data",0,1)</f>
        <v>Electrical Circuits</v>
      </c>
      <c r="E43" s="91">
        <f>_xlfn.XLOOKUP(D43,All!C:C,All!D:D,"check data",0,1)</f>
        <v>4</v>
      </c>
      <c r="F43" s="91" t="s">
        <v>7</v>
      </c>
      <c r="G43" s="92"/>
      <c r="H43" s="93" t="str">
        <f t="shared" si="0"/>
        <v>No</v>
      </c>
      <c r="I43" s="91" t="s">
        <v>201</v>
      </c>
      <c r="J43" s="93"/>
      <c r="K43" s="81" t="str">
        <f t="shared" si="1"/>
        <v>Yes</v>
      </c>
      <c r="L43" s="91" t="str">
        <f t="shared" si="2"/>
        <v>Not Eligible</v>
      </c>
    </row>
    <row r="44" spans="1:12" ht="24" customHeight="1" x14ac:dyDescent="0.35">
      <c r="A44" s="62"/>
      <c r="B44" s="62"/>
      <c r="C44" s="91" t="s">
        <v>125</v>
      </c>
      <c r="D44" s="91" t="str">
        <f>_xlfn.XLOOKUP(C44,All!B:B,All!C:C,"check data",0,1)</f>
        <v>Financial accounting (MSB)</v>
      </c>
      <c r="E44" s="91">
        <f>_xlfn.XLOOKUP(D44,All!C:C,All!D:D,"check data",0,1)</f>
        <v>3</v>
      </c>
      <c r="F44" s="91" t="s">
        <v>201</v>
      </c>
      <c r="G44" s="92"/>
      <c r="H44" s="93" t="str">
        <f t="shared" si="0"/>
        <v>No</v>
      </c>
      <c r="I44" s="91" t="s">
        <v>201</v>
      </c>
      <c r="J44" s="92"/>
      <c r="K44" s="81" t="str">
        <f t="shared" si="1"/>
        <v>Yes</v>
      </c>
      <c r="L44" s="91" t="str">
        <f t="shared" si="2"/>
        <v>Not Eligible</v>
      </c>
    </row>
    <row r="45" spans="1:12" ht="24" customHeight="1" x14ac:dyDescent="0.35">
      <c r="A45" s="62"/>
      <c r="B45" s="62"/>
      <c r="C45" s="91" t="s">
        <v>127</v>
      </c>
      <c r="D45" s="91" t="str">
        <f>_xlfn.XLOOKUP(C45,All!B:B,All!C:C,"check data",0,1)</f>
        <v>Computer Organization and Design</v>
      </c>
      <c r="E45" s="91">
        <f>_xlfn.XLOOKUP(D45,All!C:C,All!D:D,"check data",0,1)</f>
        <v>4</v>
      </c>
      <c r="F45" s="91" t="s">
        <v>3</v>
      </c>
      <c r="G45" s="92"/>
      <c r="H45" s="93" t="str">
        <f t="shared" ref="H45:H51" si="6">IF(OR(ISNUMBER(SEARCH("D+",G45)),ISNUMBER(SEARCH("C",G45)),ISNUMBER(SEARCH("B",G45)),ISNUMBER(SEARCH("A",G45)),ISNUMBER(SEARCH("Transferred",G45))),"Yes","No")</f>
        <v>No</v>
      </c>
      <c r="I45" s="91" t="s">
        <v>201</v>
      </c>
      <c r="J45" s="92"/>
      <c r="K45" s="81" t="str">
        <f t="shared" si="1"/>
        <v>Yes</v>
      </c>
      <c r="L45" s="91" t="str">
        <f t="shared" si="2"/>
        <v>Not Eligible</v>
      </c>
    </row>
    <row r="46" spans="1:12" ht="24" customHeight="1" x14ac:dyDescent="0.35">
      <c r="A46" s="62"/>
      <c r="B46" s="62"/>
      <c r="C46" s="91" t="s">
        <v>129</v>
      </c>
      <c r="D46" s="91" t="str">
        <f>_xlfn.XLOOKUP(C46,All!B:B,All!C:C,"check data",0,1)</f>
        <v>Graph Theory &amp; Applications</v>
      </c>
      <c r="E46" s="91">
        <f>_xlfn.XLOOKUP(D46,All!C:C,All!D:D,"check data",0,1)</f>
        <v>3</v>
      </c>
      <c r="F46" s="91" t="s">
        <v>15</v>
      </c>
      <c r="G46" s="92"/>
      <c r="H46" s="93" t="str">
        <f>IF(OR(ISNUMBER(SEARCH("D+",G46)),ISNUMBER(SEARCH("C",G46)),ISNUMBER(SEARCH("B",G46)),ISNUMBER(SEARCH("A",G46)),ISNUMBER(SEARCH("Transferred",G46))),"Yes","No")</f>
        <v>No</v>
      </c>
      <c r="I46" s="91" t="s">
        <v>63</v>
      </c>
      <c r="J46" s="92"/>
      <c r="K46" s="81" t="str">
        <f t="shared" si="1"/>
        <v>No</v>
      </c>
      <c r="L46" s="91" t="str">
        <f t="shared" si="2"/>
        <v>Not Eligible</v>
      </c>
    </row>
    <row r="47" spans="1:12" ht="24" customHeight="1" x14ac:dyDescent="0.35">
      <c r="A47" s="62"/>
      <c r="B47" s="62" t="s">
        <v>197</v>
      </c>
      <c r="C47" s="91" t="s">
        <v>137</v>
      </c>
      <c r="D47" s="91" t="str">
        <f>_xlfn.XLOOKUP(C47,All!B:B,All!C:C,"check data",0,1)</f>
        <v>Chemistry II</v>
      </c>
      <c r="E47" s="91">
        <f>_xlfn.XLOOKUP(D47,All!C:C,All!D:D,"check data",0,1)</f>
        <v>4</v>
      </c>
      <c r="F47" s="91" t="s">
        <v>12</v>
      </c>
      <c r="G47" s="92"/>
      <c r="H47" s="93" t="str">
        <f t="shared" si="6"/>
        <v>No</v>
      </c>
      <c r="I47" s="91" t="s">
        <v>201</v>
      </c>
      <c r="J47" s="93"/>
      <c r="K47" s="81" t="str">
        <f t="shared" si="1"/>
        <v>Yes</v>
      </c>
      <c r="L47" s="91" t="str">
        <f t="shared" si="2"/>
        <v>Not Eligible</v>
      </c>
    </row>
    <row r="48" spans="1:12" ht="24" customHeight="1" x14ac:dyDescent="0.35">
      <c r="A48" s="62"/>
      <c r="B48" s="62"/>
      <c r="C48" s="91" t="s">
        <v>41</v>
      </c>
      <c r="D48" s="91" t="str">
        <f>_xlfn.XLOOKUP(C48,All!B:B,All!C:C,"check data",0,1)</f>
        <v>Electrical Circuits</v>
      </c>
      <c r="E48" s="91">
        <f>_xlfn.XLOOKUP(D48,All!C:C,All!D:D,"check data",0,1)</f>
        <v>4</v>
      </c>
      <c r="F48" s="91" t="s">
        <v>7</v>
      </c>
      <c r="G48" s="92"/>
      <c r="H48" s="93" t="str">
        <f t="shared" si="6"/>
        <v>No</v>
      </c>
      <c r="I48" s="91" t="s">
        <v>201</v>
      </c>
      <c r="J48" s="93"/>
      <c r="K48" s="81" t="str">
        <f t="shared" si="1"/>
        <v>Yes</v>
      </c>
      <c r="L48" s="91" t="str">
        <f t="shared" si="2"/>
        <v>Not Eligible</v>
      </c>
    </row>
    <row r="49" spans="1:12" ht="24" customHeight="1" x14ac:dyDescent="0.35">
      <c r="A49" s="62"/>
      <c r="B49" s="62"/>
      <c r="C49" s="91" t="s">
        <v>108</v>
      </c>
      <c r="D49" s="91" t="str">
        <f>_xlfn.XLOOKUP(C49,All!B:B,All!C:C,"check data",0,1)</f>
        <v>Introduction to Macroeconomics</v>
      </c>
      <c r="E49" s="91">
        <f>_xlfn.XLOOKUP(D49,All!C:C,All!D:D,"check data",0,1)</f>
        <v>3</v>
      </c>
      <c r="F49" s="91" t="s">
        <v>202</v>
      </c>
      <c r="G49" s="92"/>
      <c r="H49" s="93" t="str">
        <f t="shared" si="6"/>
        <v>No</v>
      </c>
      <c r="I49" s="91" t="s">
        <v>201</v>
      </c>
      <c r="J49" s="93"/>
      <c r="K49" s="81" t="str">
        <f t="shared" si="1"/>
        <v>Yes</v>
      </c>
      <c r="L49" s="91" t="str">
        <f t="shared" si="2"/>
        <v>Not Eligible</v>
      </c>
    </row>
    <row r="50" spans="1:12" ht="24" customHeight="1" x14ac:dyDescent="0.35">
      <c r="A50" s="62"/>
      <c r="B50" s="62"/>
      <c r="C50" s="91" t="s">
        <v>110</v>
      </c>
      <c r="D50" s="91" t="str">
        <f>_xlfn.XLOOKUP(C50,All!B:B,All!C:C,"check data",0,1)</f>
        <v>Sophomore Project</v>
      </c>
      <c r="E50" s="91">
        <f>_xlfn.XLOOKUP(D50,All!C:C,All!D:D,"check data",0,1)</f>
        <v>3</v>
      </c>
      <c r="F50" s="91" t="s">
        <v>98</v>
      </c>
      <c r="G50" s="92"/>
      <c r="H50" s="93" t="str">
        <f t="shared" ref="H50" si="7">IF(OR(ISNUMBER(SEARCH("D+",G50)),ISNUMBER(SEARCH("C",G50)),ISNUMBER(SEARCH("B",G50)),ISNUMBER(SEARCH("A",G50)),ISNUMBER(SEARCH("Transferred",G50))),"Yes","No")</f>
        <v>No</v>
      </c>
      <c r="I50" s="91" t="s">
        <v>201</v>
      </c>
      <c r="J50" s="92"/>
      <c r="K50" s="81" t="str">
        <f t="shared" si="1"/>
        <v>Yes</v>
      </c>
      <c r="L50" s="91" t="str">
        <f t="shared" si="2"/>
        <v>Not Eligible</v>
      </c>
    </row>
    <row r="51" spans="1:12" ht="24" customHeight="1" x14ac:dyDescent="0.35">
      <c r="A51" s="62"/>
      <c r="B51" s="62"/>
      <c r="C51" s="91" t="s">
        <v>112</v>
      </c>
      <c r="D51" s="91" t="str">
        <f>_xlfn.XLOOKUP(C51,All!B:B,All!C:C,"check data",0,1)</f>
        <v>Differential Equation </v>
      </c>
      <c r="E51" s="91">
        <f>_xlfn.XLOOKUP(D51,All!C:C,All!D:D,"check data",0,1)</f>
        <v>3</v>
      </c>
      <c r="F51" s="91" t="s">
        <v>100</v>
      </c>
      <c r="G51" s="92"/>
      <c r="H51" s="93" t="str">
        <f t="shared" si="6"/>
        <v>No</v>
      </c>
      <c r="I51" s="91" t="s">
        <v>201</v>
      </c>
      <c r="J51" s="92"/>
      <c r="K51" s="81" t="str">
        <f t="shared" si="1"/>
        <v>Yes</v>
      </c>
      <c r="L51" s="91" t="str">
        <f t="shared" si="2"/>
        <v>Not Eligible</v>
      </c>
    </row>
    <row r="52" spans="1:12" ht="24" customHeight="1" x14ac:dyDescent="0.35">
      <c r="A52" s="62"/>
      <c r="B52" s="62"/>
      <c r="C52" s="91" t="s">
        <v>42</v>
      </c>
      <c r="D52" s="91" t="str">
        <f>_xlfn.XLOOKUP(C52,All!B:B,All!C:C,"check data",0,1)</f>
        <v>Waves, Optics &amp; Quantum Physics</v>
      </c>
      <c r="E52" s="91">
        <f>_xlfn.XLOOKUP(D52,All!C:C,All!D:D,"check data",0,1)</f>
        <v>4</v>
      </c>
      <c r="F52" s="91" t="s">
        <v>18</v>
      </c>
      <c r="G52" s="92"/>
      <c r="H52" s="93" t="str">
        <f t="shared" si="0"/>
        <v>No</v>
      </c>
      <c r="I52" s="91" t="s">
        <v>201</v>
      </c>
      <c r="J52" s="92"/>
      <c r="K52" s="81" t="str">
        <f t="shared" si="1"/>
        <v>Yes</v>
      </c>
      <c r="L52" s="91" t="str">
        <f t="shared" si="2"/>
        <v>Not Eligible</v>
      </c>
    </row>
    <row r="53" spans="1:12" ht="24" customHeight="1" x14ac:dyDescent="0.35">
      <c r="A53" s="66" t="s">
        <v>64</v>
      </c>
      <c r="B53" s="66" t="s">
        <v>65</v>
      </c>
      <c r="C53" s="94" t="s">
        <v>30</v>
      </c>
      <c r="D53" s="94" t="str">
        <f>_xlfn.XLOOKUP(C53,All!B:B,All!C:C,"check data",0,1)</f>
        <v>Graph Theory &amp; Application</v>
      </c>
      <c r="E53" s="94">
        <f>_xlfn.XLOOKUP(D53,All!C:C,All!D:D,"check data",0,1)</f>
        <v>3</v>
      </c>
      <c r="F53" s="94" t="s">
        <v>15</v>
      </c>
      <c r="G53" s="95"/>
      <c r="H53" s="96" t="str">
        <f>IF(OR(ISNUMBER(SEARCH("C",G53)),ISNUMBER(SEARCH("B",G53)),ISNUMBER(SEARCH("A",G53)),ISNUMBER(SEARCH("Transferred",G53))),"Yes","No")</f>
        <v>No</v>
      </c>
      <c r="I53" s="94" t="s">
        <v>63</v>
      </c>
      <c r="J53" s="95"/>
      <c r="K53" s="81" t="str">
        <f t="shared" si="1"/>
        <v>No</v>
      </c>
      <c r="L53" s="94" t="str">
        <f t="shared" si="2"/>
        <v>Not Eligible</v>
      </c>
    </row>
    <row r="54" spans="1:12" ht="24" customHeight="1" x14ac:dyDescent="0.35">
      <c r="A54" s="66"/>
      <c r="B54" s="66"/>
      <c r="C54" s="94" t="s">
        <v>28</v>
      </c>
      <c r="D54" s="94" t="str">
        <f>_xlfn.XLOOKUP(C54,All!B:B,All!C:C,"check data",0,1)</f>
        <v xml:space="preserve">Introduction to Management </v>
      </c>
      <c r="E54" s="94">
        <f>_xlfn.XLOOKUP(D54,All!C:C,All!D:D,"check data",0,1)</f>
        <v>3</v>
      </c>
      <c r="F54" s="94" t="s">
        <v>201</v>
      </c>
      <c r="G54" s="95"/>
      <c r="H54" s="96" t="str">
        <f t="shared" ref="H54:H103" si="8">IF(OR(ISNUMBER(SEARCH("C",G54)),ISNUMBER(SEARCH("B",G54)),ISNUMBER(SEARCH("A",G54)),ISNUMBER(SEARCH("Transferred",G54))),"Yes","No")</f>
        <v>No</v>
      </c>
      <c r="I54" s="94" t="s">
        <v>201</v>
      </c>
      <c r="J54" s="95"/>
      <c r="K54" s="81" t="str">
        <f t="shared" si="1"/>
        <v>Yes</v>
      </c>
      <c r="L54" s="94" t="str">
        <f t="shared" si="2"/>
        <v>Not Eligible</v>
      </c>
    </row>
    <row r="55" spans="1:12" ht="24" customHeight="1" x14ac:dyDescent="0.35">
      <c r="A55" s="66"/>
      <c r="B55" s="66"/>
      <c r="C55" s="94" t="s">
        <v>141</v>
      </c>
      <c r="D55" s="94" t="str">
        <f>_xlfn.XLOOKUP(C55,All!B:B,All!C:C,"check data",0,1)</f>
        <v>Junior Project</v>
      </c>
      <c r="E55" s="94">
        <f>_xlfn.XLOOKUP(D55,All!C:C,All!D:D,"check data",0,1)</f>
        <v>3</v>
      </c>
      <c r="F55" s="94" t="s">
        <v>110</v>
      </c>
      <c r="G55" s="95"/>
      <c r="H55" s="96" t="str">
        <f t="shared" si="8"/>
        <v>No</v>
      </c>
      <c r="I55" s="94" t="s">
        <v>201</v>
      </c>
      <c r="J55" s="96"/>
      <c r="K55" s="81" t="str">
        <f t="shared" si="1"/>
        <v>Yes</v>
      </c>
      <c r="L55" s="94" t="str">
        <f t="shared" si="2"/>
        <v>Not Eligible</v>
      </c>
    </row>
    <row r="56" spans="1:12" ht="24" customHeight="1" x14ac:dyDescent="0.35">
      <c r="A56" s="66"/>
      <c r="B56" s="66"/>
      <c r="C56" s="94" t="s">
        <v>143</v>
      </c>
      <c r="D56" s="94" t="str">
        <f>_xlfn.XLOOKUP(C56,All!B:B,All!C:C,"check data",0,1)</f>
        <v>Global Software Development</v>
      </c>
      <c r="E56" s="94">
        <f>_xlfn.XLOOKUP(D56,All!C:C,All!D:D,"check data",0,1)</f>
        <v>4</v>
      </c>
      <c r="F56" s="94" t="s">
        <v>25</v>
      </c>
      <c r="G56" s="95"/>
      <c r="H56" s="96" t="str">
        <f t="shared" si="8"/>
        <v>No</v>
      </c>
      <c r="I56" s="94" t="s">
        <v>201</v>
      </c>
      <c r="J56" s="96"/>
      <c r="K56" s="81" t="str">
        <f t="shared" si="1"/>
        <v>Yes</v>
      </c>
      <c r="L56" s="94" t="str">
        <f t="shared" si="2"/>
        <v>Not Eligible</v>
      </c>
    </row>
    <row r="57" spans="1:12" ht="24" customHeight="1" x14ac:dyDescent="0.35">
      <c r="A57" s="66"/>
      <c r="B57" s="66"/>
      <c r="C57" s="94" t="s">
        <v>23</v>
      </c>
      <c r="D57" s="94" t="str">
        <f>_xlfn.XLOOKUP(C57,All!B:B,All!C:C,"check data",0,1)</f>
        <v xml:space="preserve">Requirements &amp; User Experience </v>
      </c>
      <c r="E57" s="94">
        <f>_xlfn.XLOOKUP(D57,All!C:C,All!D:D,"check data",0,1)</f>
        <v>4</v>
      </c>
      <c r="F57" s="94" t="s">
        <v>25</v>
      </c>
      <c r="G57" s="95"/>
      <c r="H57" s="96" t="str">
        <f t="shared" si="8"/>
        <v>No</v>
      </c>
      <c r="I57" s="94" t="s">
        <v>201</v>
      </c>
      <c r="J57" s="96"/>
      <c r="K57" s="81" t="str">
        <f t="shared" si="1"/>
        <v>Yes</v>
      </c>
      <c r="L57" s="94" t="str">
        <f t="shared" si="2"/>
        <v>Not Eligible</v>
      </c>
    </row>
    <row r="58" spans="1:12" ht="24" customHeight="1" x14ac:dyDescent="0.35">
      <c r="A58" s="66"/>
      <c r="B58" s="66"/>
      <c r="C58" s="94" t="s">
        <v>146</v>
      </c>
      <c r="D58" s="94" t="str">
        <f>_xlfn.XLOOKUP(C58,All!B:B,All!C:C,"check data",0,1)</f>
        <v>Mobile Software Development</v>
      </c>
      <c r="E58" s="94">
        <f>_xlfn.XLOOKUP(D58,All!C:C,All!D:D,"check data",0,1)</f>
        <v>4</v>
      </c>
      <c r="F58" s="94" t="s">
        <v>24</v>
      </c>
      <c r="G58" s="95"/>
      <c r="H58" s="96" t="str">
        <f t="shared" si="8"/>
        <v>No</v>
      </c>
      <c r="I58" s="94" t="s">
        <v>201</v>
      </c>
      <c r="J58" s="96"/>
      <c r="K58" s="81" t="str">
        <f t="shared" si="1"/>
        <v>Yes</v>
      </c>
      <c r="L58" s="94" t="str">
        <f t="shared" si="2"/>
        <v>Not Eligible</v>
      </c>
    </row>
    <row r="59" spans="1:12" ht="24" customHeight="1" x14ac:dyDescent="0.35">
      <c r="A59" s="66"/>
      <c r="B59" s="66" t="s">
        <v>198</v>
      </c>
      <c r="C59" s="94" t="s">
        <v>32</v>
      </c>
      <c r="D59" s="94" t="str">
        <f>_xlfn.XLOOKUP(C59,All!B:B,All!C:C,"check data",0,1)</f>
        <v>Governance &amp; Citizenship</v>
      </c>
      <c r="E59" s="94">
        <f>_xlfn.XLOOKUP(D59,All!C:C,All!D:D,"check data",0,1)</f>
        <v>3</v>
      </c>
      <c r="F59" s="94" t="s">
        <v>19</v>
      </c>
      <c r="G59" s="95"/>
      <c r="H59" s="96" t="str">
        <f t="shared" si="8"/>
        <v>No</v>
      </c>
      <c r="I59" s="94" t="s">
        <v>201</v>
      </c>
      <c r="J59" s="96"/>
      <c r="K59" s="81" t="str">
        <f t="shared" si="1"/>
        <v>Yes</v>
      </c>
      <c r="L59" s="94" t="str">
        <f t="shared" si="2"/>
        <v>Not Eligible</v>
      </c>
    </row>
    <row r="60" spans="1:12" ht="24" customHeight="1" x14ac:dyDescent="0.35">
      <c r="A60" s="66"/>
      <c r="B60" s="66"/>
      <c r="C60" s="94" t="s">
        <v>26</v>
      </c>
      <c r="D60" s="94" t="str">
        <f>_xlfn.XLOOKUP(C60,All!B:B,All!C:C,"check data",0,1)</f>
        <v>Startup Engineering</v>
      </c>
      <c r="E60" s="94">
        <f>_xlfn.XLOOKUP(D60,All!C:C,All!D:D,"check data",0,1)</f>
        <v>3</v>
      </c>
      <c r="F60" s="94" t="s">
        <v>110</v>
      </c>
      <c r="G60" s="95"/>
      <c r="H60" s="96" t="str">
        <f t="shared" si="8"/>
        <v>No</v>
      </c>
      <c r="I60" s="94" t="s">
        <v>201</v>
      </c>
      <c r="J60" s="96"/>
      <c r="K60" s="81" t="str">
        <f t="shared" si="1"/>
        <v>Yes</v>
      </c>
      <c r="L60" s="94" t="str">
        <f t="shared" si="2"/>
        <v>Not Eligible</v>
      </c>
    </row>
    <row r="61" spans="1:12" ht="24" customHeight="1" x14ac:dyDescent="0.35">
      <c r="A61" s="66"/>
      <c r="B61" s="66"/>
      <c r="C61" s="94" t="s">
        <v>148</v>
      </c>
      <c r="D61" s="94" t="str">
        <f>_xlfn.XLOOKUP(C61,All!B:B,All!C:C,"check data",0,1)</f>
        <v>Multivariable Calculus &amp; Numerical Methods</v>
      </c>
      <c r="E61" s="94">
        <f>_xlfn.XLOOKUP(D61,All!C:C,All!D:D,"check data",0,1)</f>
        <v>4</v>
      </c>
      <c r="F61" s="94" t="s">
        <v>7</v>
      </c>
      <c r="G61" s="95"/>
      <c r="H61" s="96" t="str">
        <f t="shared" si="8"/>
        <v>No</v>
      </c>
      <c r="I61" s="94" t="s">
        <v>201</v>
      </c>
      <c r="J61" s="96"/>
      <c r="K61" s="81" t="str">
        <f t="shared" si="1"/>
        <v>Yes</v>
      </c>
      <c r="L61" s="94" t="str">
        <f t="shared" si="2"/>
        <v>Not Eligible</v>
      </c>
    </row>
    <row r="62" spans="1:12" ht="24" customHeight="1" x14ac:dyDescent="0.35">
      <c r="A62" s="66"/>
      <c r="B62" s="66"/>
      <c r="C62" s="94" t="s">
        <v>141</v>
      </c>
      <c r="D62" s="94" t="str">
        <f>_xlfn.XLOOKUP(C62,All!B:B,All!C:C,"check data",0,1)</f>
        <v>Junior Project</v>
      </c>
      <c r="E62" s="94">
        <f>_xlfn.XLOOKUP(D62,All!C:C,All!D:D,"check data",0,1)</f>
        <v>3</v>
      </c>
      <c r="F62" s="94" t="s">
        <v>110</v>
      </c>
      <c r="G62" s="95"/>
      <c r="H62" s="96" t="str">
        <f t="shared" si="8"/>
        <v>No</v>
      </c>
      <c r="I62" s="94" t="s">
        <v>201</v>
      </c>
      <c r="J62" s="96"/>
      <c r="K62" s="81" t="str">
        <f t="shared" si="1"/>
        <v>Yes</v>
      </c>
      <c r="L62" s="94" t="str">
        <f t="shared" si="2"/>
        <v>Not Eligible</v>
      </c>
    </row>
    <row r="63" spans="1:12" ht="24" customHeight="1" x14ac:dyDescent="0.35">
      <c r="A63" s="66"/>
      <c r="B63" s="66"/>
      <c r="C63" s="94" t="s">
        <v>21</v>
      </c>
      <c r="D63" s="94" t="str">
        <f>_xlfn.XLOOKUP(C63,All!B:B,All!C:C,"check data",0,1)</f>
        <v>Database Management Systems</v>
      </c>
      <c r="E63" s="94">
        <f>_xlfn.XLOOKUP(D63,All!C:C,All!D:D,"check data",0,1)</f>
        <v>4</v>
      </c>
      <c r="F63" s="94" t="s">
        <v>3</v>
      </c>
      <c r="G63" s="95"/>
      <c r="H63" s="96" t="str">
        <f t="shared" si="8"/>
        <v>No</v>
      </c>
      <c r="I63" s="94" t="s">
        <v>201</v>
      </c>
      <c r="J63" s="96"/>
      <c r="K63" s="81" t="str">
        <f t="shared" si="1"/>
        <v>Yes</v>
      </c>
      <c r="L63" s="94" t="str">
        <f t="shared" si="2"/>
        <v>Not Eligible</v>
      </c>
    </row>
    <row r="64" spans="1:12" ht="24" customHeight="1" x14ac:dyDescent="0.35">
      <c r="A64" s="66"/>
      <c r="B64" s="66"/>
      <c r="C64" s="97" t="s">
        <v>150</v>
      </c>
      <c r="D64" s="94" t="str">
        <f>_xlfn.XLOOKUP(C64,All!B:B,All!C:C,"check data",0,1)</f>
        <v>Feedback Control Systems</v>
      </c>
      <c r="E64" s="97">
        <f>_xlfn.XLOOKUP(D64,All!C:C,All!D:D,"check data",0,1)</f>
        <v>4</v>
      </c>
      <c r="F64" s="97" t="s">
        <v>45</v>
      </c>
      <c r="G64" s="95"/>
      <c r="H64" s="96" t="str">
        <f t="shared" si="8"/>
        <v>No</v>
      </c>
      <c r="I64" s="97" t="s">
        <v>201</v>
      </c>
      <c r="J64" s="96"/>
      <c r="K64" s="81" t="str">
        <f t="shared" si="1"/>
        <v>Yes</v>
      </c>
      <c r="L64" s="97" t="str">
        <f t="shared" si="2"/>
        <v>Not Eligible</v>
      </c>
    </row>
    <row r="65" spans="1:12" ht="24" customHeight="1" x14ac:dyDescent="0.35">
      <c r="A65" s="66"/>
      <c r="B65" s="66" t="s">
        <v>66</v>
      </c>
      <c r="C65" s="97" t="s">
        <v>141</v>
      </c>
      <c r="D65" s="94" t="str">
        <f>_xlfn.XLOOKUP(C65,All!B:B,All!C:C,"check data",0,1)</f>
        <v>Junior Project</v>
      </c>
      <c r="E65" s="97">
        <f>_xlfn.XLOOKUP(D65,All!C:C,All!D:D,"check data",0,1)</f>
        <v>3</v>
      </c>
      <c r="F65" s="97" t="s">
        <v>110</v>
      </c>
      <c r="G65" s="95"/>
      <c r="H65" s="96" t="str">
        <f t="shared" si="8"/>
        <v>No</v>
      </c>
      <c r="I65" s="97" t="s">
        <v>201</v>
      </c>
      <c r="J65" s="96"/>
      <c r="K65" s="81" t="str">
        <f t="shared" si="1"/>
        <v>Yes</v>
      </c>
      <c r="L65" s="97" t="str">
        <f t="shared" si="2"/>
        <v>Not Eligible</v>
      </c>
    </row>
    <row r="66" spans="1:12" ht="24" customHeight="1" x14ac:dyDescent="0.35">
      <c r="A66" s="66"/>
      <c r="B66" s="66"/>
      <c r="C66" s="97" t="s">
        <v>152</v>
      </c>
      <c r="D66" s="94" t="str">
        <f>_xlfn.XLOOKUP(C66,All!B:B,All!C:C,"check data",0,1)</f>
        <v>Electromechanical Conversion Systems</v>
      </c>
      <c r="E66" s="97">
        <f>_xlfn.XLOOKUP(D66,All!C:C,All!D:D,"check data",0,1)</f>
        <v>4</v>
      </c>
      <c r="F66" s="97" t="s">
        <v>44</v>
      </c>
      <c r="G66" s="95"/>
      <c r="H66" s="96" t="str">
        <f t="shared" si="8"/>
        <v>No</v>
      </c>
      <c r="I66" s="97" t="s">
        <v>201</v>
      </c>
      <c r="J66" s="96"/>
      <c r="K66" s="81" t="str">
        <f t="shared" si="1"/>
        <v>Yes</v>
      </c>
      <c r="L66" s="97" t="str">
        <f t="shared" si="2"/>
        <v>Not Eligible</v>
      </c>
    </row>
    <row r="67" spans="1:12" ht="24" customHeight="1" x14ac:dyDescent="0.35">
      <c r="A67" s="66"/>
      <c r="B67" s="66"/>
      <c r="C67" s="97" t="s">
        <v>154</v>
      </c>
      <c r="D67" s="94" t="str">
        <f>_xlfn.XLOOKUP(C67,All!B:B,All!C:C,"check data",0,1)</f>
        <v xml:space="preserve">Intermediate Heat Transfer </v>
      </c>
      <c r="E67" s="97">
        <f>_xlfn.XLOOKUP(D67,All!C:C,All!D:D,"check data",0,1)</f>
        <v>4</v>
      </c>
      <c r="F67" s="97" t="s">
        <v>112</v>
      </c>
      <c r="G67" s="95"/>
      <c r="H67" s="96" t="str">
        <f t="shared" si="8"/>
        <v>No</v>
      </c>
      <c r="I67" s="97" t="s">
        <v>206</v>
      </c>
      <c r="J67" s="96"/>
      <c r="K67" s="81" t="str">
        <f t="shared" ref="K67:K103" si="9">IF(I67="-","Yes",IF(OR(ISNUMBER(SEARCH("D+",J67)),ISNUMBER(SEARCH("C",J67)),ISNUMBER(SEARCH("B",J67)),ISNUMBER(SEARCH("A",J67)),ISNUMBER(SEARCH("Transferred",J67))),"Yes","No"))</f>
        <v>No</v>
      </c>
      <c r="L67" s="97" t="str">
        <f t="shared" ref="L67:L103" si="10">IF(AND(H67="YES",K67= "YES"), "Eligible", "Not Eligible")</f>
        <v>Not Eligible</v>
      </c>
    </row>
    <row r="68" spans="1:12" ht="24" customHeight="1" x14ac:dyDescent="0.35">
      <c r="A68" s="66"/>
      <c r="B68" s="66"/>
      <c r="C68" s="97" t="s">
        <v>32</v>
      </c>
      <c r="D68" s="94" t="str">
        <f>_xlfn.XLOOKUP(C68,All!B:B,All!C:C,"check data",0,1)</f>
        <v>Governance &amp; Citizenship</v>
      </c>
      <c r="E68" s="97">
        <f>_xlfn.XLOOKUP(D68,All!C:C,All!D:D,"check data",0,1)</f>
        <v>3</v>
      </c>
      <c r="F68" s="97" t="s">
        <v>19</v>
      </c>
      <c r="G68" s="95"/>
      <c r="H68" s="96" t="str">
        <f t="shared" si="8"/>
        <v>No</v>
      </c>
      <c r="I68" s="97" t="s">
        <v>201</v>
      </c>
      <c r="J68" s="96"/>
      <c r="K68" s="81" t="str">
        <f t="shared" si="9"/>
        <v>Yes</v>
      </c>
      <c r="L68" s="97" t="str">
        <f t="shared" si="10"/>
        <v>Not Eligible</v>
      </c>
    </row>
    <row r="69" spans="1:12" ht="24" customHeight="1" x14ac:dyDescent="0.35">
      <c r="A69" s="66"/>
      <c r="B69" s="66"/>
      <c r="C69" s="97" t="s">
        <v>26</v>
      </c>
      <c r="D69" s="94" t="str">
        <f>_xlfn.XLOOKUP(C69,All!B:B,All!C:C,"check data",0,1)</f>
        <v>Startup Engineering</v>
      </c>
      <c r="E69" s="97">
        <f>_xlfn.XLOOKUP(D69,All!C:C,All!D:D,"check data",0,1)</f>
        <v>3</v>
      </c>
      <c r="F69" s="97" t="s">
        <v>110</v>
      </c>
      <c r="G69" s="95"/>
      <c r="H69" s="96" t="str">
        <f t="shared" si="8"/>
        <v>No</v>
      </c>
      <c r="I69" s="97" t="s">
        <v>201</v>
      </c>
      <c r="J69" s="96"/>
      <c r="K69" s="81" t="str">
        <f t="shared" si="9"/>
        <v>Yes</v>
      </c>
      <c r="L69" s="97" t="str">
        <f t="shared" si="10"/>
        <v>Not Eligible</v>
      </c>
    </row>
    <row r="70" spans="1:12" ht="24" customHeight="1" x14ac:dyDescent="0.35">
      <c r="A70" s="66"/>
      <c r="B70" s="66"/>
      <c r="C70" s="97" t="s">
        <v>150</v>
      </c>
      <c r="D70" s="94" t="str">
        <f>_xlfn.XLOOKUP(C70,All!B:B,All!C:C,"check data",0,1)</f>
        <v>Feedback Control Systems</v>
      </c>
      <c r="E70" s="94">
        <f>_xlfn.XLOOKUP(D70,All!C:C,All!D:D,"check data",0,1)</f>
        <v>4</v>
      </c>
      <c r="F70" s="94" t="s">
        <v>45</v>
      </c>
      <c r="G70" s="95"/>
      <c r="H70" s="96" t="str">
        <f t="shared" si="8"/>
        <v>No</v>
      </c>
      <c r="I70" s="94" t="s">
        <v>201</v>
      </c>
      <c r="J70" s="95"/>
      <c r="K70" s="81" t="str">
        <f t="shared" si="9"/>
        <v>Yes</v>
      </c>
      <c r="L70" s="97" t="str">
        <f t="shared" si="10"/>
        <v>Not Eligible</v>
      </c>
    </row>
    <row r="71" spans="1:12" ht="24" customHeight="1" x14ac:dyDescent="0.35">
      <c r="A71" s="63" t="s">
        <v>67</v>
      </c>
      <c r="B71" s="63" t="s">
        <v>68</v>
      </c>
      <c r="C71" s="98" t="s">
        <v>157</v>
      </c>
      <c r="D71" s="99" t="str">
        <f>_xlfn.XLOOKUP(C71,All!B:B,All!C:C,"check data",0,1)</f>
        <v>Engineering Ethics &amp; Professional Practice</v>
      </c>
      <c r="E71" s="99">
        <f>_xlfn.XLOOKUP(D71,All!C:C,All!D:D,"check data",0,1)</f>
        <v>3</v>
      </c>
      <c r="F71" s="99" t="s">
        <v>32</v>
      </c>
      <c r="G71" s="100"/>
      <c r="H71" s="96" t="str">
        <f t="shared" si="8"/>
        <v>No</v>
      </c>
      <c r="I71" s="99" t="s">
        <v>201</v>
      </c>
      <c r="J71" s="100"/>
      <c r="K71" s="81" t="str">
        <f t="shared" si="9"/>
        <v>Yes</v>
      </c>
      <c r="L71" s="98" t="str">
        <f t="shared" si="10"/>
        <v>Not Eligible</v>
      </c>
    </row>
    <row r="72" spans="1:12" ht="24" customHeight="1" x14ac:dyDescent="0.35">
      <c r="A72" s="63"/>
      <c r="B72" s="63"/>
      <c r="C72" s="98" t="s">
        <v>159</v>
      </c>
      <c r="D72" s="99" t="str">
        <f>_xlfn.XLOOKUP(C72,All!B:B,All!C:C,"check data",0,1)</f>
        <v>Senior Project</v>
      </c>
      <c r="E72" s="99">
        <f>_xlfn.XLOOKUP(D72,All!C:C,All!D:D,"check data",0,1)</f>
        <v>3</v>
      </c>
      <c r="F72" s="99" t="s">
        <v>141</v>
      </c>
      <c r="G72" s="100"/>
      <c r="H72" s="96" t="str">
        <f t="shared" si="8"/>
        <v>No</v>
      </c>
      <c r="I72" s="99" t="s">
        <v>201</v>
      </c>
      <c r="J72" s="100"/>
      <c r="K72" s="81" t="str">
        <f t="shared" si="9"/>
        <v>Yes</v>
      </c>
      <c r="L72" s="98" t="str">
        <f t="shared" si="10"/>
        <v>Not Eligible</v>
      </c>
    </row>
    <row r="73" spans="1:12" ht="24" customHeight="1" x14ac:dyDescent="0.35">
      <c r="A73" s="63"/>
      <c r="B73" s="63"/>
      <c r="C73" s="98" t="s">
        <v>161</v>
      </c>
      <c r="D73" s="99" t="str">
        <f>_xlfn.XLOOKUP(C73,All!B:B,All!C:C,"check data",0,1)</f>
        <v>Distributed Systems</v>
      </c>
      <c r="E73" s="99">
        <f>_xlfn.XLOOKUP(D73,All!C:C,All!D:D,"check data",0,1)</f>
        <v>4</v>
      </c>
      <c r="F73" s="99" t="s">
        <v>48</v>
      </c>
      <c r="G73" s="100"/>
      <c r="H73" s="96" t="str">
        <f t="shared" si="8"/>
        <v>No</v>
      </c>
      <c r="I73" s="99" t="s">
        <v>29</v>
      </c>
      <c r="J73" s="101"/>
      <c r="K73" s="81" t="str">
        <f t="shared" si="9"/>
        <v>No</v>
      </c>
      <c r="L73" s="98" t="str">
        <f t="shared" si="10"/>
        <v>Not Eligible</v>
      </c>
    </row>
    <row r="74" spans="1:12" ht="24" customHeight="1" x14ac:dyDescent="0.35">
      <c r="A74" s="63"/>
      <c r="B74" s="63"/>
      <c r="C74" s="98" t="s">
        <v>163</v>
      </c>
      <c r="D74" s="99" t="str">
        <f>_xlfn.XLOOKUP(C74,All!B:B,All!C:C,"check data",0,1)</f>
        <v>Software Architecture</v>
      </c>
      <c r="E74" s="99">
        <f>_xlfn.XLOOKUP(D74,All!C:C,All!D:D,"check data",0,1)</f>
        <v>4</v>
      </c>
      <c r="F74" s="99" t="s">
        <v>35</v>
      </c>
      <c r="G74" s="100"/>
      <c r="H74" s="96" t="str">
        <f t="shared" si="8"/>
        <v>No</v>
      </c>
      <c r="I74" s="99" t="s">
        <v>201</v>
      </c>
      <c r="J74" s="101"/>
      <c r="K74" s="81" t="str">
        <f t="shared" si="9"/>
        <v>Yes</v>
      </c>
      <c r="L74" s="98" t="str">
        <f t="shared" si="10"/>
        <v>Not Eligible</v>
      </c>
    </row>
    <row r="75" spans="1:12" ht="24" customHeight="1" x14ac:dyDescent="0.35">
      <c r="A75" s="63"/>
      <c r="B75" s="63"/>
      <c r="C75" s="98" t="s">
        <v>69</v>
      </c>
      <c r="D75" s="99" t="str">
        <f>_xlfn.XLOOKUP(C75,All!B:B,All!C:C,"check data",0,1)</f>
        <v>Software Quality &amp; Testing</v>
      </c>
      <c r="E75" s="99">
        <f>_xlfn.XLOOKUP(D75,All!C:C,All!D:D,"check data",0,1)</f>
        <v>4</v>
      </c>
      <c r="F75" s="99" t="s">
        <v>25</v>
      </c>
      <c r="G75" s="100"/>
      <c r="H75" s="96" t="str">
        <f t="shared" si="8"/>
        <v>No</v>
      </c>
      <c r="I75" s="99" t="s">
        <v>201</v>
      </c>
      <c r="J75" s="101"/>
      <c r="K75" s="81" t="str">
        <f t="shared" si="9"/>
        <v>Yes</v>
      </c>
      <c r="L75" s="98" t="str">
        <f t="shared" si="10"/>
        <v>Not Eligible</v>
      </c>
    </row>
    <row r="76" spans="1:12" ht="24" customHeight="1" x14ac:dyDescent="0.35">
      <c r="A76" s="63"/>
      <c r="B76" s="63"/>
      <c r="C76" s="102" t="s">
        <v>37</v>
      </c>
      <c r="D76" s="99" t="str">
        <f>_xlfn.XLOOKUP(C76,All!B:B,All!C:C,"check data",0,1)</f>
        <v>Artificial Intelligence</v>
      </c>
      <c r="E76" s="99">
        <f>_xlfn.XLOOKUP(D76,All!C:C,All!D:D,"check data",0,1)</f>
        <v>3</v>
      </c>
      <c r="F76" s="99" t="s">
        <v>15</v>
      </c>
      <c r="G76" s="100"/>
      <c r="H76" s="96" t="str">
        <f t="shared" si="8"/>
        <v>No</v>
      </c>
      <c r="I76" s="99" t="s">
        <v>16</v>
      </c>
      <c r="J76" s="101"/>
      <c r="K76" s="81" t="str">
        <f t="shared" si="9"/>
        <v>No</v>
      </c>
      <c r="L76" s="102" t="str">
        <f t="shared" si="10"/>
        <v>Not Eligible</v>
      </c>
    </row>
    <row r="77" spans="1:12" ht="24" customHeight="1" x14ac:dyDescent="0.35">
      <c r="A77" s="63"/>
      <c r="B77" s="63" t="s">
        <v>199</v>
      </c>
      <c r="C77" s="102" t="s">
        <v>39</v>
      </c>
      <c r="D77" s="99" t="str">
        <f>_xlfn.XLOOKUP(C77,All!B:B,All!C:C,"check data",0,1)</f>
        <v>Cyber Security Assessment and Management</v>
      </c>
      <c r="E77" s="99">
        <f>_xlfn.XLOOKUP(D77,All!C:C,All!D:D,"check data",0,1)</f>
        <v>3</v>
      </c>
      <c r="F77" s="99" t="s">
        <v>34</v>
      </c>
      <c r="G77" s="100"/>
      <c r="H77" s="96" t="str">
        <f t="shared" si="8"/>
        <v>No</v>
      </c>
      <c r="I77" s="99" t="s">
        <v>201</v>
      </c>
      <c r="J77" s="101"/>
      <c r="K77" s="81" t="str">
        <f t="shared" si="9"/>
        <v>Yes</v>
      </c>
      <c r="L77" s="102" t="str">
        <f t="shared" si="10"/>
        <v>Not Eligible</v>
      </c>
    </row>
    <row r="78" spans="1:12" ht="24" customHeight="1" x14ac:dyDescent="0.35">
      <c r="A78" s="63"/>
      <c r="B78" s="63"/>
      <c r="C78" s="102" t="s">
        <v>165</v>
      </c>
      <c r="D78" s="99" t="str">
        <f>_xlfn.XLOOKUP(C78,All!B:B,All!C:C,"check data",0,1)</f>
        <v>Hardware/Software Co-design</v>
      </c>
      <c r="E78" s="99">
        <f>_xlfn.XLOOKUP(D78,All!C:C,All!D:D,"check data",0,1)</f>
        <v>4</v>
      </c>
      <c r="F78" s="99" t="s">
        <v>47</v>
      </c>
      <c r="G78" s="100"/>
      <c r="H78" s="96" t="str">
        <f t="shared" si="8"/>
        <v>No</v>
      </c>
      <c r="I78" s="99" t="s">
        <v>201</v>
      </c>
      <c r="J78" s="101"/>
      <c r="K78" s="81" t="str">
        <f t="shared" si="9"/>
        <v>Yes</v>
      </c>
      <c r="L78" s="102" t="str">
        <f t="shared" si="10"/>
        <v>Not Eligible</v>
      </c>
    </row>
    <row r="79" spans="1:12" ht="24" customHeight="1" x14ac:dyDescent="0.35">
      <c r="A79" s="63"/>
      <c r="B79" s="63"/>
      <c r="C79" s="102" t="s">
        <v>159</v>
      </c>
      <c r="D79" s="99" t="str">
        <f>_xlfn.XLOOKUP(C79,All!B:B,All!C:C,"check data",0,1)</f>
        <v>Senior Project</v>
      </c>
      <c r="E79" s="99">
        <f>_xlfn.XLOOKUP(D79,All!C:C,All!D:D,"check data",0,1)</f>
        <v>3</v>
      </c>
      <c r="F79" s="99" t="s">
        <v>141</v>
      </c>
      <c r="G79" s="100"/>
      <c r="H79" s="96" t="str">
        <f t="shared" si="8"/>
        <v>No</v>
      </c>
      <c r="I79" s="99" t="s">
        <v>201</v>
      </c>
      <c r="J79" s="100"/>
      <c r="K79" s="81" t="str">
        <f t="shared" si="9"/>
        <v>Yes</v>
      </c>
      <c r="L79" s="102" t="str">
        <f t="shared" si="10"/>
        <v>Not Eligible</v>
      </c>
    </row>
    <row r="80" spans="1:12" ht="24" customHeight="1" x14ac:dyDescent="0.35">
      <c r="A80" s="63"/>
      <c r="B80" s="63"/>
      <c r="C80" s="102" t="s">
        <v>37</v>
      </c>
      <c r="D80" s="99" t="str">
        <f>_xlfn.XLOOKUP(C80,All!B:B,All!C:C,"check data",0,1)</f>
        <v>Artificial Intelligence</v>
      </c>
      <c r="E80" s="99">
        <f>_xlfn.XLOOKUP(D80,All!C:C,All!D:D,"check data",0,1)</f>
        <v>3</v>
      </c>
      <c r="F80" s="99" t="s">
        <v>15</v>
      </c>
      <c r="G80" s="100"/>
      <c r="H80" s="96" t="str">
        <f t="shared" si="8"/>
        <v>No</v>
      </c>
      <c r="I80" s="99" t="s">
        <v>16</v>
      </c>
      <c r="J80" s="101"/>
      <c r="K80" s="81" t="str">
        <f t="shared" si="9"/>
        <v>No</v>
      </c>
      <c r="L80" s="102" t="str">
        <f t="shared" si="10"/>
        <v>Not Eligible</v>
      </c>
    </row>
    <row r="81" spans="1:12" ht="24" customHeight="1" x14ac:dyDescent="0.35">
      <c r="A81" s="63"/>
      <c r="B81" s="63"/>
      <c r="C81" s="102" t="s">
        <v>157</v>
      </c>
      <c r="D81" s="99" t="str">
        <f>_xlfn.XLOOKUP(C81,All!B:B,All!C:C,"check data",0,1)</f>
        <v>Engineering Ethics &amp; Professional Practice</v>
      </c>
      <c r="E81" s="99">
        <f>_xlfn.XLOOKUP(D81,All!C:C,All!D:D,"check data",0,1)</f>
        <v>3</v>
      </c>
      <c r="F81" s="99" t="s">
        <v>32</v>
      </c>
      <c r="G81" s="100"/>
      <c r="H81" s="96" t="str">
        <f t="shared" si="8"/>
        <v>No</v>
      </c>
      <c r="I81" s="99" t="s">
        <v>201</v>
      </c>
      <c r="J81" s="101"/>
      <c r="K81" s="81" t="str">
        <f t="shared" si="9"/>
        <v>Yes</v>
      </c>
      <c r="L81" s="102" t="str">
        <f t="shared" si="10"/>
        <v>Not Eligible</v>
      </c>
    </row>
    <row r="82" spans="1:12" ht="24" customHeight="1" x14ac:dyDescent="0.35">
      <c r="A82" s="63"/>
      <c r="B82" s="63"/>
      <c r="C82" s="103" t="s">
        <v>161</v>
      </c>
      <c r="D82" s="99" t="str">
        <f>_xlfn.XLOOKUP(C82,All!B:B,All!C:C,"check data",0,1)</f>
        <v>Distributed Systems</v>
      </c>
      <c r="E82" s="99">
        <f>_xlfn.XLOOKUP(D82,All!C:C,All!D:D,"check data",0,1)</f>
        <v>4</v>
      </c>
      <c r="F82" s="99" t="s">
        <v>48</v>
      </c>
      <c r="G82" s="100"/>
      <c r="H82" s="96" t="str">
        <f t="shared" si="8"/>
        <v>No</v>
      </c>
      <c r="I82" s="99" t="s">
        <v>29</v>
      </c>
      <c r="J82" s="101"/>
      <c r="K82" s="81" t="str">
        <f t="shared" si="9"/>
        <v>No</v>
      </c>
      <c r="L82" s="103" t="str">
        <f t="shared" si="10"/>
        <v>Not Eligible</v>
      </c>
    </row>
    <row r="83" spans="1:12" ht="24" customHeight="1" x14ac:dyDescent="0.35">
      <c r="A83" s="63"/>
      <c r="B83" s="63" t="s">
        <v>200</v>
      </c>
      <c r="C83" s="103" t="s">
        <v>167</v>
      </c>
      <c r="D83" s="99" t="str">
        <f>_xlfn.XLOOKUP(C83,All!B:B,All!C:C,"check data",0,1)</f>
        <v>HVAC in Building</v>
      </c>
      <c r="E83" s="99">
        <f>_xlfn.XLOOKUP(D83,All!C:C,All!D:D,"check data",0,1)</f>
        <v>4</v>
      </c>
      <c r="F83" s="99" t="s">
        <v>43</v>
      </c>
      <c r="G83" s="100"/>
      <c r="H83" s="96" t="str">
        <f t="shared" si="8"/>
        <v>No</v>
      </c>
      <c r="I83" s="99" t="s">
        <v>46</v>
      </c>
      <c r="J83" s="101"/>
      <c r="K83" s="81" t="str">
        <f t="shared" si="9"/>
        <v>No</v>
      </c>
      <c r="L83" s="103" t="str">
        <f t="shared" si="10"/>
        <v>Not Eligible</v>
      </c>
    </row>
    <row r="84" spans="1:12" ht="24" customHeight="1" x14ac:dyDescent="0.35">
      <c r="A84" s="63"/>
      <c r="B84" s="63"/>
      <c r="C84" s="103" t="s">
        <v>169</v>
      </c>
      <c r="D84" s="99" t="str">
        <f>_xlfn.XLOOKUP(C84,All!B:B,All!C:C,"check data",0,1)</f>
        <v>Power Electronics</v>
      </c>
      <c r="E84" s="99">
        <f>_xlfn.XLOOKUP(D84,All!C:C,All!D:D,"check data",0,1)</f>
        <v>4</v>
      </c>
      <c r="F84" s="99" t="s">
        <v>45</v>
      </c>
      <c r="G84" s="100"/>
      <c r="H84" s="96" t="str">
        <f t="shared" si="8"/>
        <v>No</v>
      </c>
      <c r="I84" s="99" t="s">
        <v>44</v>
      </c>
      <c r="J84" s="101"/>
      <c r="K84" s="81" t="str">
        <f t="shared" si="9"/>
        <v>No</v>
      </c>
      <c r="L84" s="103" t="str">
        <f t="shared" si="10"/>
        <v>Not Eligible</v>
      </c>
    </row>
    <row r="85" spans="1:12" ht="24" customHeight="1" x14ac:dyDescent="0.35">
      <c r="A85" s="63"/>
      <c r="B85" s="63"/>
      <c r="C85" s="103" t="s">
        <v>157</v>
      </c>
      <c r="D85" s="99" t="str">
        <f>_xlfn.XLOOKUP(C85,All!B:B,All!C:C,"check data",0,1)</f>
        <v>Engineering Ethics &amp; Professional Practice</v>
      </c>
      <c r="E85" s="99">
        <f>_xlfn.XLOOKUP(D85,All!C:C,All!D:D,"check data",0,1)</f>
        <v>3</v>
      </c>
      <c r="F85" s="99" t="s">
        <v>32</v>
      </c>
      <c r="G85" s="100"/>
      <c r="H85" s="96" t="str">
        <f t="shared" si="8"/>
        <v>No</v>
      </c>
      <c r="I85" s="99" t="s">
        <v>201</v>
      </c>
      <c r="J85" s="101"/>
      <c r="K85" s="81" t="str">
        <f t="shared" si="9"/>
        <v>Yes</v>
      </c>
      <c r="L85" s="103" t="str">
        <f t="shared" si="10"/>
        <v>Not Eligible</v>
      </c>
    </row>
    <row r="86" spans="1:12" ht="24" customHeight="1" x14ac:dyDescent="0.35">
      <c r="A86" s="63"/>
      <c r="B86" s="63"/>
      <c r="C86" s="103" t="s">
        <v>159</v>
      </c>
      <c r="D86" s="99" t="str">
        <f>_xlfn.XLOOKUP(C86,All!B:B,All!C:C,"check data",0,1)</f>
        <v>Senior Project</v>
      </c>
      <c r="E86" s="99">
        <f>_xlfn.XLOOKUP(D86,All!C:C,All!D:D,"check data",0,1)</f>
        <v>3</v>
      </c>
      <c r="F86" s="99" t="s">
        <v>141</v>
      </c>
      <c r="G86" s="100"/>
      <c r="H86" s="96" t="str">
        <f t="shared" si="8"/>
        <v>No</v>
      </c>
      <c r="I86" s="99" t="s">
        <v>201</v>
      </c>
      <c r="J86" s="101"/>
      <c r="K86" s="81" t="str">
        <f t="shared" si="9"/>
        <v>Yes</v>
      </c>
      <c r="L86" s="103" t="str">
        <f t="shared" si="10"/>
        <v>Not Eligible</v>
      </c>
    </row>
    <row r="87" spans="1:12" ht="24" customHeight="1" x14ac:dyDescent="0.35">
      <c r="A87" s="63"/>
      <c r="B87" s="63"/>
      <c r="C87" s="103" t="s">
        <v>171</v>
      </c>
      <c r="D87" s="99" t="str">
        <f>_xlfn.XLOOKUP(C87,All!B:B,All!C:C,"check data",0,1)</f>
        <v>Wind Energy</v>
      </c>
      <c r="E87" s="99">
        <f>_xlfn.XLOOKUP(D87,All!C:C,All!D:D,"check data",0,1)</f>
        <v>4</v>
      </c>
      <c r="F87" s="99" t="s">
        <v>46</v>
      </c>
      <c r="G87" s="100"/>
      <c r="H87" s="96" t="str">
        <f t="shared" si="8"/>
        <v>No</v>
      </c>
      <c r="I87" s="99" t="s">
        <v>207</v>
      </c>
      <c r="J87" s="101"/>
      <c r="K87" s="81" t="str">
        <f t="shared" si="9"/>
        <v>No</v>
      </c>
      <c r="L87" s="103" t="str">
        <f t="shared" si="10"/>
        <v>Not Eligible</v>
      </c>
    </row>
    <row r="88" spans="1:12" ht="24" customHeight="1" x14ac:dyDescent="0.35">
      <c r="A88" s="63"/>
      <c r="B88" s="63"/>
      <c r="C88" s="102" t="s">
        <v>173</v>
      </c>
      <c r="D88" s="99" t="str">
        <f>_xlfn.XLOOKUP(C88,All!B:B,All!C:C,"check data",0,1)</f>
        <v>Energy Management &amp; Analysis</v>
      </c>
      <c r="E88" s="102">
        <f>_xlfn.XLOOKUP(D88,All!C:C,All!D:D,"check data",0,1)</f>
        <v>3</v>
      </c>
      <c r="F88" s="102" t="s">
        <v>203</v>
      </c>
      <c r="G88" s="100"/>
      <c r="H88" s="96" t="str">
        <f t="shared" si="8"/>
        <v>No</v>
      </c>
      <c r="I88" s="99" t="s">
        <v>201</v>
      </c>
      <c r="J88" s="101"/>
      <c r="K88" s="81" t="str">
        <f t="shared" si="9"/>
        <v>Yes</v>
      </c>
      <c r="L88" s="102" t="str">
        <f t="shared" si="10"/>
        <v>Not Eligible</v>
      </c>
    </row>
    <row r="89" spans="1:12" ht="24" customHeight="1" x14ac:dyDescent="0.35">
      <c r="A89" s="64" t="s">
        <v>70</v>
      </c>
      <c r="B89" s="64"/>
      <c r="C89" s="104" t="s">
        <v>13</v>
      </c>
      <c r="D89" s="105" t="str">
        <f>_xlfn.XLOOKUP(C89,All!B:B,All!C:C,"check data",0,1)</f>
        <v>Discrete Mathematics</v>
      </c>
      <c r="E89" s="104">
        <f>_xlfn.XLOOKUP(D89,All!C:C,All!D:D,"check data",0,1)</f>
        <v>3</v>
      </c>
      <c r="F89" s="104" t="s">
        <v>201</v>
      </c>
      <c r="G89" s="106"/>
      <c r="H89" s="96" t="str">
        <f t="shared" si="8"/>
        <v>No</v>
      </c>
      <c r="I89" s="105" t="s">
        <v>201</v>
      </c>
      <c r="J89" s="106"/>
      <c r="K89" s="81" t="str">
        <f t="shared" si="9"/>
        <v>Yes</v>
      </c>
      <c r="L89" s="104" t="str">
        <f t="shared" si="10"/>
        <v>Not Eligible</v>
      </c>
    </row>
    <row r="90" spans="1:12" ht="24" customHeight="1" x14ac:dyDescent="0.35">
      <c r="A90" s="64"/>
      <c r="B90" s="64"/>
      <c r="C90" s="104" t="s">
        <v>100</v>
      </c>
      <c r="D90" s="105" t="str">
        <f>_xlfn.XLOOKUP(C90,All!B:B,All!C:C,"check data",0,1)</f>
        <v>Calculus II</v>
      </c>
      <c r="E90" s="104">
        <f>_xlfn.XLOOKUP(D90,All!C:C,All!D:D,"check data",0,1)</f>
        <v>4</v>
      </c>
      <c r="F90" s="104" t="s">
        <v>7</v>
      </c>
      <c r="G90" s="106"/>
      <c r="H90" s="96" t="str">
        <f t="shared" si="8"/>
        <v>No</v>
      </c>
      <c r="I90" s="105" t="s">
        <v>201</v>
      </c>
      <c r="J90" s="106"/>
      <c r="K90" s="81" t="str">
        <f t="shared" si="9"/>
        <v>Yes</v>
      </c>
      <c r="L90" s="104" t="str">
        <f t="shared" si="10"/>
        <v>Not Eligible</v>
      </c>
    </row>
    <row r="91" spans="1:12" ht="24" customHeight="1" x14ac:dyDescent="0.35">
      <c r="A91" s="64"/>
      <c r="B91" s="64"/>
      <c r="C91" s="104" t="s">
        <v>175</v>
      </c>
      <c r="D91" s="105" t="str">
        <f>_xlfn.XLOOKUP(C91,All!B:B,All!C:C,"check data",0,1)</f>
        <v>Databases</v>
      </c>
      <c r="E91" s="104">
        <f>_xlfn.XLOOKUP(D91,All!C:C,All!D:D,"check data",0,1)</f>
        <v>3</v>
      </c>
      <c r="F91" s="104" t="s">
        <v>201</v>
      </c>
      <c r="G91" s="106"/>
      <c r="H91" s="96" t="str">
        <f t="shared" si="8"/>
        <v>No</v>
      </c>
      <c r="I91" s="105" t="s">
        <v>201</v>
      </c>
      <c r="J91" s="106"/>
      <c r="K91" s="81" t="str">
        <f t="shared" si="9"/>
        <v>Yes</v>
      </c>
      <c r="L91" s="104" t="str">
        <f t="shared" si="10"/>
        <v>Not Eligible</v>
      </c>
    </row>
    <row r="92" spans="1:12" ht="24" customHeight="1" x14ac:dyDescent="0.35">
      <c r="A92" s="64"/>
      <c r="B92" s="64"/>
      <c r="C92" s="104" t="s">
        <v>177</v>
      </c>
      <c r="D92" s="105" t="str">
        <f>_xlfn.XLOOKUP(C92,All!B:B,All!C:C,"check data",0,1)</f>
        <v>Introduction to Computer Networks</v>
      </c>
      <c r="E92" s="104">
        <f>_xlfn.XLOOKUP(D92,All!C:C,All!D:D,"check data",0,1)</f>
        <v>3</v>
      </c>
      <c r="F92" s="104" t="s">
        <v>201</v>
      </c>
      <c r="G92" s="106"/>
      <c r="H92" s="96" t="str">
        <f t="shared" si="8"/>
        <v>No</v>
      </c>
      <c r="I92" s="105" t="s">
        <v>201</v>
      </c>
      <c r="J92" s="107"/>
      <c r="K92" s="81" t="str">
        <f t="shared" si="9"/>
        <v>Yes</v>
      </c>
      <c r="L92" s="104" t="str">
        <f t="shared" si="10"/>
        <v>Not Eligible</v>
      </c>
    </row>
    <row r="93" spans="1:12" ht="24" customHeight="1" x14ac:dyDescent="0.35">
      <c r="A93" s="64"/>
      <c r="B93" s="64"/>
      <c r="C93" s="104" t="s">
        <v>20</v>
      </c>
      <c r="D93" s="105" t="str">
        <f>_xlfn.XLOOKUP(C93,All!B:B,All!C:C,"check data",0,1)</f>
        <v>Computer Organization &amp; Design</v>
      </c>
      <c r="E93" s="104">
        <f>_xlfn.XLOOKUP(D93,All!C:C,All!D:D,"check data",0,1)</f>
        <v>4</v>
      </c>
      <c r="F93" s="104" t="s">
        <v>49</v>
      </c>
      <c r="G93" s="106"/>
      <c r="H93" s="96" t="str">
        <f t="shared" si="8"/>
        <v>No</v>
      </c>
      <c r="I93" s="105" t="s">
        <v>201</v>
      </c>
      <c r="J93" s="107"/>
      <c r="K93" s="81" t="str">
        <f t="shared" si="9"/>
        <v>Yes</v>
      </c>
      <c r="L93" s="104" t="str">
        <f t="shared" si="10"/>
        <v>Not Eligible</v>
      </c>
    </row>
    <row r="94" spans="1:12" ht="24" customHeight="1" x14ac:dyDescent="0.35">
      <c r="A94" s="64"/>
      <c r="B94" s="64"/>
      <c r="C94" s="105" t="s">
        <v>96</v>
      </c>
      <c r="D94" s="105" t="str">
        <f>_xlfn.XLOOKUP(C94,All!B:B,All!C:C,"check data",0,1)</f>
        <v>English Composition</v>
      </c>
      <c r="E94" s="105">
        <f>_xlfn.XLOOKUP(D94,All!C:C,All!D:D,"check data",0,1)</f>
        <v>3</v>
      </c>
      <c r="F94" s="105" t="s">
        <v>9</v>
      </c>
      <c r="G94" s="105"/>
      <c r="H94" s="96" t="str">
        <f t="shared" si="8"/>
        <v>No</v>
      </c>
      <c r="I94" s="105" t="s">
        <v>201</v>
      </c>
      <c r="J94" s="105"/>
      <c r="K94" s="81" t="str">
        <f t="shared" si="9"/>
        <v>Yes</v>
      </c>
      <c r="L94" s="105" t="str">
        <f t="shared" si="10"/>
        <v>Not Eligible</v>
      </c>
    </row>
    <row r="95" spans="1:12" ht="24" customHeight="1" x14ac:dyDescent="0.35">
      <c r="A95" s="64"/>
      <c r="B95" s="64"/>
      <c r="C95" s="105" t="s">
        <v>179</v>
      </c>
      <c r="D95" s="105" t="str">
        <f>_xlfn.XLOOKUP(C95,All!B:B,All!C:C,"check data",0,1)</f>
        <v>L1 Project</v>
      </c>
      <c r="E95" s="105">
        <f>_xlfn.XLOOKUP(D95,All!C:C,All!D:D,"check data",0,1)</f>
        <v>3</v>
      </c>
      <c r="F95" s="105" t="s">
        <v>201</v>
      </c>
      <c r="G95" s="105"/>
      <c r="H95" s="96" t="str">
        <f t="shared" si="8"/>
        <v>No</v>
      </c>
      <c r="I95" s="105" t="s">
        <v>201</v>
      </c>
      <c r="J95" s="105"/>
      <c r="K95" s="81" t="str">
        <f t="shared" si="9"/>
        <v>Yes</v>
      </c>
      <c r="L95" s="105" t="str">
        <f t="shared" si="10"/>
        <v>Not Eligible</v>
      </c>
    </row>
    <row r="96" spans="1:12" ht="24" customHeight="1" x14ac:dyDescent="0.35">
      <c r="A96" s="65" t="s">
        <v>71</v>
      </c>
      <c r="B96" s="65"/>
      <c r="C96" s="108" t="s">
        <v>208</v>
      </c>
      <c r="D96" s="108" t="str">
        <f>_xlfn.XLOOKUP(C96,All!B:B,All!C:C,"check data",0,1)</f>
        <v>Web and Mobile Software Dev</v>
      </c>
      <c r="E96" s="108">
        <f>_xlfn.XLOOKUP(D96,All!C:C,All!D:D,"check data",0,1)</f>
        <v>3</v>
      </c>
      <c r="F96" s="108" t="s">
        <v>204</v>
      </c>
      <c r="G96" s="108"/>
      <c r="H96" s="96" t="str">
        <f t="shared" si="8"/>
        <v>No</v>
      </c>
      <c r="I96" s="108" t="s">
        <v>201</v>
      </c>
      <c r="J96" s="108"/>
      <c r="K96" s="81" t="str">
        <f t="shared" si="9"/>
        <v>Yes</v>
      </c>
      <c r="L96" s="108" t="str">
        <f t="shared" si="10"/>
        <v>Not Eligible</v>
      </c>
    </row>
    <row r="97" spans="1:12" ht="24" customHeight="1" x14ac:dyDescent="0.35">
      <c r="A97" s="65"/>
      <c r="B97" s="65"/>
      <c r="C97" s="108" t="s">
        <v>30</v>
      </c>
      <c r="D97" s="108" t="str">
        <f>_xlfn.XLOOKUP(C97,All!B:B,All!C:C,"check data",0,1)</f>
        <v>Graph Theory &amp; Application</v>
      </c>
      <c r="E97" s="108">
        <f>_xlfn.XLOOKUP(D97,All!C:C,All!D:D,"check data",0,1)</f>
        <v>3</v>
      </c>
      <c r="F97" s="108" t="s">
        <v>13</v>
      </c>
      <c r="G97" s="108"/>
      <c r="H97" s="96" t="str">
        <f t="shared" si="8"/>
        <v>No</v>
      </c>
      <c r="I97" s="108" t="s">
        <v>49</v>
      </c>
      <c r="J97" s="108"/>
      <c r="K97" s="81" t="str">
        <f t="shared" si="9"/>
        <v>No</v>
      </c>
      <c r="L97" s="108" t="str">
        <f t="shared" si="10"/>
        <v>Not Eligible</v>
      </c>
    </row>
    <row r="98" spans="1:12" ht="24" customHeight="1" x14ac:dyDescent="0.35">
      <c r="A98" s="65"/>
      <c r="B98" s="65"/>
      <c r="C98" s="108" t="s">
        <v>183</v>
      </c>
      <c r="D98" s="108" t="str">
        <f>_xlfn.XLOOKUP(C98,All!B:B,All!C:C,"check data",0,1)</f>
        <v>Introduction to Electrical Circuits</v>
      </c>
      <c r="E98" s="108">
        <f>_xlfn.XLOOKUP(D98,All!C:C,All!D:D,"check data",0,1)</f>
        <v>2</v>
      </c>
      <c r="F98" s="108" t="s">
        <v>201</v>
      </c>
      <c r="G98" s="108"/>
      <c r="H98" s="96" t="str">
        <f t="shared" si="8"/>
        <v>No</v>
      </c>
      <c r="I98" s="108" t="s">
        <v>201</v>
      </c>
      <c r="J98" s="108"/>
      <c r="K98" s="81" t="str">
        <f t="shared" si="9"/>
        <v>Yes</v>
      </c>
      <c r="L98" s="108" t="str">
        <f t="shared" si="10"/>
        <v>Not Eligible</v>
      </c>
    </row>
    <row r="99" spans="1:12" ht="24" customHeight="1" x14ac:dyDescent="0.35">
      <c r="A99" s="65"/>
      <c r="B99" s="65"/>
      <c r="C99" s="108" t="s">
        <v>185</v>
      </c>
      <c r="D99" s="108" t="str">
        <f>_xlfn.XLOOKUP(C99,All!B:B,All!C:C,"check data",0,1)</f>
        <v>Introduction to Distributed Systems</v>
      </c>
      <c r="E99" s="108">
        <f>_xlfn.XLOOKUP(D99,All!C:C,All!D:D,"check data",0,1)</f>
        <v>3</v>
      </c>
      <c r="F99" s="108" t="s">
        <v>201</v>
      </c>
      <c r="G99" s="108"/>
      <c r="H99" s="96" t="str">
        <f t="shared" si="8"/>
        <v>No</v>
      </c>
      <c r="I99" s="108" t="s">
        <v>201</v>
      </c>
      <c r="J99" s="108"/>
      <c r="K99" s="81" t="str">
        <f t="shared" si="9"/>
        <v>Yes</v>
      </c>
      <c r="L99" s="108" t="str">
        <f t="shared" si="10"/>
        <v>Not Eligible</v>
      </c>
    </row>
    <row r="100" spans="1:12" ht="24" customHeight="1" x14ac:dyDescent="0.35">
      <c r="A100" s="65"/>
      <c r="B100" s="65"/>
      <c r="C100" s="108" t="s">
        <v>16</v>
      </c>
      <c r="D100" s="108" t="str">
        <f>_xlfn.XLOOKUP(C100,All!B:B,All!C:C,"check data",0,1)</f>
        <v>Probability &amp; Statistics</v>
      </c>
      <c r="E100" s="108">
        <f>_xlfn.XLOOKUP(D100,All!C:C,All!D:D,"check data",0,1)</f>
        <v>4</v>
      </c>
      <c r="F100" s="108" t="s">
        <v>7</v>
      </c>
      <c r="G100" s="108"/>
      <c r="H100" s="96" t="str">
        <f t="shared" si="8"/>
        <v>No</v>
      </c>
      <c r="I100" s="108" t="s">
        <v>13</v>
      </c>
      <c r="J100" s="108"/>
      <c r="K100" s="81" t="str">
        <f t="shared" si="9"/>
        <v>No</v>
      </c>
      <c r="L100" s="108" t="str">
        <f t="shared" si="10"/>
        <v>Not Eligible</v>
      </c>
    </row>
    <row r="101" spans="1:12" ht="24" customHeight="1" x14ac:dyDescent="0.35">
      <c r="A101" s="65"/>
      <c r="B101" s="65"/>
      <c r="C101" s="108" t="s">
        <v>188</v>
      </c>
      <c r="D101" s="108" t="str">
        <f>_xlfn.XLOOKUP(C101,All!B:B,All!C:C,"check data",0,1)</f>
        <v>Introduction to automata theory and compilation</v>
      </c>
      <c r="E101" s="108">
        <f>_xlfn.XLOOKUP(D101,All!C:C,All!D:D,"check data",0,1)</f>
        <v>3</v>
      </c>
      <c r="F101" s="108" t="s">
        <v>201</v>
      </c>
      <c r="G101" s="108"/>
      <c r="H101" s="96" t="str">
        <f t="shared" si="8"/>
        <v>No</v>
      </c>
      <c r="I101" s="108" t="s">
        <v>201</v>
      </c>
      <c r="J101" s="108"/>
      <c r="K101" s="81" t="str">
        <f t="shared" si="9"/>
        <v>Yes</v>
      </c>
      <c r="L101" s="108" t="str">
        <f t="shared" si="10"/>
        <v>Not Eligible</v>
      </c>
    </row>
    <row r="102" spans="1:12" ht="24" customHeight="1" x14ac:dyDescent="0.35">
      <c r="A102" s="65"/>
      <c r="B102" s="65"/>
      <c r="C102" s="109" t="s">
        <v>15</v>
      </c>
      <c r="D102" s="108" t="str">
        <f>_xlfn.XLOOKUP(C102,All!B:B,All!C:C,"check data",0,1)</f>
        <v>Data Structures &amp; Algorithms</v>
      </c>
      <c r="E102" s="108">
        <f>_xlfn.XLOOKUP(D102,All!C:C,All!D:D,"check data",0,1)</f>
        <v>4</v>
      </c>
      <c r="F102" s="108" t="s">
        <v>204</v>
      </c>
      <c r="G102" s="110"/>
      <c r="H102" s="96" t="str">
        <f t="shared" si="8"/>
        <v>No</v>
      </c>
      <c r="I102" s="108" t="s">
        <v>201</v>
      </c>
      <c r="J102" s="111"/>
      <c r="K102" s="81" t="str">
        <f t="shared" si="9"/>
        <v>Yes</v>
      </c>
      <c r="L102" s="109" t="str">
        <f t="shared" si="10"/>
        <v>Not Eligible</v>
      </c>
    </row>
    <row r="103" spans="1:12" ht="24" customHeight="1" x14ac:dyDescent="0.35">
      <c r="A103" s="65"/>
      <c r="B103" s="65"/>
      <c r="C103" s="109" t="s">
        <v>191</v>
      </c>
      <c r="D103" s="108" t="str">
        <f>_xlfn.XLOOKUP(C103,All!B:B,All!C:C,"check data",0,1)</f>
        <v>L2 Project</v>
      </c>
      <c r="E103" s="108">
        <f>_xlfn.XLOOKUP(D103,All!C:C,All!D:D,"check data",0,1)</f>
        <v>3</v>
      </c>
      <c r="F103" s="108" t="s">
        <v>179</v>
      </c>
      <c r="G103" s="110"/>
      <c r="H103" s="96" t="str">
        <f t="shared" si="8"/>
        <v>No</v>
      </c>
      <c r="I103" s="108" t="s">
        <v>201</v>
      </c>
      <c r="J103" s="111"/>
      <c r="K103" s="81" t="str">
        <f t="shared" si="9"/>
        <v>Yes</v>
      </c>
      <c r="L103" s="109" t="str">
        <f t="shared" si="10"/>
        <v>Not Eligible</v>
      </c>
    </row>
    <row r="107" spans="1:12" x14ac:dyDescent="0.35">
      <c r="D107" s="45"/>
    </row>
    <row r="108" spans="1:12" x14ac:dyDescent="0.35">
      <c r="D108" s="45"/>
    </row>
    <row r="109" spans="1:12" x14ac:dyDescent="0.35">
      <c r="D109" s="45"/>
    </row>
    <row r="110" spans="1:12" x14ac:dyDescent="0.35">
      <c r="D110" s="45"/>
    </row>
    <row r="111" spans="1:12" x14ac:dyDescent="0.35">
      <c r="D111" s="45"/>
    </row>
    <row r="112" spans="1:12" x14ac:dyDescent="0.35">
      <c r="D112" s="45"/>
    </row>
    <row r="113" spans="4:4" x14ac:dyDescent="0.35">
      <c r="D113" s="45"/>
    </row>
  </sheetData>
  <sheetProtection selectLockedCells="1"/>
  <autoFilter ref="A1:N103" xr:uid="{3EE511FE-B5A8-42D3-B672-D311070F9F24}">
    <filterColumn colId="0" showButton="0"/>
  </autoFilter>
  <mergeCells count="19">
    <mergeCell ref="A96:B103"/>
    <mergeCell ref="B33:B38"/>
    <mergeCell ref="A53:A70"/>
    <mergeCell ref="B53:B58"/>
    <mergeCell ref="B59:B64"/>
    <mergeCell ref="B65:B70"/>
    <mergeCell ref="A71:A88"/>
    <mergeCell ref="B71:B76"/>
    <mergeCell ref="B77:B82"/>
    <mergeCell ref="B83:B88"/>
    <mergeCell ref="A89:B95"/>
    <mergeCell ref="A1:B1"/>
    <mergeCell ref="A2:B11"/>
    <mergeCell ref="A12:B18"/>
    <mergeCell ref="A19:A52"/>
    <mergeCell ref="B19:B24"/>
    <mergeCell ref="B25:B32"/>
    <mergeCell ref="B39:B46"/>
    <mergeCell ref="B47:B52"/>
  </mergeCells>
  <phoneticPr fontId="4" type="noConversion"/>
  <conditionalFormatting sqref="C82:C87">
    <cfRule type="duplicateValues" dxfId="10" priority="9"/>
  </conditionalFormatting>
  <conditionalFormatting sqref="J65 H2:H103">
    <cfRule type="containsText" dxfId="9" priority="4" operator="containsText" text="yes">
      <formula>NOT(ISERROR(SEARCH("yes",H2)))</formula>
    </cfRule>
    <cfRule type="containsText" dxfId="8" priority="5" operator="containsText" text="no">
      <formula>NOT(ISERROR(SEARCH("no",H2)))</formula>
    </cfRule>
  </conditionalFormatting>
  <conditionalFormatting sqref="K2:K103">
    <cfRule type="containsText" dxfId="7" priority="6" operator="containsText" text="yes">
      <formula>NOT(ISERROR(SEARCH("yes",K2)))</formula>
    </cfRule>
    <cfRule type="containsText" dxfId="6" priority="7" operator="containsText" text="no">
      <formula>NOT(ISERROR(SEARCH("no",K2)))</formula>
    </cfRule>
  </conditionalFormatting>
  <conditionalFormatting sqref="L82:L87">
    <cfRule type="duplicateValues" dxfId="0" priority="1"/>
  </conditionalFormatting>
  <pageMargins left="0.16666666666666666" right="0.7" top="0.75" bottom="0.75" header="0.3" footer="0.3"/>
  <pageSetup paperSize="9" scale="64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FCBF6D-2284-40A9-8385-D17AF3C5834D}">
  <dimension ref="A2:S29"/>
  <sheetViews>
    <sheetView zoomScale="62" zoomScaleNormal="100" workbookViewId="0">
      <selection activeCell="E7" sqref="E7"/>
    </sheetView>
  </sheetViews>
  <sheetFormatPr defaultColWidth="12.140625" defaultRowHeight="18.75" x14ac:dyDescent="0.3"/>
  <cols>
    <col min="1" max="1" width="25" style="2" bestFit="1" customWidth="1"/>
    <col min="2" max="2" width="11.85546875" style="2" customWidth="1"/>
    <col min="3" max="3" width="21.5703125" style="2" bestFit="1" customWidth="1"/>
    <col min="4" max="4" width="39.28515625" style="2" customWidth="1"/>
    <col min="5" max="5" width="20.7109375" style="2" bestFit="1" customWidth="1"/>
    <col min="6" max="6" width="5" style="2" customWidth="1"/>
    <col min="7" max="7" width="14.5703125" style="2" customWidth="1"/>
    <col min="8" max="8" width="22.140625" style="2" bestFit="1" customWidth="1"/>
    <col min="9" max="9" width="30.7109375" style="2" customWidth="1"/>
    <col min="10" max="10" width="5.7109375" style="2" customWidth="1"/>
    <col min="11" max="11" width="30.7109375" style="2" customWidth="1"/>
    <col min="12" max="12" width="5.7109375" style="2" customWidth="1"/>
    <col min="13" max="13" width="30.7109375" style="2" customWidth="1"/>
    <col min="14" max="14" width="5.7109375" style="2" customWidth="1"/>
    <col min="15" max="15" width="30.7109375" style="2" customWidth="1"/>
    <col min="16" max="16" width="5.7109375" style="2" customWidth="1"/>
    <col min="17" max="17" width="30.7109375" style="2" customWidth="1"/>
    <col min="18" max="18" width="5.7109375" style="2" customWidth="1"/>
    <col min="19" max="19" width="30.7109375" style="2" customWidth="1"/>
    <col min="20" max="16384" width="12.140625" style="2"/>
  </cols>
  <sheetData>
    <row r="2" spans="1:19" ht="60" customHeight="1" thickBot="1" x14ac:dyDescent="0.35">
      <c r="A2" s="51" t="s">
        <v>72</v>
      </c>
      <c r="B2" s="52"/>
      <c r="C2" s="52"/>
      <c r="D2" s="53"/>
      <c r="E2" s="53"/>
    </row>
    <row r="3" spans="1:19" ht="60" customHeight="1" thickBot="1" x14ac:dyDescent="0.35">
      <c r="A3" s="51" t="s">
        <v>73</v>
      </c>
      <c r="B3" s="52"/>
      <c r="C3" s="52"/>
      <c r="D3" s="53"/>
      <c r="E3" s="53"/>
      <c r="H3" s="77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</row>
    <row r="4" spans="1:19" ht="60" customHeight="1" thickBot="1" x14ac:dyDescent="0.35">
      <c r="A4" s="51" t="s">
        <v>74</v>
      </c>
      <c r="B4" s="52"/>
      <c r="C4" s="52"/>
      <c r="D4" s="53"/>
      <c r="E4" s="53"/>
      <c r="H4" s="3"/>
      <c r="I4" s="3" t="s">
        <v>76</v>
      </c>
      <c r="J4" s="3"/>
      <c r="K4" s="3" t="s">
        <v>77</v>
      </c>
      <c r="L4" s="3"/>
      <c r="M4" s="3" t="s">
        <v>90</v>
      </c>
      <c r="N4" s="3"/>
      <c r="O4" s="3" t="s">
        <v>91</v>
      </c>
      <c r="P4" s="3"/>
      <c r="Q4" s="3" t="s">
        <v>92</v>
      </c>
      <c r="R4" s="3"/>
      <c r="S4" s="3" t="s">
        <v>93</v>
      </c>
    </row>
    <row r="5" spans="1:19" ht="30" customHeight="1" x14ac:dyDescent="0.3">
      <c r="A5" s="53"/>
      <c r="B5" s="53"/>
      <c r="C5" s="53"/>
      <c r="D5" s="53"/>
      <c r="E5" s="53"/>
      <c r="H5" s="70" t="s">
        <v>78</v>
      </c>
      <c r="I5" s="4"/>
      <c r="J5" s="5"/>
      <c r="K5" s="4"/>
      <c r="L5" s="6"/>
      <c r="M5" s="7"/>
      <c r="N5" s="8"/>
      <c r="O5" s="4"/>
      <c r="P5" s="9"/>
      <c r="Q5" s="4"/>
      <c r="R5" s="6"/>
      <c r="S5" s="4"/>
    </row>
    <row r="6" spans="1:19" ht="30" customHeight="1" x14ac:dyDescent="0.3">
      <c r="A6" s="54" t="s">
        <v>79</v>
      </c>
      <c r="B6" s="54" t="s">
        <v>80</v>
      </c>
      <c r="C6" s="54" t="s">
        <v>0</v>
      </c>
      <c r="D6" s="54" t="s">
        <v>81</v>
      </c>
      <c r="E6" s="54" t="s">
        <v>52</v>
      </c>
      <c r="H6" s="71"/>
      <c r="I6" s="10"/>
      <c r="J6" s="11"/>
      <c r="K6" s="10"/>
      <c r="L6" s="12"/>
      <c r="M6" s="13"/>
      <c r="N6" s="14"/>
      <c r="O6" s="15"/>
      <c r="P6" s="16"/>
      <c r="Q6" s="15"/>
      <c r="R6" s="12"/>
      <c r="S6" s="10"/>
    </row>
    <row r="7" spans="1:19" ht="30" customHeight="1" thickBot="1" x14ac:dyDescent="0.35">
      <c r="A7" s="55"/>
      <c r="B7" s="55"/>
      <c r="C7" s="55"/>
      <c r="D7" s="55">
        <f>+_xlfn.XLOOKUP(C7,All!B:B,All!C:C,"check Course Code")</f>
        <v>0</v>
      </c>
      <c r="E7" s="55">
        <f>+_xlfn.XLOOKUP(C7,All!B:B,All!D:D,"check Course Code")</f>
        <v>0</v>
      </c>
      <c r="H7" s="74"/>
      <c r="I7" s="17"/>
      <c r="J7" s="18"/>
      <c r="K7" s="19"/>
      <c r="L7" s="20"/>
      <c r="M7" s="13"/>
      <c r="N7" s="21"/>
      <c r="O7" s="22"/>
      <c r="P7" s="23"/>
      <c r="Q7" s="15"/>
      <c r="R7" s="20"/>
      <c r="S7" s="10"/>
    </row>
    <row r="8" spans="1:19" ht="30" customHeight="1" x14ac:dyDescent="0.3">
      <c r="A8" s="55"/>
      <c r="B8" s="55"/>
      <c r="C8" s="55"/>
      <c r="D8" s="55">
        <f>+_xlfn.XLOOKUP(C8,All!B:B,All!C:C,"check Course Code")</f>
        <v>0</v>
      </c>
      <c r="E8" s="55">
        <f>+_xlfn.XLOOKUP(C8,All!B:B,All!D:D,"check Course Code")</f>
        <v>0</v>
      </c>
      <c r="H8" s="70" t="s">
        <v>82</v>
      </c>
      <c r="I8" s="67"/>
      <c r="J8" s="75"/>
      <c r="K8" s="67"/>
      <c r="L8" s="67"/>
      <c r="M8" s="67"/>
      <c r="N8" s="67"/>
      <c r="O8" s="67"/>
      <c r="P8" s="67"/>
      <c r="Q8" s="24"/>
      <c r="R8" s="67"/>
      <c r="S8" s="67"/>
    </row>
    <row r="9" spans="1:19" ht="30" customHeight="1" x14ac:dyDescent="0.3">
      <c r="A9" s="55"/>
      <c r="B9" s="55"/>
      <c r="C9" s="55"/>
      <c r="D9" s="55">
        <f>+_xlfn.XLOOKUP(C9,All!B:B,All!C:C,"check Course Code")</f>
        <v>0</v>
      </c>
      <c r="E9" s="55">
        <f>+_xlfn.XLOOKUP(C9,All!B:B,All!D:D,"check Course Code")</f>
        <v>0</v>
      </c>
      <c r="H9" s="71"/>
      <c r="I9" s="68"/>
      <c r="J9" s="76"/>
      <c r="K9" s="68"/>
      <c r="L9" s="69"/>
      <c r="M9" s="68"/>
      <c r="N9" s="69"/>
      <c r="O9" s="68"/>
      <c r="P9" s="69"/>
      <c r="Q9" s="25"/>
      <c r="R9" s="69"/>
      <c r="S9" s="68"/>
    </row>
    <row r="10" spans="1:19" ht="30" customHeight="1" x14ac:dyDescent="0.3">
      <c r="A10" s="55"/>
      <c r="B10" s="55"/>
      <c r="C10" s="55"/>
      <c r="D10" s="55">
        <f>+_xlfn.XLOOKUP(C10,All!B:B,All!C:C,"check Course Code")</f>
        <v>0</v>
      </c>
      <c r="E10" s="55">
        <f>+_xlfn.XLOOKUP(C10,All!B:B,All!D:D,"check Course Code")</f>
        <v>0</v>
      </c>
      <c r="H10" s="71"/>
      <c r="I10" s="15"/>
      <c r="J10" s="11"/>
      <c r="K10" s="10"/>
      <c r="L10" s="12"/>
      <c r="M10" s="10"/>
      <c r="N10" s="12"/>
      <c r="O10" s="10"/>
      <c r="P10" s="12"/>
      <c r="Q10" s="15"/>
      <c r="R10" s="12"/>
      <c r="S10" s="10"/>
    </row>
    <row r="11" spans="1:19" ht="30" customHeight="1" thickBot="1" x14ac:dyDescent="0.35">
      <c r="A11" s="55"/>
      <c r="B11" s="55"/>
      <c r="C11" s="55"/>
      <c r="D11" s="55">
        <f>+_xlfn.XLOOKUP(C11,All!B:B,All!C:C,"check Course Code")</f>
        <v>0</v>
      </c>
      <c r="E11" s="55">
        <f>+_xlfn.XLOOKUP(C11,All!B:B,All!D:D,"check Course Code")</f>
        <v>0</v>
      </c>
      <c r="H11" s="74"/>
      <c r="I11" s="26"/>
      <c r="J11" s="18"/>
      <c r="K11" s="17"/>
      <c r="L11" s="20"/>
      <c r="M11" s="10"/>
      <c r="N11" s="20"/>
      <c r="O11" s="10"/>
      <c r="P11" s="20"/>
      <c r="Q11" s="15"/>
      <c r="R11" s="20"/>
      <c r="S11" s="10"/>
    </row>
    <row r="12" spans="1:19" ht="30" customHeight="1" x14ac:dyDescent="0.3">
      <c r="A12" s="55"/>
      <c r="B12" s="55"/>
      <c r="C12" s="55"/>
      <c r="D12" s="55">
        <f>+_xlfn.XLOOKUP(C12,All!B:B,All!C:C,"check Course Code")</f>
        <v>0</v>
      </c>
      <c r="E12" s="55">
        <f>+_xlfn.XLOOKUP(C12,All!B:B,All!D:D,"check Course Code")</f>
        <v>0</v>
      </c>
      <c r="H12" s="70" t="s">
        <v>83</v>
      </c>
      <c r="I12" s="67"/>
      <c r="J12" s="75"/>
      <c r="K12" s="67"/>
      <c r="L12" s="72"/>
      <c r="M12" s="67"/>
      <c r="N12" s="67"/>
      <c r="O12" s="24"/>
      <c r="P12" s="67"/>
      <c r="Q12" s="67"/>
      <c r="R12" s="67"/>
      <c r="S12" s="67"/>
    </row>
    <row r="13" spans="1:19" ht="30" customHeight="1" x14ac:dyDescent="0.3">
      <c r="A13" s="55"/>
      <c r="B13" s="55"/>
      <c r="C13" s="55"/>
      <c r="D13" s="55">
        <f>+_xlfn.XLOOKUP(C13,All!B:B,All!C:C,"check Course Code")</f>
        <v>0</v>
      </c>
      <c r="E13" s="55">
        <f>+_xlfn.XLOOKUP(C13,All!B:B,All!D:D,"check Course Code")</f>
        <v>0</v>
      </c>
      <c r="H13" s="71"/>
      <c r="I13" s="68"/>
      <c r="J13" s="76"/>
      <c r="K13" s="68"/>
      <c r="L13" s="73"/>
      <c r="M13" s="68"/>
      <c r="N13" s="69"/>
      <c r="O13" s="25"/>
      <c r="P13" s="69"/>
      <c r="Q13" s="68"/>
      <c r="R13" s="69"/>
      <c r="S13" s="68"/>
    </row>
    <row r="14" spans="1:19" ht="30" customHeight="1" x14ac:dyDescent="0.3">
      <c r="A14" s="55"/>
      <c r="B14" s="55"/>
      <c r="C14" s="55"/>
      <c r="D14" s="55">
        <f>+_xlfn.XLOOKUP(C14,All!B:B,All!C:C,"check Course Code")</f>
        <v>0</v>
      </c>
      <c r="E14" s="55">
        <f>+_xlfn.XLOOKUP(C14,All!B:B,All!D:D,"check Course Code")</f>
        <v>0</v>
      </c>
      <c r="H14" s="71"/>
      <c r="I14" s="15"/>
      <c r="J14" s="11"/>
      <c r="K14" s="10"/>
      <c r="L14" s="27"/>
      <c r="M14" s="10"/>
      <c r="N14" s="12"/>
      <c r="O14" s="10"/>
      <c r="P14" s="12"/>
      <c r="Q14" s="10"/>
      <c r="R14" s="12"/>
      <c r="S14" s="10"/>
    </row>
    <row r="15" spans="1:19" ht="30" customHeight="1" thickBot="1" x14ac:dyDescent="0.35">
      <c r="A15" s="53"/>
      <c r="B15" s="53"/>
      <c r="C15" s="53"/>
      <c r="D15" s="53"/>
      <c r="E15" s="53"/>
      <c r="H15" s="74"/>
      <c r="I15" s="26"/>
      <c r="J15" s="18"/>
      <c r="K15" s="10"/>
      <c r="L15" s="28"/>
      <c r="M15" s="10"/>
      <c r="N15" s="20"/>
      <c r="O15" s="10"/>
      <c r="P15" s="20"/>
      <c r="Q15" s="10"/>
      <c r="R15" s="20"/>
      <c r="S15" s="10"/>
    </row>
    <row r="16" spans="1:19" ht="30" customHeight="1" x14ac:dyDescent="0.3">
      <c r="A16" s="53"/>
      <c r="B16" s="53"/>
      <c r="C16" s="53"/>
      <c r="D16" s="58" t="s">
        <v>84</v>
      </c>
      <c r="E16" s="56">
        <f>SUM(E7:E13)</f>
        <v>0</v>
      </c>
      <c r="H16" s="70" t="s">
        <v>85</v>
      </c>
      <c r="I16" s="4"/>
      <c r="J16" s="75"/>
      <c r="K16" s="67"/>
      <c r="L16" s="72"/>
      <c r="M16" s="67"/>
      <c r="N16" s="67"/>
      <c r="O16" s="67"/>
      <c r="P16" s="75"/>
      <c r="Q16" s="67"/>
      <c r="R16" s="67"/>
      <c r="S16" s="67"/>
    </row>
    <row r="17" spans="1:19" ht="30" customHeight="1" x14ac:dyDescent="0.3">
      <c r="A17" s="53"/>
      <c r="B17" s="53"/>
      <c r="C17" s="53"/>
      <c r="D17" s="53" t="s">
        <v>86</v>
      </c>
      <c r="E17" s="53"/>
      <c r="H17" s="71"/>
      <c r="I17" s="10"/>
      <c r="J17" s="76"/>
      <c r="K17" s="68"/>
      <c r="L17" s="73"/>
      <c r="M17" s="68"/>
      <c r="N17" s="69"/>
      <c r="O17" s="68"/>
      <c r="P17" s="76"/>
      <c r="Q17" s="68"/>
      <c r="R17" s="69"/>
      <c r="S17" s="68"/>
    </row>
    <row r="18" spans="1:19" ht="30" customHeight="1" thickBot="1" x14ac:dyDescent="0.35">
      <c r="A18" s="53"/>
      <c r="B18" s="53"/>
      <c r="C18" s="53"/>
      <c r="D18" s="53"/>
      <c r="E18" s="53"/>
      <c r="H18" s="71"/>
      <c r="I18" s="19"/>
      <c r="J18" s="11"/>
      <c r="K18" s="10"/>
      <c r="L18" s="27"/>
      <c r="M18" s="15"/>
      <c r="N18" s="12"/>
      <c r="O18" s="15"/>
      <c r="P18" s="11"/>
      <c r="Q18" s="10"/>
      <c r="R18" s="12"/>
      <c r="S18" s="10"/>
    </row>
    <row r="19" spans="1:19" ht="30" customHeight="1" thickBot="1" x14ac:dyDescent="0.35">
      <c r="A19" s="53"/>
      <c r="B19" s="53"/>
      <c r="C19" s="53"/>
      <c r="D19" s="53"/>
      <c r="E19" s="53"/>
      <c r="H19" s="74"/>
      <c r="I19" s="22"/>
      <c r="J19" s="18"/>
      <c r="K19" s="10"/>
      <c r="L19" s="28"/>
      <c r="M19" s="15"/>
      <c r="N19" s="20"/>
      <c r="O19" s="26"/>
      <c r="P19" s="18"/>
      <c r="Q19" s="10"/>
      <c r="R19" s="20"/>
      <c r="S19" s="10"/>
    </row>
    <row r="20" spans="1:19" ht="30" customHeight="1" x14ac:dyDescent="0.3">
      <c r="A20" s="53"/>
      <c r="B20" s="53"/>
      <c r="C20" s="53"/>
      <c r="D20" s="53"/>
      <c r="E20" s="53"/>
      <c r="H20" s="70" t="s">
        <v>87</v>
      </c>
      <c r="I20" s="67"/>
      <c r="J20" s="67"/>
      <c r="K20" s="67"/>
      <c r="L20" s="72"/>
      <c r="M20" s="67"/>
      <c r="N20" s="67"/>
      <c r="O20" s="29"/>
      <c r="P20" s="67"/>
      <c r="Q20" s="24"/>
      <c r="R20" s="67"/>
      <c r="S20" s="67"/>
    </row>
    <row r="21" spans="1:19" ht="30" customHeight="1" x14ac:dyDescent="0.3">
      <c r="A21" s="53"/>
      <c r="B21" s="53"/>
      <c r="C21" s="53"/>
      <c r="D21" s="53"/>
      <c r="E21" s="53"/>
      <c r="H21" s="71"/>
      <c r="I21" s="68"/>
      <c r="J21" s="69"/>
      <c r="K21" s="68"/>
      <c r="L21" s="73"/>
      <c r="M21" s="68"/>
      <c r="N21" s="69"/>
      <c r="O21" s="30"/>
      <c r="P21" s="69"/>
      <c r="Q21" s="25"/>
      <c r="R21" s="69"/>
      <c r="S21" s="68"/>
    </row>
    <row r="22" spans="1:19" ht="30" customHeight="1" x14ac:dyDescent="0.3">
      <c r="A22" s="53"/>
      <c r="B22" s="53"/>
      <c r="C22" s="53"/>
      <c r="D22" s="53"/>
      <c r="E22" s="53"/>
      <c r="H22" s="71"/>
      <c r="I22" s="15"/>
      <c r="J22" s="12"/>
      <c r="K22" s="31"/>
      <c r="L22" s="27"/>
      <c r="M22" s="10"/>
      <c r="N22" s="12"/>
      <c r="O22" s="31"/>
      <c r="P22" s="12"/>
      <c r="Q22" s="15"/>
      <c r="R22" s="12"/>
      <c r="S22" s="10"/>
    </row>
    <row r="23" spans="1:19" ht="30" customHeight="1" thickBot="1" x14ac:dyDescent="0.35">
      <c r="A23" s="53"/>
      <c r="B23" s="53"/>
      <c r="C23" s="53"/>
      <c r="D23" s="53"/>
      <c r="E23" s="53"/>
      <c r="H23" s="71"/>
      <c r="I23" s="22"/>
      <c r="J23" s="20"/>
      <c r="K23" s="32"/>
      <c r="L23" s="28"/>
      <c r="M23" s="19"/>
      <c r="N23" s="20"/>
      <c r="O23" s="32"/>
      <c r="P23" s="20"/>
      <c r="Q23" s="22"/>
      <c r="R23" s="20"/>
      <c r="S23" s="19"/>
    </row>
    <row r="24" spans="1:19" ht="30" customHeight="1" x14ac:dyDescent="0.3">
      <c r="A24" s="57" t="s">
        <v>88</v>
      </c>
      <c r="B24" s="53"/>
      <c r="C24" s="53"/>
      <c r="D24" s="53"/>
      <c r="E24" s="53"/>
    </row>
    <row r="25" spans="1:19" ht="30" customHeight="1" x14ac:dyDescent="0.3">
      <c r="A25" s="55" t="s">
        <v>75</v>
      </c>
      <c r="B25" s="55" t="s">
        <v>89</v>
      </c>
      <c r="C25" s="55" t="s">
        <v>13</v>
      </c>
      <c r="D25" s="55" t="str">
        <f>VLOOKUP(C25,[1]CourseList!E:H,2, FALSE)</f>
        <v>Discrete Mathematics</v>
      </c>
      <c r="E25" s="55">
        <f>+_xlfn.XLOOKUP(C25,All!B:B,All!D:D,"check Course Code")</f>
        <v>3</v>
      </c>
    </row>
    <row r="26" spans="1:19" ht="30" customHeight="1" x14ac:dyDescent="0.3"/>
    <row r="27" spans="1:19" ht="30" customHeight="1" x14ac:dyDescent="0.3"/>
    <row r="28" spans="1:19" ht="30" customHeight="1" x14ac:dyDescent="0.3"/>
    <row r="29" spans="1:19" ht="30" customHeight="1" x14ac:dyDescent="0.3"/>
  </sheetData>
  <mergeCells count="45">
    <mergeCell ref="H3:S3"/>
    <mergeCell ref="H5:H7"/>
    <mergeCell ref="H8:H11"/>
    <mergeCell ref="I8:I9"/>
    <mergeCell ref="J8:J9"/>
    <mergeCell ref="K8:K9"/>
    <mergeCell ref="L8:L9"/>
    <mergeCell ref="M8:M9"/>
    <mergeCell ref="N8:N9"/>
    <mergeCell ref="O8:O9"/>
    <mergeCell ref="P8:P9"/>
    <mergeCell ref="R8:R9"/>
    <mergeCell ref="S8:S9"/>
    <mergeCell ref="R12:R13"/>
    <mergeCell ref="H12:H15"/>
    <mergeCell ref="I12:I13"/>
    <mergeCell ref="J12:J13"/>
    <mergeCell ref="K12:K13"/>
    <mergeCell ref="L12:L13"/>
    <mergeCell ref="S12:S13"/>
    <mergeCell ref="H16:H19"/>
    <mergeCell ref="J16:J17"/>
    <mergeCell ref="K16:K17"/>
    <mergeCell ref="L16:L17"/>
    <mergeCell ref="M16:M17"/>
    <mergeCell ref="N16:N17"/>
    <mergeCell ref="O16:O17"/>
    <mergeCell ref="P16:P17"/>
    <mergeCell ref="Q16:Q17"/>
    <mergeCell ref="R16:R17"/>
    <mergeCell ref="S16:S17"/>
    <mergeCell ref="M12:M13"/>
    <mergeCell ref="N12:N13"/>
    <mergeCell ref="P12:P13"/>
    <mergeCell ref="Q12:Q13"/>
    <mergeCell ref="H20:H23"/>
    <mergeCell ref="I20:I21"/>
    <mergeCell ref="J20:J21"/>
    <mergeCell ref="K20:K21"/>
    <mergeCell ref="L20:L21"/>
    <mergeCell ref="M20:M21"/>
    <mergeCell ref="N20:N21"/>
    <mergeCell ref="P20:P21"/>
    <mergeCell ref="R20:R21"/>
    <mergeCell ref="S20:S2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All</vt:lpstr>
      <vt:lpstr>Spring 2025 Requirements</vt:lpstr>
      <vt:lpstr>Study plan Schedule</vt:lpstr>
      <vt:lpstr>'Spring 2025 Requirements'!Print_Area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Sarra Toumi</dc:creator>
  <cp:keywords/>
  <dc:description/>
  <cp:lastModifiedBy>Marwa Amri</cp:lastModifiedBy>
  <cp:revision/>
  <dcterms:created xsi:type="dcterms:W3CDTF">2024-08-09T09:41:38Z</dcterms:created>
  <dcterms:modified xsi:type="dcterms:W3CDTF">2024-12-31T14:49:03Z</dcterms:modified>
  <cp:category/>
  <cp:contentStatus/>
</cp:coreProperties>
</file>