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alcomm-my.sharepoint.com/personal/mizho_qti_qualcomm_com/Documents/Desktop/Project/DataAnalysis/"/>
    </mc:Choice>
  </mc:AlternateContent>
  <xr:revisionPtr revIDLastSave="42" documentId="8_{B820B71C-3D8E-4C67-8B2B-4EA455FCE175}" xr6:coauthVersionLast="47" xr6:coauthVersionMax="47" xr10:uidLastSave="{A5BA0FFE-73EC-4A22-ACD6-88DBCF6AA1D0}"/>
  <bookViews>
    <workbookView xWindow="38175" yWindow="3525" windowWidth="29220" windowHeight="17190" xr2:uid="{8F5DB425-402A-4CD0-8052-B47836AD7C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J31" i="1" l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L32" i="1" s="1"/>
  <c r="IK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FZ31" i="1"/>
  <c r="FY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GD31" i="1" s="1"/>
  <c r="FB31" i="1"/>
  <c r="FA31" i="1"/>
  <c r="GE31" i="1" s="1"/>
  <c r="EZ31" i="1"/>
  <c r="EY31" i="1"/>
  <c r="EX31" i="1"/>
  <c r="EW31" i="1"/>
  <c r="EV31" i="1"/>
  <c r="EU31" i="1"/>
  <c r="EU32" i="1" s="1"/>
  <c r="ER31" i="1"/>
  <c r="DY31" i="1"/>
  <c r="DX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EC31" i="1" s="1"/>
  <c r="DA31" i="1"/>
  <c r="CZ31" i="1"/>
  <c r="ED31" i="1" s="1"/>
  <c r="CY31" i="1"/>
  <c r="CX31" i="1"/>
  <c r="CW31" i="1"/>
  <c r="CV31" i="1"/>
  <c r="CU31" i="1"/>
  <c r="CT31" i="1"/>
  <c r="CT32" i="1" s="1"/>
  <c r="CQ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CL31" i="1" s="1"/>
  <c r="BH31" i="1"/>
  <c r="BG31" i="1"/>
  <c r="CK31" i="1" s="1"/>
  <c r="BF31" i="1"/>
  <c r="BE31" i="1"/>
  <c r="BD31" i="1"/>
  <c r="BC31" i="1"/>
  <c r="BB31" i="1"/>
  <c r="BA31" i="1"/>
  <c r="BA32" i="1" s="1"/>
  <c r="AX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F32" i="1" s="1"/>
  <c r="E31" i="1"/>
  <c r="C31" i="1"/>
  <c r="KA30" i="1"/>
  <c r="JT30" i="1"/>
  <c r="JU30" i="1" s="1"/>
  <c r="IB30" i="1"/>
  <c r="IC30" i="1" s="1"/>
  <c r="GK30" i="1"/>
  <c r="GI30" i="1"/>
  <c r="GF30" i="1"/>
  <c r="GE30" i="1"/>
  <c r="GD30" i="1"/>
  <c r="GC30" i="1"/>
  <c r="EJ30" i="1"/>
  <c r="EH30" i="1"/>
  <c r="EE30" i="1"/>
  <c r="ED30" i="1"/>
  <c r="EC30" i="1"/>
  <c r="EB30" i="1"/>
  <c r="CL30" i="1"/>
  <c r="CK30" i="1"/>
  <c r="CJ30" i="1"/>
  <c r="CI30" i="1"/>
  <c r="AM30" i="1"/>
  <c r="KA29" i="1"/>
  <c r="JT29" i="1"/>
  <c r="JU29" i="1" s="1"/>
  <c r="IB29" i="1"/>
  <c r="IC29" i="1" s="1"/>
  <c r="GK29" i="1"/>
  <c r="GI29" i="1"/>
  <c r="GF29" i="1"/>
  <c r="GE29" i="1"/>
  <c r="GD29" i="1"/>
  <c r="GC29" i="1"/>
  <c r="EJ29" i="1"/>
  <c r="EH29" i="1"/>
  <c r="EE29" i="1"/>
  <c r="ED29" i="1"/>
  <c r="EC29" i="1"/>
  <c r="EB29" i="1"/>
  <c r="CL29" i="1"/>
  <c r="CK29" i="1"/>
  <c r="CJ29" i="1"/>
  <c r="CI29" i="1"/>
  <c r="AM29" i="1"/>
  <c r="KA28" i="1"/>
  <c r="JT28" i="1"/>
  <c r="JU28" i="1" s="1"/>
  <c r="IB28" i="1"/>
  <c r="IC28" i="1" s="1"/>
  <c r="GK28" i="1"/>
  <c r="GI28" i="1"/>
  <c r="GF28" i="1"/>
  <c r="GE28" i="1"/>
  <c r="GD28" i="1"/>
  <c r="GC28" i="1"/>
  <c r="EJ28" i="1"/>
  <c r="EH28" i="1"/>
  <c r="EE28" i="1"/>
  <c r="ED28" i="1"/>
  <c r="EC28" i="1"/>
  <c r="EB28" i="1"/>
  <c r="CL28" i="1"/>
  <c r="CK28" i="1"/>
  <c r="CJ28" i="1"/>
  <c r="CI28" i="1"/>
  <c r="AM28" i="1"/>
  <c r="KA27" i="1"/>
  <c r="JT27" i="1"/>
  <c r="JU27" i="1" s="1"/>
  <c r="IB27" i="1"/>
  <c r="IC27" i="1" s="1"/>
  <c r="GK27" i="1"/>
  <c r="GI27" i="1"/>
  <c r="GF27" i="1"/>
  <c r="GE27" i="1"/>
  <c r="GD27" i="1"/>
  <c r="GC27" i="1"/>
  <c r="EJ27" i="1"/>
  <c r="CS27" i="1" s="1"/>
  <c r="EH27" i="1"/>
  <c r="DW27" i="1" s="1"/>
  <c r="EE27" i="1"/>
  <c r="ED27" i="1"/>
  <c r="EC27" i="1"/>
  <c r="EB27" i="1"/>
  <c r="CL27" i="1"/>
  <c r="CK27" i="1"/>
  <c r="CJ27" i="1"/>
  <c r="CI27" i="1"/>
  <c r="AM27" i="1"/>
  <c r="KA26" i="1"/>
  <c r="JT26" i="1"/>
  <c r="IB26" i="1"/>
  <c r="GK26" i="1"/>
  <c r="GI26" i="1"/>
  <c r="GF26" i="1"/>
  <c r="GE26" i="1"/>
  <c r="EJ26" i="1"/>
  <c r="EH26" i="1"/>
  <c r="EE26" i="1"/>
  <c r="ED26" i="1"/>
  <c r="CL26" i="1"/>
  <c r="CK26" i="1"/>
  <c r="AM26" i="1"/>
  <c r="KA25" i="1"/>
  <c r="JT25" i="1"/>
  <c r="JU25" i="1" s="1"/>
  <c r="IB25" i="1"/>
  <c r="IC25" i="1" s="1"/>
  <c r="GK25" i="1"/>
  <c r="GI25" i="1"/>
  <c r="GF25" i="1"/>
  <c r="GE25" i="1"/>
  <c r="GD25" i="1"/>
  <c r="GC25" i="1"/>
  <c r="EJ25" i="1"/>
  <c r="CS25" i="1" s="1"/>
  <c r="EH25" i="1"/>
  <c r="DW25" i="1" s="1"/>
  <c r="EE25" i="1"/>
  <c r="ED25" i="1"/>
  <c r="EC25" i="1"/>
  <c r="EB25" i="1"/>
  <c r="CL25" i="1"/>
  <c r="CK25" i="1"/>
  <c r="CJ25" i="1"/>
  <c r="CI25" i="1"/>
  <c r="AM25" i="1"/>
  <c r="KA24" i="1"/>
  <c r="JT24" i="1"/>
  <c r="IB24" i="1"/>
  <c r="GK24" i="1"/>
  <c r="GI24" i="1"/>
  <c r="GF24" i="1"/>
  <c r="GE24" i="1"/>
  <c r="GC24" i="1"/>
  <c r="EJ24" i="1"/>
  <c r="CS24" i="1" s="1"/>
  <c r="EH24" i="1"/>
  <c r="DW24" i="1" s="1"/>
  <c r="EE24" i="1"/>
  <c r="ED24" i="1"/>
  <c r="EB24" i="1"/>
  <c r="CL24" i="1"/>
  <c r="CK24" i="1"/>
  <c r="CI24" i="1"/>
  <c r="AM24" i="1"/>
  <c r="KA23" i="1"/>
  <c r="JT23" i="1"/>
  <c r="JU23" i="1" s="1"/>
  <c r="IB23" i="1"/>
  <c r="IC23" i="1" s="1"/>
  <c r="GK23" i="1"/>
  <c r="GI23" i="1"/>
  <c r="GF23" i="1"/>
  <c r="GE23" i="1"/>
  <c r="GD23" i="1"/>
  <c r="GC23" i="1"/>
  <c r="EJ23" i="1"/>
  <c r="EH23" i="1"/>
  <c r="EE23" i="1"/>
  <c r="ED23" i="1"/>
  <c r="EC23" i="1"/>
  <c r="EB23" i="1"/>
  <c r="CL23" i="1"/>
  <c r="CK23" i="1"/>
  <c r="CJ23" i="1"/>
  <c r="CI23" i="1"/>
  <c r="AM23" i="1"/>
  <c r="KA22" i="1"/>
  <c r="JT22" i="1"/>
  <c r="JU22" i="1" s="1"/>
  <c r="IB22" i="1"/>
  <c r="IC22" i="1" s="1"/>
  <c r="GK22" i="1"/>
  <c r="GI22" i="1"/>
  <c r="GF22" i="1"/>
  <c r="GE22" i="1"/>
  <c r="GD22" i="1"/>
  <c r="GC22" i="1"/>
  <c r="EJ22" i="1"/>
  <c r="EH22" i="1"/>
  <c r="EE22" i="1"/>
  <c r="ED22" i="1"/>
  <c r="EC22" i="1"/>
  <c r="EB22" i="1"/>
  <c r="CL22" i="1"/>
  <c r="CK22" i="1"/>
  <c r="CJ22" i="1"/>
  <c r="CI22" i="1"/>
  <c r="AM22" i="1"/>
  <c r="KA21" i="1"/>
  <c r="JT21" i="1"/>
  <c r="JU21" i="1" s="1"/>
  <c r="IB21" i="1"/>
  <c r="IC21" i="1" s="1"/>
  <c r="GK21" i="1"/>
  <c r="GI21" i="1"/>
  <c r="GF21" i="1"/>
  <c r="GE21" i="1"/>
  <c r="GD21" i="1"/>
  <c r="GC21" i="1"/>
  <c r="EJ21" i="1"/>
  <c r="EH21" i="1"/>
  <c r="EE21" i="1"/>
  <c r="ED21" i="1"/>
  <c r="EC21" i="1"/>
  <c r="EB21" i="1"/>
  <c r="CL21" i="1"/>
  <c r="CK21" i="1"/>
  <c r="CJ21" i="1"/>
  <c r="CI21" i="1"/>
  <c r="AM21" i="1"/>
  <c r="KA20" i="1"/>
  <c r="JT20" i="1"/>
  <c r="JU20" i="1" s="1"/>
  <c r="IB20" i="1"/>
  <c r="IC20" i="1" s="1"/>
  <c r="GK20" i="1"/>
  <c r="GI20" i="1"/>
  <c r="GF20" i="1"/>
  <c r="GE20" i="1"/>
  <c r="GD20" i="1"/>
  <c r="GC20" i="1"/>
  <c r="EJ20" i="1"/>
  <c r="EH20" i="1"/>
  <c r="EE20" i="1"/>
  <c r="ED20" i="1"/>
  <c r="EC20" i="1"/>
  <c r="EB20" i="1"/>
  <c r="CL20" i="1"/>
  <c r="CK20" i="1"/>
  <c r="CJ20" i="1"/>
  <c r="CI20" i="1"/>
  <c r="AM20" i="1"/>
  <c r="KA19" i="1"/>
  <c r="JT19" i="1"/>
  <c r="JU19" i="1" s="1"/>
  <c r="IB19" i="1"/>
  <c r="IC19" i="1" s="1"/>
  <c r="GK19" i="1"/>
  <c r="GI19" i="1"/>
  <c r="GF19" i="1"/>
  <c r="GE19" i="1"/>
  <c r="GD19" i="1"/>
  <c r="GC19" i="1"/>
  <c r="EJ19" i="1"/>
  <c r="EH19" i="1"/>
  <c r="EE19" i="1"/>
  <c r="ED19" i="1"/>
  <c r="EC19" i="1"/>
  <c r="EB19" i="1"/>
  <c r="CL19" i="1"/>
  <c r="CK19" i="1"/>
  <c r="CJ19" i="1"/>
  <c r="CI19" i="1"/>
  <c r="AM19" i="1"/>
  <c r="KA18" i="1"/>
  <c r="JT18" i="1"/>
  <c r="JU18" i="1" s="1"/>
  <c r="IB18" i="1"/>
  <c r="IC18" i="1" s="1"/>
  <c r="GK18" i="1"/>
  <c r="GI18" i="1"/>
  <c r="GF18" i="1"/>
  <c r="GE18" i="1"/>
  <c r="GD18" i="1"/>
  <c r="GC18" i="1"/>
  <c r="GA18" i="1"/>
  <c r="EJ18" i="1"/>
  <c r="EH18" i="1"/>
  <c r="EE18" i="1"/>
  <c r="ED18" i="1"/>
  <c r="EC18" i="1"/>
  <c r="EB18" i="1"/>
  <c r="DZ18" i="1"/>
  <c r="CL18" i="1"/>
  <c r="CK18" i="1"/>
  <c r="CJ18" i="1"/>
  <c r="CI18" i="1"/>
  <c r="CG18" i="1"/>
  <c r="AM18" i="1"/>
  <c r="AL18" i="1"/>
  <c r="KA17" i="1"/>
  <c r="JT17" i="1"/>
  <c r="JU17" i="1" s="1"/>
  <c r="IB17" i="1"/>
  <c r="IC17" i="1" s="1"/>
  <c r="GK17" i="1"/>
  <c r="GI17" i="1"/>
  <c r="GF17" i="1"/>
  <c r="GE17" i="1"/>
  <c r="GD17" i="1"/>
  <c r="GC17" i="1"/>
  <c r="EJ17" i="1"/>
  <c r="EH17" i="1"/>
  <c r="EE17" i="1"/>
  <c r="ED17" i="1"/>
  <c r="EC17" i="1"/>
  <c r="EB17" i="1"/>
  <c r="CL17" i="1"/>
  <c r="CK17" i="1"/>
  <c r="CJ17" i="1"/>
  <c r="CI17" i="1"/>
  <c r="AM17" i="1"/>
  <c r="KA16" i="1"/>
  <c r="JT16" i="1"/>
  <c r="JU16" i="1" s="1"/>
  <c r="IB16" i="1"/>
  <c r="IC16" i="1" s="1"/>
  <c r="GK16" i="1"/>
  <c r="GI16" i="1"/>
  <c r="GF16" i="1"/>
  <c r="GE16" i="1"/>
  <c r="GD16" i="1"/>
  <c r="GC16" i="1"/>
  <c r="EJ16" i="1"/>
  <c r="EH16" i="1"/>
  <c r="EE16" i="1"/>
  <c r="ED16" i="1"/>
  <c r="EC16" i="1"/>
  <c r="EB16" i="1"/>
  <c r="CL16" i="1"/>
  <c r="CK16" i="1"/>
  <c r="CJ16" i="1"/>
  <c r="CI16" i="1"/>
  <c r="AM16" i="1"/>
  <c r="KA15" i="1"/>
  <c r="JT15" i="1"/>
  <c r="JU15" i="1" s="1"/>
  <c r="IB15" i="1"/>
  <c r="IC15" i="1" s="1"/>
  <c r="GK15" i="1"/>
  <c r="ET15" i="1" s="1"/>
  <c r="GI15" i="1"/>
  <c r="FX15" i="1" s="1"/>
  <c r="GF15" i="1"/>
  <c r="GE15" i="1"/>
  <c r="GD15" i="1"/>
  <c r="GC15" i="1"/>
  <c r="EJ15" i="1"/>
  <c r="CS15" i="1" s="1"/>
  <c r="EH15" i="1"/>
  <c r="DW15" i="1" s="1"/>
  <c r="EE15" i="1"/>
  <c r="ED15" i="1"/>
  <c r="EC15" i="1"/>
  <c r="EB15" i="1"/>
  <c r="CL15" i="1"/>
  <c r="CK15" i="1"/>
  <c r="CJ15" i="1"/>
  <c r="CI15" i="1"/>
  <c r="AM15" i="1"/>
  <c r="KA14" i="1"/>
  <c r="JT14" i="1"/>
  <c r="JU14" i="1" s="1"/>
  <c r="IB14" i="1"/>
  <c r="IC14" i="1" s="1"/>
  <c r="GJ14" i="1"/>
  <c r="GJ31" i="1" s="1"/>
  <c r="GI14" i="1"/>
  <c r="GF14" i="1"/>
  <c r="GE14" i="1"/>
  <c r="GD14" i="1"/>
  <c r="GC14" i="1"/>
  <c r="EI14" i="1"/>
  <c r="EJ14" i="1" s="1"/>
  <c r="CS14" i="1" s="1"/>
  <c r="EH14" i="1"/>
  <c r="DW14" i="1" s="1"/>
  <c r="EE14" i="1"/>
  <c r="ED14" i="1"/>
  <c r="EC14" i="1"/>
  <c r="EB14" i="1"/>
  <c r="CL14" i="1"/>
  <c r="CK14" i="1"/>
  <c r="CJ14" i="1"/>
  <c r="CI14" i="1"/>
  <c r="AZ14" i="1"/>
  <c r="AZ31" i="1" s="1"/>
  <c r="AM14" i="1"/>
  <c r="KA13" i="1"/>
  <c r="JT13" i="1"/>
  <c r="JU13" i="1" s="1"/>
  <c r="IB13" i="1"/>
  <c r="IC13" i="1" s="1"/>
  <c r="GK13" i="1"/>
  <c r="ET13" i="1" s="1"/>
  <c r="ET31" i="1" s="1"/>
  <c r="GI13" i="1"/>
  <c r="FX13" i="1" s="1"/>
  <c r="FX31" i="1" s="1"/>
  <c r="GF13" i="1"/>
  <c r="GE13" i="1"/>
  <c r="GD13" i="1"/>
  <c r="GC13" i="1"/>
  <c r="EJ13" i="1"/>
  <c r="CS13" i="1" s="1"/>
  <c r="EH13" i="1"/>
  <c r="DW13" i="1" s="1"/>
  <c r="EE13" i="1"/>
  <c r="ED13" i="1"/>
  <c r="EC13" i="1"/>
  <c r="EB13" i="1"/>
  <c r="CL13" i="1"/>
  <c r="CK13" i="1"/>
  <c r="CJ13" i="1"/>
  <c r="CI13" i="1"/>
  <c r="AM13" i="1"/>
  <c r="KA12" i="1"/>
  <c r="JT12" i="1"/>
  <c r="JU12" i="1" s="1"/>
  <c r="IB12" i="1"/>
  <c r="IC12" i="1" s="1"/>
  <c r="GK12" i="1"/>
  <c r="GI12" i="1"/>
  <c r="GF12" i="1"/>
  <c r="GE12" i="1"/>
  <c r="GD12" i="1"/>
  <c r="GC12" i="1"/>
  <c r="EJ12" i="1"/>
  <c r="CS12" i="1" s="1"/>
  <c r="EH12" i="1"/>
  <c r="DW12" i="1" s="1"/>
  <c r="EE12" i="1"/>
  <c r="ED12" i="1"/>
  <c r="EC12" i="1"/>
  <c r="EB12" i="1"/>
  <c r="CL12" i="1"/>
  <c r="CK12" i="1"/>
  <c r="CJ12" i="1"/>
  <c r="CI12" i="1"/>
  <c r="AM12" i="1"/>
  <c r="KA11" i="1"/>
  <c r="JT11" i="1"/>
  <c r="JU11" i="1" s="1"/>
  <c r="IB11" i="1"/>
  <c r="IC11" i="1" s="1"/>
  <c r="GK11" i="1"/>
  <c r="GI11" i="1"/>
  <c r="GF11" i="1"/>
  <c r="GE11" i="1"/>
  <c r="GC11" i="1"/>
  <c r="EJ11" i="1"/>
  <c r="EH11" i="1"/>
  <c r="EE11" i="1"/>
  <c r="ED11" i="1"/>
  <c r="EB11" i="1"/>
  <c r="CL11" i="1"/>
  <c r="CK11" i="1"/>
  <c r="CI11" i="1"/>
  <c r="AM11" i="1"/>
  <c r="KA10" i="1"/>
  <c r="JT10" i="1"/>
  <c r="JU10" i="1" s="1"/>
  <c r="IB10" i="1"/>
  <c r="IC10" i="1" s="1"/>
  <c r="GK10" i="1"/>
  <c r="GI10" i="1"/>
  <c r="GF10" i="1"/>
  <c r="GE10" i="1"/>
  <c r="GD10" i="1"/>
  <c r="GC10" i="1"/>
  <c r="EJ10" i="1"/>
  <c r="EH10" i="1"/>
  <c r="EE10" i="1"/>
  <c r="ED10" i="1"/>
  <c r="EC10" i="1"/>
  <c r="EB10" i="1"/>
  <c r="CL10" i="1"/>
  <c r="CK10" i="1"/>
  <c r="CJ10" i="1"/>
  <c r="CI10" i="1"/>
  <c r="AM10" i="1"/>
  <c r="KA9" i="1"/>
  <c r="JT9" i="1"/>
  <c r="JU9" i="1" s="1"/>
  <c r="IB9" i="1"/>
  <c r="IC9" i="1" s="1"/>
  <c r="GK9" i="1"/>
  <c r="GI9" i="1"/>
  <c r="GF9" i="1"/>
  <c r="GE9" i="1"/>
  <c r="GD9" i="1"/>
  <c r="GC9" i="1"/>
  <c r="EJ9" i="1"/>
  <c r="CS9" i="1" s="1"/>
  <c r="EH9" i="1"/>
  <c r="DW9" i="1" s="1"/>
  <c r="EE9" i="1"/>
  <c r="ED9" i="1"/>
  <c r="EC9" i="1"/>
  <c r="EB9" i="1"/>
  <c r="CL9" i="1"/>
  <c r="CK9" i="1"/>
  <c r="CJ9" i="1"/>
  <c r="CI9" i="1"/>
  <c r="AM9" i="1"/>
  <c r="KA8" i="1"/>
  <c r="JT8" i="1"/>
  <c r="IB8" i="1"/>
  <c r="GK8" i="1"/>
  <c r="GI8" i="1"/>
  <c r="GF8" i="1"/>
  <c r="GE8" i="1"/>
  <c r="GD8" i="1"/>
  <c r="GC8" i="1"/>
  <c r="EJ8" i="1"/>
  <c r="EH8" i="1"/>
  <c r="EE8" i="1"/>
  <c r="ED8" i="1"/>
  <c r="EC8" i="1"/>
  <c r="EB8" i="1"/>
  <c r="CL8" i="1"/>
  <c r="CK8" i="1"/>
  <c r="CJ8" i="1"/>
  <c r="CI8" i="1"/>
  <c r="AM8" i="1"/>
  <c r="KA7" i="1"/>
  <c r="JT7" i="1"/>
  <c r="JU7" i="1" s="1"/>
  <c r="IB7" i="1"/>
  <c r="IC7" i="1" s="1"/>
  <c r="GK7" i="1"/>
  <c r="GI7" i="1"/>
  <c r="GF7" i="1"/>
  <c r="GE7" i="1"/>
  <c r="GD7" i="1"/>
  <c r="GC7" i="1"/>
  <c r="EJ7" i="1"/>
  <c r="CS7" i="1" s="1"/>
  <c r="EH7" i="1"/>
  <c r="DW7" i="1" s="1"/>
  <c r="DW31" i="1" s="1"/>
  <c r="EE7" i="1"/>
  <c r="ED7" i="1"/>
  <c r="EC7" i="1"/>
  <c r="EB7" i="1"/>
  <c r="CL7" i="1"/>
  <c r="CK7" i="1"/>
  <c r="CJ7" i="1"/>
  <c r="CI7" i="1"/>
  <c r="AM7" i="1"/>
  <c r="KA6" i="1"/>
  <c r="JT6" i="1"/>
  <c r="JU6" i="1" s="1"/>
  <c r="IB6" i="1"/>
  <c r="IC6" i="1" s="1"/>
  <c r="GK6" i="1"/>
  <c r="GI6" i="1"/>
  <c r="GF6" i="1"/>
  <c r="GE6" i="1"/>
  <c r="GD6" i="1"/>
  <c r="GC6" i="1"/>
  <c r="EJ6" i="1"/>
  <c r="EH6" i="1"/>
  <c r="EE6" i="1"/>
  <c r="ED6" i="1"/>
  <c r="EC6" i="1"/>
  <c r="EB6" i="1"/>
  <c r="CL6" i="1"/>
  <c r="CK6" i="1"/>
  <c r="CJ6" i="1"/>
  <c r="CI6" i="1"/>
  <c r="AM6" i="1"/>
  <c r="KA5" i="1"/>
  <c r="JT5" i="1"/>
  <c r="IB5" i="1"/>
  <c r="GK5" i="1"/>
  <c r="GI5" i="1"/>
  <c r="GF5" i="1"/>
  <c r="GE5" i="1"/>
  <c r="GD5" i="1"/>
  <c r="GC5" i="1"/>
  <c r="EJ5" i="1"/>
  <c r="EH5" i="1"/>
  <c r="EE5" i="1"/>
  <c r="ED5" i="1"/>
  <c r="EC5" i="1"/>
  <c r="EB5" i="1"/>
  <c r="CL5" i="1"/>
  <c r="CK5" i="1"/>
  <c r="CJ5" i="1"/>
  <c r="CI5" i="1"/>
  <c r="AM5" i="1"/>
  <c r="KA4" i="1"/>
  <c r="JT4" i="1"/>
  <c r="IB4" i="1"/>
  <c r="GK4" i="1"/>
  <c r="GI4" i="1"/>
  <c r="GF4" i="1"/>
  <c r="GE4" i="1"/>
  <c r="GD4" i="1"/>
  <c r="GC4" i="1"/>
  <c r="EJ4" i="1"/>
  <c r="EH4" i="1"/>
  <c r="EE4" i="1"/>
  <c r="ED4" i="1"/>
  <c r="EC4" i="1"/>
  <c r="EB4" i="1"/>
  <c r="CL4" i="1"/>
  <c r="CK4" i="1"/>
  <c r="CJ4" i="1"/>
  <c r="CI4" i="1"/>
  <c r="AM4" i="1"/>
  <c r="GY1" i="1"/>
  <c r="AM31" i="1" l="1"/>
  <c r="GF31" i="1"/>
  <c r="GJ32" i="1"/>
  <c r="CI31" i="1"/>
  <c r="CS31" i="1"/>
  <c r="CJ31" i="1"/>
  <c r="EE31" i="1"/>
  <c r="GC31" i="1"/>
  <c r="EI31" i="1"/>
  <c r="EI32" i="1" s="1"/>
  <c r="GK14" i="1"/>
  <c r="E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tc={12887FE3-7C3E-4F00-87F8-3E3DCC4928D7}</author>
    <author>tc={4CD49548-9E5B-471F-A452-85C48BABD44F}</author>
    <author>tc={A921BCCD-FFB4-48E1-A32B-85FCB307F546}</author>
    <author>tc={D6556C05-5321-43D5-AA06-C64BC615DDB3}</author>
    <author>tc={AF918300-1368-43F8-93D1-AE1E0E45988D}</author>
    <author>tc={F5314E5C-388C-40A6-86B4-8D600E5C5977}</author>
    <author>tc={9DFDE162-C8AD-4728-ABA1-B0DC799BA16C}</author>
    <author>tc={B5C690D8-9528-4975-8FBF-3FFA05E9F374}</author>
    <author>tc={C89520AE-565B-43F7-9B74-774E5C042172}</author>
    <author>Wangling Zhang</author>
    <author>tc={88859707-ED40-4AAB-9695-1619A1D764D3}</author>
  </authors>
  <commentList>
    <comment ref="CS3" authorId="0" shapeId="0" xr:uid="{12887FE3-7C3E-4F00-87F8-3E3DCC4928D7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DW3" authorId="1" shapeId="0" xr:uid="{4CD49548-9E5B-471F-A452-85C48BABD44F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ET3" authorId="2" shapeId="0" xr:uid="{A921BCCD-FFB4-48E1-A32B-85FCB307F546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FX3" authorId="3" shapeId="0" xr:uid="{D6556C05-5321-43D5-AA06-C64BC615DDB3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GT3" authorId="4" shapeId="0" xr:uid="{AF918300-1368-43F8-93D1-AE1E0E45988D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HX3" authorId="5" shapeId="0" xr:uid="{F5314E5C-388C-40A6-86B4-8D600E5C5977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IL3" authorId="6" shapeId="0" xr:uid="{9DFDE162-C8AD-4728-ABA1-B0DC799BA16C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JP3" authorId="7" shapeId="0" xr:uid="{B5C690D8-9528-4975-8FBF-3FFA05E9F374}">
      <text>
        <t>[Threaded comment]
Your version of Excel allows you to read this threaded comment; however, any edits to it will get removed if the file is opened in a newer version of Excel. Learn more: https://go.microsoft.com/fwlink/?linkid=870924
Comment:
    0.75mA USB penalty adjusted</t>
      </text>
    </comment>
    <comment ref="LI3" authorId="8" shapeId="0" xr:uid="{C89520AE-565B-43F7-9B74-774E5C042172}">
      <text>
        <t>[Threaded comment]
Your version of Excel allows you to read this threaded comment; however, any edits to it will get removed if the file is opened in a newer version of Excel. Learn more: https://go.microsoft.com/fwlink/?linkid=870924
Comment:
    0.25mA adjusted from PX14 rail for the active cases</t>
      </text>
    </comment>
    <comment ref="IL4" authorId="9" shapeId="0" xr:uid="{9951F89E-AD28-4D33-9723-89AF67F1268E}">
      <text>
        <r>
          <rPr>
            <b/>
            <sz val="9"/>
            <color indexed="81"/>
            <rFont val="Tahoma"/>
            <family val="2"/>
          </rPr>
          <t>Wangling Zhang: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D4" authorId="9" shapeId="0" xr:uid="{726B9765-9191-4C26-A8F1-00D7D5C7018E}">
      <text>
        <r>
          <rPr>
            <b/>
            <sz val="9"/>
            <color indexed="81"/>
            <rFont val="Tahoma"/>
            <family val="2"/>
          </rPr>
          <t>Wangling Zhang: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Z7" authorId="10" shapeId="0" xr:uid="{88859707-ED40-4AAB-9695-1619A1D764D3}">
      <text>
        <t>[Threaded comment]
Your version of Excel allows you to read this threaded comment; however, any edits to it will get removed if the file is opened in a newer version of Excel. Learn more: https://go.microsoft.com/fwlink/?linkid=870924
Comment:
    APK behaviour change adjusted</t>
      </text>
    </comment>
  </commentList>
</comments>
</file>

<file path=xl/sharedStrings.xml><?xml version="1.0" encoding="utf-8"?>
<sst xmlns="http://schemas.openxmlformats.org/spreadsheetml/2006/main" count="688" uniqueCount="79">
  <si>
    <t>Usecase</t>
  </si>
  <si>
    <t>Weightage</t>
  </si>
  <si>
    <t>Adjusted</t>
  </si>
  <si>
    <t>CX</t>
  </si>
  <si>
    <t>MM CX</t>
  </si>
  <si>
    <t>MXA</t>
  </si>
  <si>
    <t>MXC</t>
  </si>
  <si>
    <t>GFX</t>
  </si>
  <si>
    <t>GFX MX</t>
  </si>
  <si>
    <t>APC0 CX</t>
  </si>
  <si>
    <t>APC0 MX</t>
  </si>
  <si>
    <t>APC1 CX</t>
  </si>
  <si>
    <t>APC1 MX</t>
  </si>
  <si>
    <t>Total CPU</t>
  </si>
  <si>
    <t>NSP1 CX</t>
  </si>
  <si>
    <t>NSP2 CX</t>
  </si>
  <si>
    <t>VDD1</t>
  </si>
  <si>
    <t>VDD2(H+L)</t>
  </si>
  <si>
    <t>VDDQ</t>
  </si>
  <si>
    <t>EBI</t>
  </si>
  <si>
    <t>Total Memory</t>
  </si>
  <si>
    <t>LPI CX</t>
  </si>
  <si>
    <t>LPI MX</t>
  </si>
  <si>
    <t>Audio</t>
  </si>
  <si>
    <t>CSI</t>
  </si>
  <si>
    <t>DSI</t>
  </si>
  <si>
    <t>Storage</t>
  </si>
  <si>
    <t>Peripherals</t>
  </si>
  <si>
    <t>Connectivity</t>
  </si>
  <si>
    <t>Modem</t>
  </si>
  <si>
    <t>RF PA</t>
  </si>
  <si>
    <t>Total RF (no PA)</t>
  </si>
  <si>
    <t>PMIC</t>
  </si>
  <si>
    <t>Other</t>
  </si>
  <si>
    <t>Chipset Unaccounted</t>
  </si>
  <si>
    <t>SBYBG02W</t>
  </si>
  <si>
    <t>RMSG01-5G</t>
  </si>
  <si>
    <t>QCE20A</t>
  </si>
  <si>
    <t>DOUYIN02-5G</t>
  </si>
  <si>
    <t>AU45A</t>
  </si>
  <si>
    <t>VS12W</t>
  </si>
  <si>
    <t>VS11-5G</t>
  </si>
  <si>
    <t>VS13W</t>
  </si>
  <si>
    <t>DOUYIN01W</t>
  </si>
  <si>
    <t>GP01W</t>
  </si>
  <si>
    <t>HOK01</t>
  </si>
  <si>
    <t>QQS01-5G</t>
  </si>
  <si>
    <t>FORTNITEW</t>
  </si>
  <si>
    <t>GCB02-5G</t>
  </si>
  <si>
    <t>TNEWS01W</t>
  </si>
  <si>
    <t>FB05W</t>
  </si>
  <si>
    <t>WCHT02W</t>
  </si>
  <si>
    <t>PMWCHT02W</t>
  </si>
  <si>
    <t>WHA04W</t>
  </si>
  <si>
    <t>WB01-5G</t>
  </si>
  <si>
    <t>VOWCHT01-5G</t>
  </si>
  <si>
    <t>VIWCHT01W</t>
  </si>
  <si>
    <t>VOLTE6-D4</t>
  </si>
  <si>
    <t>MSR04A</t>
  </si>
  <si>
    <t>GPS09</t>
  </si>
  <si>
    <t>APPLNCH03A</t>
  </si>
  <si>
    <t>APPLNCH04A-G</t>
  </si>
  <si>
    <t>DoU Current</t>
  </si>
  <si>
    <t>CPU_CX</t>
  </si>
  <si>
    <t>WL Delta</t>
  </si>
  <si>
    <t>APC0 CX
vs Goal</t>
  </si>
  <si>
    <t>APC1 CX
vs Goal</t>
  </si>
  <si>
    <t>APC0 CX
-Goal</t>
  </si>
  <si>
    <t>APC1 CX
-Goal</t>
  </si>
  <si>
    <t>QIPL</t>
  </si>
  <si>
    <t>China</t>
  </si>
  <si>
    <t xml:space="preserve">               </t>
  </si>
  <si>
    <t>1-FC - M523_AU298+M609_AU328-8(Blue)</t>
  </si>
  <si>
    <t xml:space="preserve">       2-PreCS1 - M619_r2(Orange)</t>
  </si>
  <si>
    <t xml:space="preserve">      3-PreCS3 - M619_AU328(Orange) + M665_AU344(Blue)  R2</t>
  </si>
  <si>
    <t xml:space="preserve">      4-PreCS4 - M619_AU328(Orange) +  M665_AU344(Blue) + M717_AU361 R2</t>
  </si>
  <si>
    <t>5-CS Candidate - M767E_AU392 (Blue)_392_02-29_Purple_newAU_newGPUDriver(Green)</t>
  </si>
  <si>
    <t xml:space="preserve">      6-CS - M800-27(Dark Green)/M767E_AU392 (Blue)_newGPUDriver(Orange)</t>
  </si>
  <si>
    <t xml:space="preserve">      7-Post CS1 - M800-27/M800-35E(Green)/M850E (Blue)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</si>
</sst>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%"/>
    <numFmt numFmtId="166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rgb="FF000000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b/>
      <sz val="11"/>
      <color rgb="FFFFFFFF"/>
      <name val="Calibri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9"/>
      <color rgb="FF203764"/>
      <name val="Cambria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</font>
    <font>
      <b/>
      <sz val="9"/>
      <color rgb="FFFF0000"/>
      <name val="Arial"/>
      <family val="2"/>
    </font>
    <font>
      <b/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356000"/>
        <bgColor rgb="FF000000"/>
      </patternFill>
    </fill>
    <fill>
      <patternFill patternType="solid">
        <fgColor rgb="FF244062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499984740745262"/>
        <bgColor rgb="FF00000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4" fillId="3" borderId="2" xfId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 wrapText="1"/>
    </xf>
    <xf numFmtId="164" fontId="6" fillId="3" borderId="2" xfId="1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9" fillId="7" borderId="2" xfId="1" applyNumberFormat="1" applyFont="1" applyFill="1" applyBorder="1" applyAlignment="1" applyProtection="1">
      <alignment horizontal="center" vertical="center" wrapText="1"/>
      <protection locked="0"/>
    </xf>
    <xf numFmtId="10" fontId="9" fillId="8" borderId="3" xfId="0" applyNumberFormat="1" applyFont="1" applyFill="1" applyBorder="1" applyAlignment="1">
      <alignment horizontal="center" vertical="center" wrapText="1"/>
    </xf>
    <xf numFmtId="2" fontId="8" fillId="9" borderId="2" xfId="0" applyNumberFormat="1" applyFont="1" applyFill="1" applyBorder="1" applyAlignment="1">
      <alignment horizontal="center" vertical="center" wrapText="1"/>
    </xf>
    <xf numFmtId="0" fontId="9" fillId="10" borderId="2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4" fillId="7" borderId="2" xfId="1" applyNumberFormat="1" applyFont="1" applyFill="1" applyBorder="1" applyAlignment="1" applyProtection="1">
      <alignment horizontal="center" vertical="center" wrapText="1"/>
      <protection locked="0"/>
    </xf>
    <xf numFmtId="165" fontId="4" fillId="11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wrapText="1"/>
    </xf>
    <xf numFmtId="0" fontId="7" fillId="12" borderId="5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9" borderId="2" xfId="0" applyNumberFormat="1" applyFont="1" applyFill="1" applyBorder="1" applyAlignment="1">
      <alignment horizontal="center" vertical="center" wrapText="1"/>
    </xf>
    <xf numFmtId="2" fontId="11" fillId="9" borderId="2" xfId="0" applyNumberFormat="1" applyFont="1" applyFill="1" applyBorder="1" applyAlignment="1">
      <alignment horizontal="center" vertical="center" wrapText="1"/>
    </xf>
    <xf numFmtId="2" fontId="11" fillId="9" borderId="0" xfId="0" applyNumberFormat="1" applyFont="1" applyFill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wrapText="1"/>
    </xf>
    <xf numFmtId="0" fontId="7" fillId="14" borderId="2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 readingOrder="1"/>
    </xf>
    <xf numFmtId="166" fontId="11" fillId="15" borderId="2" xfId="0" applyNumberFormat="1" applyFont="1" applyFill="1" applyBorder="1" applyAlignment="1">
      <alignment horizontal="center" wrapText="1"/>
    </xf>
    <xf numFmtId="166" fontId="11" fillId="15" borderId="2" xfId="0" applyNumberFormat="1" applyFont="1" applyFill="1" applyBorder="1" applyAlignment="1">
      <alignment horizontal="center" vertical="center" wrapText="1"/>
    </xf>
    <xf numFmtId="0" fontId="14" fillId="7" borderId="2" xfId="1" applyNumberFormat="1" applyFont="1" applyFill="1" applyBorder="1" applyAlignment="1" applyProtection="1">
      <alignment horizontal="center" vertical="center" wrapText="1"/>
      <protection locked="0"/>
    </xf>
    <xf numFmtId="1" fontId="15" fillId="16" borderId="2" xfId="0" applyNumberFormat="1" applyFont="1" applyFill="1" applyBorder="1" applyAlignment="1">
      <alignment horizontal="center" vertical="center" wrapText="1"/>
    </xf>
    <xf numFmtId="9" fontId="0" fillId="0" borderId="0" xfId="0" applyNumberFormat="1"/>
    <xf numFmtId="2" fontId="15" fillId="17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11" fillId="18" borderId="2" xfId="0" applyNumberFormat="1" applyFont="1" applyFill="1" applyBorder="1" applyAlignment="1">
      <alignment horizontal="center" vertical="center" wrapText="1"/>
    </xf>
    <xf numFmtId="166" fontId="11" fillId="18" borderId="2" xfId="0" applyNumberFormat="1" applyFont="1" applyFill="1" applyBorder="1" applyAlignment="1">
      <alignment horizontal="center" vertical="center" wrapText="1"/>
    </xf>
    <xf numFmtId="1" fontId="11" fillId="19" borderId="2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0" applyNumberFormat="1"/>
    <xf numFmtId="166" fontId="11" fillId="20" borderId="2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2" fontId="16" fillId="21" borderId="2" xfId="0" applyNumberFormat="1" applyFont="1" applyFill="1" applyBorder="1" applyAlignment="1">
      <alignment horizontal="center" vertical="center" wrapText="1"/>
    </xf>
    <xf numFmtId="166" fontId="16" fillId="20" borderId="2" xfId="0" applyNumberFormat="1" applyFont="1" applyFill="1" applyBorder="1" applyAlignment="1">
      <alignment horizontal="center" vertical="center" wrapText="1"/>
    </xf>
    <xf numFmtId="166" fontId="11" fillId="20" borderId="4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readingOrder="1"/>
    </xf>
    <xf numFmtId="0" fontId="9" fillId="22" borderId="2" xfId="1" applyNumberFormat="1" applyFont="1" applyFill="1" applyBorder="1" applyAlignment="1" applyProtection="1">
      <alignment horizontal="center" vertical="center" wrapText="1"/>
      <protection locked="0"/>
    </xf>
    <xf numFmtId="2" fontId="15" fillId="16" borderId="2" xfId="0" applyNumberFormat="1" applyFont="1" applyFill="1" applyBorder="1" applyAlignment="1">
      <alignment horizontal="center" vertical="center" wrapText="1"/>
    </xf>
    <xf numFmtId="166" fontId="16" fillId="21" borderId="2" xfId="0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 readingOrder="1"/>
    </xf>
    <xf numFmtId="1" fontId="15" fillId="17" borderId="2" xfId="0" applyNumberFormat="1" applyFont="1" applyFill="1" applyBorder="1" applyAlignment="1">
      <alignment horizontal="center" vertical="center" wrapText="1"/>
    </xf>
    <xf numFmtId="166" fontId="15" fillId="17" borderId="2" xfId="0" applyNumberFormat="1" applyFont="1" applyFill="1" applyBorder="1" applyAlignment="1">
      <alignment horizontal="center" vertical="center" wrapText="1"/>
    </xf>
    <xf numFmtId="1" fontId="11" fillId="23" borderId="2" xfId="0" applyNumberFormat="1" applyFont="1" applyFill="1" applyBorder="1" applyAlignment="1">
      <alignment horizontal="center" vertical="center" wrapText="1"/>
    </xf>
    <xf numFmtId="0" fontId="17" fillId="22" borderId="2" xfId="1" applyNumberFormat="1" applyFont="1" applyFill="1" applyBorder="1" applyAlignment="1" applyProtection="1">
      <alignment horizontal="center" vertical="center" wrapText="1"/>
      <protection locked="0"/>
    </xf>
    <xf numFmtId="166" fontId="15" fillId="16" borderId="2" xfId="0" applyNumberFormat="1" applyFont="1" applyFill="1" applyBorder="1" applyAlignment="1">
      <alignment horizontal="center" vertical="center" wrapText="1"/>
    </xf>
    <xf numFmtId="166" fontId="11" fillId="19" borderId="2" xfId="0" applyNumberFormat="1" applyFont="1" applyFill="1" applyBorder="1" applyAlignment="1">
      <alignment horizontal="center" vertical="center" wrapText="1"/>
    </xf>
    <xf numFmtId="166" fontId="16" fillId="20" borderId="4" xfId="0" applyNumberFormat="1" applyFont="1" applyFill="1" applyBorder="1" applyAlignment="1">
      <alignment horizontal="center" vertical="center" wrapText="1"/>
    </xf>
    <xf numFmtId="1" fontId="11" fillId="17" borderId="2" xfId="0" applyNumberFormat="1" applyFont="1" applyFill="1" applyBorder="1" applyAlignment="1">
      <alignment horizontal="center" vertical="center" wrapText="1"/>
    </xf>
    <xf numFmtId="0" fontId="9" fillId="24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>
      <alignment horizontal="center" vertical="center" wrapText="1" readingOrder="1"/>
    </xf>
    <xf numFmtId="1" fontId="15" fillId="25" borderId="2" xfId="0" applyNumberFormat="1" applyFont="1" applyFill="1" applyBorder="1" applyAlignment="1">
      <alignment horizontal="center" vertical="center" wrapText="1"/>
    </xf>
    <xf numFmtId="166" fontId="15" fillId="25" borderId="2" xfId="0" applyNumberFormat="1" applyFont="1" applyFill="1" applyBorder="1" applyAlignment="1">
      <alignment horizontal="center" vertical="center" wrapText="1"/>
    </xf>
    <xf numFmtId="1" fontId="11" fillId="22" borderId="2" xfId="0" applyNumberFormat="1" applyFont="1" applyFill="1" applyBorder="1" applyAlignment="1">
      <alignment horizontal="center" vertical="center" wrapText="1"/>
    </xf>
    <xf numFmtId="1" fontId="11" fillId="16" borderId="2" xfId="0" applyNumberFormat="1" applyFont="1" applyFill="1" applyBorder="1" applyAlignment="1">
      <alignment horizontal="center" vertical="center" wrapText="1"/>
    </xf>
    <xf numFmtId="1" fontId="11" fillId="26" borderId="2" xfId="0" applyNumberFormat="1" applyFont="1" applyFill="1" applyBorder="1" applyAlignment="1">
      <alignment horizontal="center" vertical="center" wrapText="1"/>
    </xf>
    <xf numFmtId="1" fontId="15" fillId="10" borderId="2" xfId="0" applyNumberFormat="1" applyFont="1" applyFill="1" applyBorder="1" applyAlignment="1">
      <alignment horizontal="center" vertical="center" wrapText="1"/>
    </xf>
    <xf numFmtId="2" fontId="15" fillId="25" borderId="2" xfId="0" applyNumberFormat="1" applyFont="1" applyFill="1" applyBorder="1" applyAlignment="1">
      <alignment horizontal="center" vertical="center" wrapText="1"/>
    </xf>
    <xf numFmtId="166" fontId="11" fillId="16" borderId="2" xfId="0" applyNumberFormat="1" applyFont="1" applyFill="1" applyBorder="1" applyAlignment="1">
      <alignment horizontal="center" vertical="center" wrapText="1"/>
    </xf>
    <xf numFmtId="1" fontId="15" fillId="9" borderId="2" xfId="0" applyNumberFormat="1" applyFont="1" applyFill="1" applyBorder="1" applyAlignment="1">
      <alignment horizontal="center" vertical="center" wrapText="1"/>
    </xf>
    <xf numFmtId="166" fontId="11" fillId="23" borderId="2" xfId="0" applyNumberFormat="1" applyFont="1" applyFill="1" applyBorder="1" applyAlignment="1">
      <alignment horizontal="center" vertical="center" wrapText="1"/>
    </xf>
    <xf numFmtId="166" fontId="16" fillId="27" borderId="2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 readingOrder="1"/>
    </xf>
    <xf numFmtId="166" fontId="11" fillId="28" borderId="2" xfId="0" applyNumberFormat="1" applyFont="1" applyFill="1" applyBorder="1" applyAlignment="1">
      <alignment horizontal="center" vertical="center" wrapText="1"/>
    </xf>
    <xf numFmtId="166" fontId="16" fillId="28" borderId="2" xfId="0" applyNumberFormat="1" applyFont="1" applyFill="1" applyBorder="1" applyAlignment="1">
      <alignment horizontal="center" vertical="center" wrapText="1"/>
    </xf>
    <xf numFmtId="2" fontId="11" fillId="9" borderId="2" xfId="0" applyNumberFormat="1" applyFont="1" applyFill="1" applyBorder="1" applyAlignment="1">
      <alignment horizontal="center" wrapText="1"/>
    </xf>
    <xf numFmtId="2" fontId="14" fillId="9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2" fontId="18" fillId="9" borderId="2" xfId="0" applyNumberFormat="1" applyFont="1" applyFill="1" applyBorder="1" applyAlignment="1">
      <alignment horizontal="center" vertical="center" wrapText="1"/>
    </xf>
    <xf numFmtId="10" fontId="12" fillId="0" borderId="0" xfId="0" applyNumberFormat="1" applyFont="1"/>
    <xf numFmtId="10" fontId="0" fillId="0" borderId="0" xfId="2" applyNumberFormat="1" applyFont="1"/>
    <xf numFmtId="0" fontId="2" fillId="29" borderId="0" xfId="0" applyFont="1" applyFill="1" applyAlignment="1">
      <alignment horizontal="center"/>
    </xf>
    <xf numFmtId="0" fontId="3" fillId="30" borderId="0" xfId="0" applyFont="1" applyFill="1" applyAlignment="1">
      <alignment horizontal="center" wrapText="1"/>
    </xf>
    <xf numFmtId="0" fontId="3" fillId="30" borderId="1" xfId="0" applyFont="1" applyFill="1" applyBorder="1" applyAlignment="1">
      <alignment horizontal="center" wrapText="1"/>
    </xf>
    <xf numFmtId="0" fontId="3" fillId="31" borderId="1" xfId="0" applyFont="1" applyFill="1" applyBorder="1" applyAlignment="1">
      <alignment horizontal="center" wrapText="1"/>
    </xf>
    <xf numFmtId="0" fontId="3" fillId="31" borderId="0" xfId="0" applyFont="1" applyFill="1" applyAlignment="1">
      <alignment horizontal="center" wrapText="1"/>
    </xf>
  </cellXfs>
  <cellStyles count="3">
    <cellStyle name="Normal" xfId="0" builtinId="0"/>
    <cellStyle name="Normal 3 2" xfId="1" xr:uid="{860C5AD0-FE4F-4F4E-A448-E0530CA1F3A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qualcomm-my.sharepoint.com/personal/mizho_qti_qualcomm_com/Documents/Desktop/Project/DataAnalysis/Caselevel_Trendency%20-%20Copy.xlsx" TargetMode="External"/><Relationship Id="rId1" Type="http://schemas.openxmlformats.org/officeDocument/2006/relationships/externalLinkPath" Target="Caselevel_Trendency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U_Trend_ReportUse"/>
      <sheetName val="Breakdown_Analysis"/>
      <sheetName val="Exec"/>
      <sheetName val="KNPGDOUKPI"/>
      <sheetName val="KNP_PERF_KPI"/>
      <sheetName val="GDOU_PW"/>
      <sheetName val="GDOU_PW_DoNotUse"/>
      <sheetName val="Rail-Level Trends"/>
      <sheetName val="KNP_Goal"/>
      <sheetName val="KNP_Goal (2)"/>
      <sheetName val="PowerPlot"/>
      <sheetName val="Smart_Freq_Uncap_Outside_Boost"/>
      <sheetName val="Feature"/>
      <sheetName val="Launch"/>
      <sheetName val="LaunchConfig"/>
      <sheetName val="Scroll"/>
      <sheetName val="KNP_GoalBK"/>
      <sheetName val="2.0_M103_CSRR"/>
      <sheetName val="Pakala_W"/>
      <sheetName val="KPI"/>
      <sheetName val="Freq_Res"/>
      <sheetName val="ER_GFX_AllCases"/>
      <sheetName val="ER_APC1_CX_AllCases"/>
      <sheetName val="ER_APC0_CX_AllCases"/>
      <sheetName val="ER_CX_AllCases"/>
      <sheetName val="Plot"/>
      <sheetName val="ER"/>
      <sheetName val="ERTime"/>
      <sheetName val="BW"/>
      <sheetName val="PHY"/>
      <sheetName val="SLC_Allo"/>
      <sheetName val="SLCBK"/>
      <sheetName val="Details"/>
      <sheetName val="KPICSRR"/>
      <sheetName val="FCRR"/>
      <sheetName val="FR&amp;SW"/>
      <sheetName val="Lanai_A0_A2_NewBK_DoNotUse"/>
      <sheetName val="Res_KPIBK"/>
      <sheetName val="Sweep"/>
      <sheetName val="GDoU_scratch"/>
    </sheetNames>
    <sheetDataSet>
      <sheetData sheetId="0">
        <row r="31">
          <cell r="G31">
            <v>43.729053223490311</v>
          </cell>
        </row>
      </sheetData>
      <sheetData sheetId="1"/>
      <sheetData sheetId="2">
        <row r="4">
          <cell r="I4">
            <v>11.2</v>
          </cell>
        </row>
        <row r="5">
          <cell r="I5">
            <v>29.147831354950434</v>
          </cell>
        </row>
        <row r="6">
          <cell r="I6">
            <v>318</v>
          </cell>
        </row>
        <row r="7">
          <cell r="I7">
            <v>315</v>
          </cell>
        </row>
        <row r="8">
          <cell r="I8">
            <v>40.5</v>
          </cell>
        </row>
        <row r="9">
          <cell r="I9">
            <v>126</v>
          </cell>
        </row>
        <row r="10">
          <cell r="I10">
            <v>152.5</v>
          </cell>
        </row>
        <row r="11">
          <cell r="I11">
            <v>111.4</v>
          </cell>
        </row>
        <row r="12">
          <cell r="I12">
            <v>141.69999999999999</v>
          </cell>
        </row>
        <row r="13">
          <cell r="I13">
            <v>287.67673814598288</v>
          </cell>
        </row>
        <row r="14">
          <cell r="I14">
            <v>174.22974783823398</v>
          </cell>
        </row>
        <row r="15">
          <cell r="I15">
            <v>366.01686125874318</v>
          </cell>
        </row>
        <row r="16">
          <cell r="I16">
            <v>387.1</v>
          </cell>
        </row>
        <row r="17">
          <cell r="I17">
            <v>155.80000000000001</v>
          </cell>
        </row>
        <row r="18">
          <cell r="I18">
            <v>128.4</v>
          </cell>
        </row>
        <row r="19">
          <cell r="I19">
            <v>62.2</v>
          </cell>
        </row>
        <row r="20">
          <cell r="I20">
            <v>112.4</v>
          </cell>
        </row>
        <row r="21">
          <cell r="I21">
            <v>152.4</v>
          </cell>
        </row>
        <row r="22">
          <cell r="I22">
            <v>159.9</v>
          </cell>
        </row>
        <row r="23">
          <cell r="I23">
            <v>194.6</v>
          </cell>
        </row>
        <row r="24">
          <cell r="I24">
            <v>136</v>
          </cell>
        </row>
        <row r="25">
          <cell r="I25">
            <v>242.4</v>
          </cell>
        </row>
        <row r="26">
          <cell r="I26">
            <v>60.19879043543456</v>
          </cell>
        </row>
        <row r="27">
          <cell r="I27">
            <v>40.700000000000003</v>
          </cell>
        </row>
        <row r="28">
          <cell r="I28">
            <v>171.5</v>
          </cell>
        </row>
        <row r="29">
          <cell r="I29">
            <v>301.89999999999998</v>
          </cell>
        </row>
        <row r="30">
          <cell r="I30">
            <v>220.4</v>
          </cell>
        </row>
      </sheetData>
      <sheetData sheetId="3"/>
      <sheetData sheetId="4"/>
      <sheetData sheetId="5"/>
      <sheetData sheetId="6"/>
      <sheetData sheetId="7"/>
      <sheetData sheetId="8">
        <row r="4">
          <cell r="L4">
            <v>0.79120643108357036</v>
          </cell>
          <cell r="N4">
            <v>0.12182900943396228</v>
          </cell>
        </row>
        <row r="5">
          <cell r="L5">
            <v>2.6139481321240923</v>
          </cell>
          <cell r="N5">
            <v>0.34212750468045316</v>
          </cell>
        </row>
        <row r="6">
          <cell r="L6">
            <v>54.030232936137416</v>
          </cell>
          <cell r="N6">
            <v>9.0803217647784891</v>
          </cell>
        </row>
        <row r="7">
          <cell r="L7">
            <v>82.33660653466282</v>
          </cell>
          <cell r="N7">
            <v>1.2817683736621299</v>
          </cell>
        </row>
        <row r="8">
          <cell r="L8">
            <v>5.5534826952413887</v>
          </cell>
          <cell r="N8">
            <v>0.42179191885590878</v>
          </cell>
        </row>
        <row r="9">
          <cell r="L9">
            <v>23.319078615167502</v>
          </cell>
          <cell r="N9">
            <v>1.5083603952863984</v>
          </cell>
        </row>
        <row r="10">
          <cell r="L10">
            <v>39.500967599682774</v>
          </cell>
          <cell r="N10">
            <v>0.4628016553829078</v>
          </cell>
        </row>
        <row r="11">
          <cell r="L11">
            <v>18.154335157533357</v>
          </cell>
          <cell r="N11">
            <v>8.3660754783118935E-2</v>
          </cell>
        </row>
        <row r="12">
          <cell r="L12">
            <v>37.869923163222353</v>
          </cell>
          <cell r="N12">
            <v>1.5220407523919779</v>
          </cell>
        </row>
        <row r="13">
          <cell r="L13">
            <v>63.584332737498023</v>
          </cell>
          <cell r="N13">
            <v>3.5278040321329684</v>
          </cell>
        </row>
        <row r="14">
          <cell r="L14">
            <v>34.45614013901519</v>
          </cell>
          <cell r="N14">
            <v>3.8438809790955997</v>
          </cell>
        </row>
        <row r="15">
          <cell r="L15">
            <v>83.738828699542495</v>
          </cell>
          <cell r="N15">
            <v>14.102522676583666</v>
          </cell>
        </row>
        <row r="16">
          <cell r="L16">
            <v>71.92319405062895</v>
          </cell>
          <cell r="N16">
            <v>58.985667470460228</v>
          </cell>
        </row>
        <row r="17">
          <cell r="L17">
            <v>36.270590193996171</v>
          </cell>
          <cell r="N17">
            <v>18.378292142423305</v>
          </cell>
        </row>
        <row r="18">
          <cell r="L18">
            <v>16.768643288450761</v>
          </cell>
          <cell r="N18">
            <v>25.964184627830569</v>
          </cell>
        </row>
        <row r="19">
          <cell r="L19">
            <v>8.3728292302109768</v>
          </cell>
          <cell r="N19">
            <v>12.1172967184245</v>
          </cell>
        </row>
        <row r="20">
          <cell r="L20">
            <v>23.124743631389645</v>
          </cell>
          <cell r="N20">
            <v>8.1052732107294254</v>
          </cell>
        </row>
        <row r="21">
          <cell r="L21">
            <v>30.975431501029433</v>
          </cell>
          <cell r="N21">
            <v>24.624316833664579</v>
          </cell>
        </row>
        <row r="22">
          <cell r="L22">
            <v>36.343886273564031</v>
          </cell>
          <cell r="N22">
            <v>12.697740558384867</v>
          </cell>
        </row>
        <row r="23">
          <cell r="L23">
            <v>46.970372732266505</v>
          </cell>
          <cell r="N23">
            <v>21.914980352592835</v>
          </cell>
        </row>
        <row r="24">
          <cell r="L24">
            <v>12.870219214886108</v>
          </cell>
          <cell r="N24">
            <v>0</v>
          </cell>
        </row>
        <row r="25">
          <cell r="L25">
            <v>27.465225266627325</v>
          </cell>
          <cell r="N25">
            <v>7.4126981864277441</v>
          </cell>
        </row>
        <row r="26">
          <cell r="L26">
            <v>0</v>
          </cell>
          <cell r="N26">
            <v>0</v>
          </cell>
        </row>
        <row r="27">
          <cell r="L27">
            <v>8.4252963423212197</v>
          </cell>
          <cell r="N27">
            <v>0.22798781132075471</v>
          </cell>
        </row>
        <row r="28">
          <cell r="L28">
            <v>23.277490764437903</v>
          </cell>
          <cell r="N28">
            <v>37.245673882516755</v>
          </cell>
        </row>
        <row r="29">
          <cell r="L29">
            <v>41.140395011752886</v>
          </cell>
          <cell r="N29">
            <v>105.4107757177383</v>
          </cell>
        </row>
        <row r="30">
          <cell r="L30">
            <v>42.509916639836177</v>
          </cell>
          <cell r="N30">
            <v>45.271565158730489</v>
          </cell>
        </row>
        <row r="31">
          <cell r="L31">
            <v>22.282831259731722</v>
          </cell>
          <cell r="N31">
            <v>10.547217956260685</v>
          </cell>
        </row>
        <row r="179">
          <cell r="G179">
            <v>0</v>
          </cell>
        </row>
        <row r="180">
          <cell r="G180">
            <v>0</v>
          </cell>
        </row>
        <row r="181">
          <cell r="G181">
            <v>32.340000000000003</v>
          </cell>
        </row>
        <row r="182">
          <cell r="G182">
            <v>27.011199324709882</v>
          </cell>
        </row>
        <row r="183">
          <cell r="G183">
            <v>0</v>
          </cell>
        </row>
        <row r="184">
          <cell r="G184">
            <v>9.6497008457045919</v>
          </cell>
        </row>
        <row r="185">
          <cell r="G185">
            <v>13.81</v>
          </cell>
        </row>
        <row r="186">
          <cell r="G186">
            <v>7</v>
          </cell>
        </row>
        <row r="187">
          <cell r="G187">
            <v>7.62</v>
          </cell>
        </row>
        <row r="188">
          <cell r="G188">
            <v>11.83</v>
          </cell>
        </row>
        <row r="189">
          <cell r="G189">
            <v>11.17230451</v>
          </cell>
        </row>
        <row r="190">
          <cell r="G190">
            <v>18.100000000000001</v>
          </cell>
        </row>
        <row r="191">
          <cell r="G191">
            <v>10.28</v>
          </cell>
        </row>
        <row r="192">
          <cell r="G192">
            <v>2.71</v>
          </cell>
        </row>
        <row r="193">
          <cell r="G193">
            <v>2.97</v>
          </cell>
        </row>
        <row r="194">
          <cell r="G194">
            <v>0.73</v>
          </cell>
        </row>
        <row r="195">
          <cell r="G195">
            <v>4.63971944588247</v>
          </cell>
        </row>
        <row r="196">
          <cell r="G196">
            <v>5.25</v>
          </cell>
        </row>
        <row r="197">
          <cell r="G197">
            <v>10.68</v>
          </cell>
        </row>
        <row r="198">
          <cell r="G198">
            <v>5.61</v>
          </cell>
        </row>
        <row r="199">
          <cell r="G199">
            <v>0</v>
          </cell>
        </row>
        <row r="200">
          <cell r="G200">
            <v>16.937547883064212</v>
          </cell>
        </row>
        <row r="201">
          <cell r="G201">
            <v>0</v>
          </cell>
        </row>
        <row r="202">
          <cell r="G202">
            <v>2.06</v>
          </cell>
        </row>
        <row r="203">
          <cell r="G203">
            <v>2.06</v>
          </cell>
        </row>
        <row r="204">
          <cell r="G204">
            <v>4.6425015949999997</v>
          </cell>
        </row>
        <row r="205">
          <cell r="G205">
            <v>2.97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si Viswanath V" id="{55B315B2-B34D-4CE0-866E-46435C84BA3E}" userId="S::kasivisw@qti.qualcomm.com::8fe5c6e5-3714-41aa-94de-eda3574b74a0" providerId="AD"/>
  <person displayName="Srikanth Krishnan" id="{D5D58885-2263-4BAC-BE9E-D97F23B10045}" userId="S::srikkris@qti.qualcomm.com::ba68138c-ec85-4958-82e5-8043d53606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S3" dT="2025-06-11T10:23:32.29" personId="{55B315B2-B34D-4CE0-866E-46435C84BA3E}" id="{12887FE3-7C3E-4F00-87F8-3E3DCC4928D7}">
    <text>0.75mA USB penalty adjusted</text>
  </threadedComment>
  <threadedComment ref="DW3" dT="2025-06-11T10:23:40.28" personId="{55B315B2-B34D-4CE0-866E-46435C84BA3E}" id="{4CD49548-9E5B-471F-A452-85C48BABD44F}">
    <text>0.75mA USB penalty adjusted</text>
  </threadedComment>
  <threadedComment ref="ET3" dT="2025-06-11T10:23:32.29" personId="{55B315B2-B34D-4CE0-866E-46435C84BA3E}" id="{A921BCCD-FFB4-48E1-A32B-85FCB307F546}">
    <text>0.75mA USB penalty adjusted</text>
  </threadedComment>
  <threadedComment ref="FX3" dT="2025-06-11T10:23:40.28" personId="{55B315B2-B34D-4CE0-866E-46435C84BA3E}" id="{D6556C05-5321-43D5-AA06-C64BC615DDB3}">
    <text>0.75mA USB penalty adjusted</text>
  </threadedComment>
  <threadedComment ref="GT3" dT="2025-06-11T10:23:32.29" personId="{55B315B2-B34D-4CE0-866E-46435C84BA3E}" id="{AF918300-1368-43F8-93D1-AE1E0E45988D}">
    <text>0.75mA USB penalty adjusted</text>
  </threadedComment>
  <threadedComment ref="HX3" dT="2025-06-11T10:23:40.28" personId="{55B315B2-B34D-4CE0-866E-46435C84BA3E}" id="{F5314E5C-388C-40A6-86B4-8D600E5C5977}">
    <text>0.75mA USB penalty adjusted</text>
  </threadedComment>
  <threadedComment ref="IL3" dT="2025-06-11T10:23:32.29" personId="{55B315B2-B34D-4CE0-866E-46435C84BA3E}" id="{9DFDE162-C8AD-4728-ABA1-B0DC799BA16C}">
    <text>0.75mA USB penalty adjusted</text>
  </threadedComment>
  <threadedComment ref="JP3" dT="2025-06-11T10:23:40.28" personId="{55B315B2-B34D-4CE0-866E-46435C84BA3E}" id="{B5C690D8-9528-4975-8FBF-3FFA05E9F374}">
    <text>0.75mA USB penalty adjusted</text>
  </threadedComment>
  <threadedComment ref="LI3" dT="2025-08-13T05:34:52.02" personId="{55B315B2-B34D-4CE0-866E-46435C84BA3E}" id="{C89520AE-565B-43F7-9B74-774E5C042172}">
    <text>0.25mA adjusted from PX14 rail for the active cases</text>
  </threadedComment>
  <threadedComment ref="JZ7" dT="2025-08-22T05:19:47.67" personId="{D5D58885-2263-4BAC-BE9E-D97F23B10045}" id="{88859707-ED40-4AAB-9695-1619A1D764D3}">
    <text>APK behaviour change adjusted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E70D-A7A9-4F21-8BD7-B9139CCDB0D2}">
  <dimension ref="A1:LM32"/>
  <sheetViews>
    <sheetView tabSelected="1" topLeftCell="KG1" zoomScale="85" zoomScaleNormal="85" workbookViewId="0">
      <selection activeCell="KB2" sqref="KB2:LK2"/>
    </sheetView>
  </sheetViews>
  <sheetFormatPr defaultRowHeight="14.5" x14ac:dyDescent="0.35"/>
  <sheetData>
    <row r="1" spans="1:325" ht="26" x14ac:dyDescent="0.6">
      <c r="B1" s="79" t="s">
        <v>72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16"/>
      <c r="AM1" s="2"/>
      <c r="AN1" s="2"/>
      <c r="AO1" s="1"/>
      <c r="EI1" s="1"/>
      <c r="EJ1" s="1"/>
      <c r="GY1">
        <f>22*(460/440)^2</f>
        <v>24.045454545454543</v>
      </c>
    </row>
    <row r="2" spans="1:325" ht="21.75" customHeight="1" x14ac:dyDescent="0.6">
      <c r="B2" s="81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16"/>
      <c r="AM2" s="2"/>
      <c r="AN2" s="2"/>
      <c r="AO2" s="1"/>
      <c r="AW2" s="81" t="s">
        <v>73</v>
      </c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P2" s="81" t="s">
        <v>74</v>
      </c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I2" s="1"/>
      <c r="EJ2" s="1"/>
      <c r="EQ2" s="81" t="s">
        <v>75</v>
      </c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R2" s="81" t="s">
        <v>76</v>
      </c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J2" s="82" t="s">
        <v>77</v>
      </c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KB2" s="82" t="s">
        <v>78</v>
      </c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</row>
    <row r="3" spans="1:325" s="2" customFormat="1" ht="43.5" x14ac:dyDescent="0.35">
      <c r="A3"/>
      <c r="B3" s="4" t="s">
        <v>0</v>
      </c>
      <c r="C3" s="3" t="s">
        <v>1</v>
      </c>
      <c r="D3" s="5">
        <v>0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7" t="s">
        <v>14</v>
      </c>
      <c r="R3" s="7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  <c r="Y3" s="6" t="s">
        <v>22</v>
      </c>
      <c r="Z3" s="6" t="s">
        <v>23</v>
      </c>
      <c r="AA3" s="6" t="s">
        <v>24</v>
      </c>
      <c r="AB3" s="6" t="s">
        <v>25</v>
      </c>
      <c r="AC3" s="6" t="s">
        <v>26</v>
      </c>
      <c r="AD3" s="6" t="s">
        <v>27</v>
      </c>
      <c r="AE3" s="6" t="s">
        <v>28</v>
      </c>
      <c r="AF3" s="6" t="s">
        <v>29</v>
      </c>
      <c r="AG3" s="6" t="s">
        <v>30</v>
      </c>
      <c r="AH3" s="6" t="s">
        <v>31</v>
      </c>
      <c r="AI3" s="6" t="s">
        <v>32</v>
      </c>
      <c r="AJ3" s="6" t="s">
        <v>33</v>
      </c>
      <c r="AK3" s="6" t="s">
        <v>34</v>
      </c>
      <c r="AL3" s="17" t="s">
        <v>64</v>
      </c>
      <c r="AM3" s="17" t="s">
        <v>63</v>
      </c>
      <c r="AN3" s="23"/>
      <c r="AO3" s="24"/>
      <c r="AP3" s="23"/>
      <c r="AQ3" s="23"/>
      <c r="AV3"/>
      <c r="AW3" s="4" t="s">
        <v>0</v>
      </c>
      <c r="AX3" s="3" t="s">
        <v>1</v>
      </c>
      <c r="AY3" s="5">
        <v>0</v>
      </c>
      <c r="AZ3" s="6" t="s">
        <v>2</v>
      </c>
      <c r="BA3" s="6" t="s">
        <v>3</v>
      </c>
      <c r="BB3" s="6" t="s">
        <v>4</v>
      </c>
      <c r="BC3" s="6" t="s">
        <v>5</v>
      </c>
      <c r="BD3" s="6" t="s">
        <v>6</v>
      </c>
      <c r="BE3" s="6" t="s">
        <v>7</v>
      </c>
      <c r="BF3" s="6" t="s">
        <v>8</v>
      </c>
      <c r="BG3" s="6" t="s">
        <v>9</v>
      </c>
      <c r="BH3" s="6" t="s">
        <v>10</v>
      </c>
      <c r="BI3" s="6" t="s">
        <v>11</v>
      </c>
      <c r="BJ3" s="6" t="s">
        <v>12</v>
      </c>
      <c r="BK3" s="6" t="s">
        <v>13</v>
      </c>
      <c r="BL3" s="7" t="s">
        <v>14</v>
      </c>
      <c r="BM3" s="7" t="s">
        <v>15</v>
      </c>
      <c r="BN3" s="6" t="s">
        <v>16</v>
      </c>
      <c r="BO3" s="6" t="s">
        <v>17</v>
      </c>
      <c r="BP3" s="6" t="s">
        <v>18</v>
      </c>
      <c r="BQ3" s="6" t="s">
        <v>19</v>
      </c>
      <c r="BR3" s="6" t="s">
        <v>20</v>
      </c>
      <c r="BS3" s="6" t="s">
        <v>21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6" t="s">
        <v>30</v>
      </c>
      <c r="CC3" s="6" t="s">
        <v>31</v>
      </c>
      <c r="CD3" s="6" t="s">
        <v>32</v>
      </c>
      <c r="CE3" s="6" t="s">
        <v>33</v>
      </c>
      <c r="CF3" s="6" t="s">
        <v>34</v>
      </c>
      <c r="CG3" s="17" t="s">
        <v>64</v>
      </c>
      <c r="CI3" s="6" t="s">
        <v>65</v>
      </c>
      <c r="CJ3" s="6" t="s">
        <v>66</v>
      </c>
      <c r="CK3" s="6" t="s">
        <v>67</v>
      </c>
      <c r="CL3" s="6" t="s">
        <v>68</v>
      </c>
      <c r="CO3"/>
      <c r="CP3" s="4" t="s">
        <v>0</v>
      </c>
      <c r="CQ3" s="3" t="s">
        <v>1</v>
      </c>
      <c r="CR3" s="5">
        <v>0</v>
      </c>
      <c r="CS3" s="6" t="s">
        <v>2</v>
      </c>
      <c r="CT3" s="6" t="s">
        <v>3</v>
      </c>
      <c r="CU3" s="6" t="s">
        <v>4</v>
      </c>
      <c r="CV3" s="6" t="s">
        <v>5</v>
      </c>
      <c r="CW3" s="6" t="s">
        <v>6</v>
      </c>
      <c r="CX3" s="6" t="s">
        <v>7</v>
      </c>
      <c r="CY3" s="6" t="s">
        <v>8</v>
      </c>
      <c r="CZ3" s="6" t="s">
        <v>9</v>
      </c>
      <c r="DA3" s="6" t="s">
        <v>10</v>
      </c>
      <c r="DB3" s="6" t="s">
        <v>11</v>
      </c>
      <c r="DC3" s="6" t="s">
        <v>12</v>
      </c>
      <c r="DD3" s="6" t="s">
        <v>13</v>
      </c>
      <c r="DE3" s="7" t="s">
        <v>14</v>
      </c>
      <c r="DF3" s="7" t="s">
        <v>15</v>
      </c>
      <c r="DG3" s="6" t="s">
        <v>16</v>
      </c>
      <c r="DH3" s="6" t="s">
        <v>17</v>
      </c>
      <c r="DI3" s="6" t="s">
        <v>18</v>
      </c>
      <c r="DJ3" s="6" t="s">
        <v>19</v>
      </c>
      <c r="DK3" s="6" t="s">
        <v>20</v>
      </c>
      <c r="DL3" s="6" t="s">
        <v>21</v>
      </c>
      <c r="DM3" s="6" t="s">
        <v>22</v>
      </c>
      <c r="DN3" s="6" t="s">
        <v>23</v>
      </c>
      <c r="DO3" s="6" t="s">
        <v>24</v>
      </c>
      <c r="DP3" s="6" t="s">
        <v>25</v>
      </c>
      <c r="DQ3" s="6" t="s">
        <v>26</v>
      </c>
      <c r="DR3" s="6" t="s">
        <v>27</v>
      </c>
      <c r="DS3" s="6" t="s">
        <v>28</v>
      </c>
      <c r="DT3" s="6" t="s">
        <v>29</v>
      </c>
      <c r="DU3" s="6" t="s">
        <v>30</v>
      </c>
      <c r="DV3" s="6" t="s">
        <v>31</v>
      </c>
      <c r="DW3" s="6" t="s">
        <v>32</v>
      </c>
      <c r="DX3" s="6" t="s">
        <v>33</v>
      </c>
      <c r="DY3" s="6" t="s">
        <v>34</v>
      </c>
      <c r="DZ3" s="17" t="s">
        <v>64</v>
      </c>
      <c r="EB3" s="6" t="s">
        <v>65</v>
      </c>
      <c r="EC3" s="6" t="s">
        <v>66</v>
      </c>
      <c r="ED3" s="6" t="s">
        <v>67</v>
      </c>
      <c r="EE3" s="6" t="s">
        <v>68</v>
      </c>
      <c r="EP3"/>
      <c r="EQ3" s="4" t="s">
        <v>0</v>
      </c>
      <c r="ER3" s="3" t="s">
        <v>1</v>
      </c>
      <c r="ES3" s="5">
        <v>0</v>
      </c>
      <c r="ET3" s="6" t="s">
        <v>2</v>
      </c>
      <c r="EU3" s="6" t="s">
        <v>3</v>
      </c>
      <c r="EV3" s="6" t="s">
        <v>4</v>
      </c>
      <c r="EW3" s="6" t="s">
        <v>5</v>
      </c>
      <c r="EX3" s="6" t="s">
        <v>6</v>
      </c>
      <c r="EY3" s="6" t="s">
        <v>7</v>
      </c>
      <c r="EZ3" s="6" t="s">
        <v>8</v>
      </c>
      <c r="FA3" s="6" t="s">
        <v>9</v>
      </c>
      <c r="FB3" s="6" t="s">
        <v>10</v>
      </c>
      <c r="FC3" s="6" t="s">
        <v>11</v>
      </c>
      <c r="FD3" s="6" t="s">
        <v>12</v>
      </c>
      <c r="FE3" s="6" t="s">
        <v>13</v>
      </c>
      <c r="FF3" s="7" t="s">
        <v>14</v>
      </c>
      <c r="FG3" s="7" t="s">
        <v>15</v>
      </c>
      <c r="FH3" s="6" t="s">
        <v>16</v>
      </c>
      <c r="FI3" s="6" t="s">
        <v>17</v>
      </c>
      <c r="FJ3" s="6" t="s">
        <v>18</v>
      </c>
      <c r="FK3" s="6" t="s">
        <v>19</v>
      </c>
      <c r="FL3" s="6" t="s">
        <v>20</v>
      </c>
      <c r="FM3" s="6" t="s">
        <v>21</v>
      </c>
      <c r="FN3" s="6" t="s">
        <v>22</v>
      </c>
      <c r="FO3" s="6" t="s">
        <v>23</v>
      </c>
      <c r="FP3" s="6" t="s">
        <v>24</v>
      </c>
      <c r="FQ3" s="6" t="s">
        <v>25</v>
      </c>
      <c r="FR3" s="6" t="s">
        <v>26</v>
      </c>
      <c r="FS3" s="6" t="s">
        <v>27</v>
      </c>
      <c r="FT3" s="6" t="s">
        <v>28</v>
      </c>
      <c r="FU3" s="6" t="s">
        <v>29</v>
      </c>
      <c r="FV3" s="6" t="s">
        <v>30</v>
      </c>
      <c r="FW3" s="6" t="s">
        <v>31</v>
      </c>
      <c r="FX3" s="6" t="s">
        <v>32</v>
      </c>
      <c r="FY3" s="6" t="s">
        <v>33</v>
      </c>
      <c r="FZ3" s="6" t="s">
        <v>34</v>
      </c>
      <c r="GA3" s="17" t="s">
        <v>64</v>
      </c>
      <c r="GC3" s="6" t="s">
        <v>65</v>
      </c>
      <c r="GD3" s="6" t="s">
        <v>66</v>
      </c>
      <c r="GE3" s="6" t="s">
        <v>67</v>
      </c>
      <c r="GF3" s="6" t="s">
        <v>68</v>
      </c>
      <c r="GQ3"/>
      <c r="GR3" s="4" t="s">
        <v>0</v>
      </c>
      <c r="GS3" s="3" t="s">
        <v>1</v>
      </c>
      <c r="GT3" s="6" t="s">
        <v>2</v>
      </c>
      <c r="GU3" s="6" t="s">
        <v>3</v>
      </c>
      <c r="GV3" s="6" t="s">
        <v>4</v>
      </c>
      <c r="GW3" s="6" t="s">
        <v>5</v>
      </c>
      <c r="GX3" s="6" t="s">
        <v>6</v>
      </c>
      <c r="GY3" s="6" t="s">
        <v>7</v>
      </c>
      <c r="GZ3" s="6" t="s">
        <v>8</v>
      </c>
      <c r="HA3" s="6" t="s">
        <v>9</v>
      </c>
      <c r="HB3" s="6" t="s">
        <v>10</v>
      </c>
      <c r="HC3" s="6" t="s">
        <v>11</v>
      </c>
      <c r="HD3" s="6" t="s">
        <v>12</v>
      </c>
      <c r="HE3" s="6" t="s">
        <v>13</v>
      </c>
      <c r="HF3" s="7" t="s">
        <v>14</v>
      </c>
      <c r="HG3" s="7" t="s">
        <v>15</v>
      </c>
      <c r="HH3" s="6" t="s">
        <v>16</v>
      </c>
      <c r="HI3" s="6" t="s">
        <v>17</v>
      </c>
      <c r="HJ3" s="6" t="s">
        <v>18</v>
      </c>
      <c r="HK3" s="6" t="s">
        <v>19</v>
      </c>
      <c r="HL3" s="6" t="s">
        <v>20</v>
      </c>
      <c r="HM3" s="6" t="s">
        <v>21</v>
      </c>
      <c r="HN3" s="6" t="s">
        <v>22</v>
      </c>
      <c r="HO3" s="6" t="s">
        <v>23</v>
      </c>
      <c r="HP3" s="6" t="s">
        <v>24</v>
      </c>
      <c r="HQ3" s="6" t="s">
        <v>25</v>
      </c>
      <c r="HR3" s="6" t="s">
        <v>26</v>
      </c>
      <c r="HS3" s="6" t="s">
        <v>27</v>
      </c>
      <c r="HT3" s="6" t="s">
        <v>28</v>
      </c>
      <c r="HU3" s="6" t="s">
        <v>29</v>
      </c>
      <c r="HV3" s="6" t="s">
        <v>30</v>
      </c>
      <c r="HW3" s="6" t="s">
        <v>31</v>
      </c>
      <c r="HX3" s="6" t="s">
        <v>32</v>
      </c>
      <c r="HY3" s="6" t="s">
        <v>33</v>
      </c>
      <c r="HZ3" s="6" t="s">
        <v>34</v>
      </c>
      <c r="IA3" s="17" t="s">
        <v>64</v>
      </c>
      <c r="IJ3" s="4" t="s">
        <v>0</v>
      </c>
      <c r="IK3" s="3" t="s">
        <v>1</v>
      </c>
      <c r="IL3" s="6" t="s">
        <v>2</v>
      </c>
      <c r="IM3" s="6" t="s">
        <v>3</v>
      </c>
      <c r="IN3" s="6" t="s">
        <v>4</v>
      </c>
      <c r="IO3" s="6" t="s">
        <v>5</v>
      </c>
      <c r="IP3" s="6" t="s">
        <v>6</v>
      </c>
      <c r="IQ3" s="6" t="s">
        <v>7</v>
      </c>
      <c r="IR3" s="6" t="s">
        <v>8</v>
      </c>
      <c r="IS3" s="6" t="s">
        <v>9</v>
      </c>
      <c r="IT3" s="6" t="s">
        <v>10</v>
      </c>
      <c r="IU3" s="6" t="s">
        <v>11</v>
      </c>
      <c r="IV3" s="6" t="s">
        <v>12</v>
      </c>
      <c r="IW3" s="6" t="s">
        <v>13</v>
      </c>
      <c r="IX3" s="7" t="s">
        <v>14</v>
      </c>
      <c r="IY3" s="7" t="s">
        <v>15</v>
      </c>
      <c r="IZ3" s="6" t="s">
        <v>16</v>
      </c>
      <c r="JA3" s="6" t="s">
        <v>17</v>
      </c>
      <c r="JB3" s="6" t="s">
        <v>18</v>
      </c>
      <c r="JC3" s="6" t="s">
        <v>19</v>
      </c>
      <c r="JD3" s="6" t="s">
        <v>20</v>
      </c>
      <c r="JE3" s="6" t="s">
        <v>21</v>
      </c>
      <c r="JF3" s="6" t="s">
        <v>22</v>
      </c>
      <c r="JG3" s="6" t="s">
        <v>23</v>
      </c>
      <c r="JH3" s="6" t="s">
        <v>24</v>
      </c>
      <c r="JI3" s="6" t="s">
        <v>25</v>
      </c>
      <c r="JJ3" s="6" t="s">
        <v>26</v>
      </c>
      <c r="JK3" s="6" t="s">
        <v>27</v>
      </c>
      <c r="JL3" s="6" t="s">
        <v>28</v>
      </c>
      <c r="JM3" s="6" t="s">
        <v>29</v>
      </c>
      <c r="JN3" s="6" t="s">
        <v>30</v>
      </c>
      <c r="JO3" s="6" t="s">
        <v>31</v>
      </c>
      <c r="JP3" s="6" t="s">
        <v>32</v>
      </c>
      <c r="JQ3" s="6" t="s">
        <v>33</v>
      </c>
      <c r="JR3" s="6" t="s">
        <v>34</v>
      </c>
      <c r="JS3" s="17" t="s">
        <v>64</v>
      </c>
      <c r="JY3"/>
      <c r="JZ3"/>
      <c r="KB3" s="4" t="s">
        <v>0</v>
      </c>
      <c r="KC3" s="3" t="s">
        <v>1</v>
      </c>
      <c r="KD3" s="6" t="s">
        <v>2</v>
      </c>
      <c r="KE3" s="25" t="s">
        <v>3</v>
      </c>
      <c r="KF3" s="6" t="s">
        <v>4</v>
      </c>
      <c r="KG3" s="6" t="s">
        <v>5</v>
      </c>
      <c r="KH3" s="6" t="s">
        <v>6</v>
      </c>
      <c r="KI3" s="25" t="s">
        <v>7</v>
      </c>
      <c r="KJ3" s="6" t="s">
        <v>8</v>
      </c>
      <c r="KK3" s="6" t="s">
        <v>9</v>
      </c>
      <c r="KL3" s="6" t="s">
        <v>10</v>
      </c>
      <c r="KM3" s="6" t="s">
        <v>11</v>
      </c>
      <c r="KN3" s="6" t="s">
        <v>12</v>
      </c>
      <c r="KO3" s="25" t="s">
        <v>13</v>
      </c>
      <c r="KP3" s="7" t="s">
        <v>14</v>
      </c>
      <c r="KQ3" s="7" t="s">
        <v>15</v>
      </c>
      <c r="KR3" s="6" t="s">
        <v>16</v>
      </c>
      <c r="KS3" s="6" t="s">
        <v>17</v>
      </c>
      <c r="KT3" s="6" t="s">
        <v>18</v>
      </c>
      <c r="KU3" s="6" t="s">
        <v>19</v>
      </c>
      <c r="KV3" s="25" t="s">
        <v>20</v>
      </c>
      <c r="KW3" s="6" t="s">
        <v>21</v>
      </c>
      <c r="KX3" s="6" t="s">
        <v>22</v>
      </c>
      <c r="KY3" s="6" t="s">
        <v>23</v>
      </c>
      <c r="KZ3" s="6" t="s">
        <v>24</v>
      </c>
      <c r="LA3" s="6" t="s">
        <v>25</v>
      </c>
      <c r="LB3" s="6" t="s">
        <v>26</v>
      </c>
      <c r="LC3" s="6" t="s">
        <v>27</v>
      </c>
      <c r="LD3" s="6" t="s">
        <v>28</v>
      </c>
      <c r="LE3" s="6" t="s">
        <v>29</v>
      </c>
      <c r="LF3" s="6" t="s">
        <v>30</v>
      </c>
      <c r="LG3" s="6" t="s">
        <v>31</v>
      </c>
      <c r="LH3" s="6" t="s">
        <v>32</v>
      </c>
      <c r="LI3" s="6" t="s">
        <v>33</v>
      </c>
      <c r="LJ3" s="6" t="s">
        <v>34</v>
      </c>
      <c r="LK3" s="17" t="s">
        <v>64</v>
      </c>
    </row>
    <row r="4" spans="1:325" ht="15.75" customHeight="1" x14ac:dyDescent="0.35">
      <c r="A4" s="26" t="s">
        <v>69</v>
      </c>
      <c r="B4" s="9" t="s">
        <v>35</v>
      </c>
      <c r="C4" s="10">
        <v>0.26600000000000001</v>
      </c>
      <c r="D4" s="11">
        <v>0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18"/>
      <c r="AM4" s="18">
        <f t="shared" ref="AM4:AM31" si="0">L4+N4</f>
        <v>0</v>
      </c>
      <c r="AN4" s="9"/>
      <c r="AO4" s="27"/>
      <c r="AP4" s="28"/>
      <c r="AQ4" s="28"/>
      <c r="AV4" s="26" t="s">
        <v>69</v>
      </c>
      <c r="AW4" s="29" t="s">
        <v>35</v>
      </c>
      <c r="AX4" s="10">
        <v>0.26600000000000001</v>
      </c>
      <c r="AY4" s="11">
        <v>0</v>
      </c>
      <c r="AZ4" s="30">
        <v>12.2</v>
      </c>
      <c r="BA4" s="30">
        <v>0.73</v>
      </c>
      <c r="BB4" s="30">
        <v>0</v>
      </c>
      <c r="BC4" s="30">
        <v>0.88</v>
      </c>
      <c r="BD4" s="30">
        <v>0</v>
      </c>
      <c r="BE4" s="30">
        <v>0</v>
      </c>
      <c r="BF4" s="30">
        <v>0</v>
      </c>
      <c r="BG4" s="30">
        <v>0.28000000000000003</v>
      </c>
      <c r="BH4" s="30">
        <v>0.02</v>
      </c>
      <c r="BI4" s="30">
        <v>0.08</v>
      </c>
      <c r="BJ4" s="30">
        <v>0.03</v>
      </c>
      <c r="BK4" s="30">
        <v>0.42</v>
      </c>
      <c r="BL4" s="30">
        <v>0</v>
      </c>
      <c r="BM4" s="30">
        <v>0</v>
      </c>
      <c r="BN4" s="30">
        <v>1.1399999999999999</v>
      </c>
      <c r="BO4" s="30">
        <v>1.42</v>
      </c>
      <c r="BP4" s="30">
        <v>0</v>
      </c>
      <c r="BQ4" s="30">
        <v>0.56000000000000005</v>
      </c>
      <c r="BR4" s="30">
        <v>3.12</v>
      </c>
      <c r="BS4" s="30">
        <v>0.05</v>
      </c>
      <c r="BT4" s="30">
        <v>0.5</v>
      </c>
      <c r="BU4" s="30">
        <v>0.46</v>
      </c>
      <c r="BV4" s="30">
        <v>0.02</v>
      </c>
      <c r="BW4" s="30">
        <v>0</v>
      </c>
      <c r="BX4" s="30">
        <v>0.03</v>
      </c>
      <c r="BY4" s="30">
        <v>0.05</v>
      </c>
      <c r="BZ4" s="30">
        <v>0.64</v>
      </c>
      <c r="CA4" s="30">
        <v>0</v>
      </c>
      <c r="CB4" s="30">
        <v>0.05</v>
      </c>
      <c r="CC4" s="30">
        <v>0.55000000000000004</v>
      </c>
      <c r="CD4" s="30">
        <v>2.23</v>
      </c>
      <c r="CE4" s="30">
        <v>0.35</v>
      </c>
      <c r="CF4" s="30">
        <v>2.67</v>
      </c>
      <c r="CG4" s="18"/>
      <c r="CH4" s="9" t="s">
        <v>35</v>
      </c>
      <c r="CI4" s="31">
        <f>BG4/[1]KNP_Goal!L4</f>
        <v>0.3538899445199597</v>
      </c>
      <c r="CJ4" s="31">
        <f>BI4/[1]KNP_Goal!N4</f>
        <v>0.65665805190153992</v>
      </c>
      <c r="CK4" s="19">
        <f>BG4-[1]KNP_Goal!L4</f>
        <v>-0.51120643108357033</v>
      </c>
      <c r="CL4" s="19">
        <f>BI4-[1]KNP_Goal!N4</f>
        <v>-4.1829009433962283E-2</v>
      </c>
      <c r="CO4" s="26" t="s">
        <v>69</v>
      </c>
      <c r="CP4" s="29" t="s">
        <v>35</v>
      </c>
      <c r="CQ4" s="10">
        <v>0.26600000000000001</v>
      </c>
      <c r="CR4" s="11">
        <v>0</v>
      </c>
      <c r="CS4" s="32">
        <v>11.989093089813112</v>
      </c>
      <c r="CT4" s="32">
        <v>0.84982319540415052</v>
      </c>
      <c r="CU4" s="32">
        <v>0</v>
      </c>
      <c r="CV4" s="32">
        <v>0.93127921903094069</v>
      </c>
      <c r="CW4" s="32">
        <v>3.0516402841324175E-2</v>
      </c>
      <c r="CX4" s="32">
        <v>0</v>
      </c>
      <c r="CY4" s="32">
        <v>0</v>
      </c>
      <c r="CZ4" s="32">
        <v>0.4624037974993172</v>
      </c>
      <c r="DA4" s="32">
        <v>0.19995839891862366</v>
      </c>
      <c r="DB4" s="32">
        <v>4.5655390558313427E-2</v>
      </c>
      <c r="DC4" s="32">
        <v>1.9608453640988805E-2</v>
      </c>
      <c r="DD4" s="32">
        <v>0.72762604061724323</v>
      </c>
      <c r="DE4" s="32">
        <v>0</v>
      </c>
      <c r="DF4" s="32">
        <v>0</v>
      </c>
      <c r="DG4" s="32">
        <v>1.1757573780586288</v>
      </c>
      <c r="DH4" s="32">
        <v>1.4567530958792789</v>
      </c>
      <c r="DI4" s="32">
        <v>0</v>
      </c>
      <c r="DJ4" s="32">
        <v>0.17278948457170318</v>
      </c>
      <c r="DK4" s="32">
        <v>2.8052999585096106</v>
      </c>
      <c r="DL4" s="32">
        <v>0.13497191927007096</v>
      </c>
      <c r="DM4" s="32">
        <v>0.48939024514915958</v>
      </c>
      <c r="DN4" s="32">
        <v>0.46300274280451398</v>
      </c>
      <c r="DO4" s="32">
        <v>5.03013803916392E-2</v>
      </c>
      <c r="DP4" s="32">
        <v>2.7180397766785724E-3</v>
      </c>
      <c r="DQ4" s="32">
        <v>3.8557526564927252E-2</v>
      </c>
      <c r="DR4" s="32">
        <v>5.4135665771126718E-2</v>
      </c>
      <c r="DS4" s="32">
        <v>1.2380285207866135</v>
      </c>
      <c r="DT4" s="32">
        <v>0</v>
      </c>
      <c r="DU4" s="32">
        <v>4.5593518982151734E-2</v>
      </c>
      <c r="DV4" s="32">
        <v>0.4826742819207907</v>
      </c>
      <c r="DW4" s="32">
        <v>1.6427891102590966</v>
      </c>
      <c r="DX4" s="32">
        <v>0.37756768248541484</v>
      </c>
      <c r="DY4" s="32">
        <v>1.6248176392476577</v>
      </c>
      <c r="DZ4" s="18"/>
      <c r="EA4" s="9" t="s">
        <v>35</v>
      </c>
      <c r="EB4" s="31" t="e">
        <f>CZ4/[1]KNP_Goal!BE4</f>
        <v>#DIV/0!</v>
      </c>
      <c r="EC4" s="31" t="e">
        <f>DB4/[1]KNP_Goal!BG4</f>
        <v>#DIV/0!</v>
      </c>
      <c r="ED4" s="19">
        <f>CZ4-[1]KNP_Goal!BE4</f>
        <v>0.4624037974993172</v>
      </c>
      <c r="EE4" s="19">
        <f>DB4-[1]KNP_Goal!BG4</f>
        <v>4.5655390558313427E-2</v>
      </c>
      <c r="EF4">
        <v>0.75</v>
      </c>
      <c r="EG4" s="30">
        <v>2.23</v>
      </c>
      <c r="EH4" s="33">
        <f t="shared" ref="EH4:EH30" si="1">EG4-EF4</f>
        <v>1.48</v>
      </c>
      <c r="EI4" s="30">
        <v>12.2</v>
      </c>
      <c r="EJ4" s="19">
        <f t="shared" ref="EJ4:EJ30" si="2">EI4-EF4</f>
        <v>11.45</v>
      </c>
      <c r="EP4" s="26" t="s">
        <v>69</v>
      </c>
      <c r="EQ4" s="29" t="s">
        <v>35</v>
      </c>
      <c r="ER4" s="10">
        <v>0.26600000000000001</v>
      </c>
      <c r="ES4" s="11">
        <v>0</v>
      </c>
      <c r="ET4" s="34">
        <v>11.989093089813112</v>
      </c>
      <c r="EU4" s="34">
        <v>0.84982319540415052</v>
      </c>
      <c r="EV4" s="34">
        <v>0</v>
      </c>
      <c r="EW4" s="34">
        <v>0.93127921903094069</v>
      </c>
      <c r="EX4" s="34">
        <v>3.0516402841324175E-2</v>
      </c>
      <c r="EY4" s="34">
        <v>0</v>
      </c>
      <c r="EZ4" s="34">
        <v>0</v>
      </c>
      <c r="FA4" s="34">
        <v>0.4624037974993172</v>
      </c>
      <c r="FB4" s="34">
        <v>0.19995839891862366</v>
      </c>
      <c r="FC4" s="34">
        <v>4.5655390558313427E-2</v>
      </c>
      <c r="FD4" s="34">
        <v>1.9608453640988805E-2</v>
      </c>
      <c r="FE4" s="34">
        <v>0.72762604061724323</v>
      </c>
      <c r="FF4" s="34">
        <v>0</v>
      </c>
      <c r="FG4" s="34">
        <v>0</v>
      </c>
      <c r="FH4" s="34">
        <v>1.1757573780586288</v>
      </c>
      <c r="FI4" s="34">
        <v>1.4567530958792789</v>
      </c>
      <c r="FJ4" s="34">
        <v>0</v>
      </c>
      <c r="FK4" s="34">
        <v>0.17278948457170318</v>
      </c>
      <c r="FL4" s="34">
        <v>2.8052999585096106</v>
      </c>
      <c r="FM4" s="34">
        <v>0.13497191927007096</v>
      </c>
      <c r="FN4" s="34">
        <v>0.48939024514915958</v>
      </c>
      <c r="FO4" s="34">
        <v>0.46300274280451398</v>
      </c>
      <c r="FP4" s="34">
        <v>5.03013803916392E-2</v>
      </c>
      <c r="FQ4" s="34">
        <v>2.7180397766785724E-3</v>
      </c>
      <c r="FR4" s="34">
        <v>3.8557526564927252E-2</v>
      </c>
      <c r="FS4" s="34">
        <v>5.4135665771126718E-2</v>
      </c>
      <c r="FT4" s="34">
        <v>1.2380285207866135</v>
      </c>
      <c r="FU4" s="34">
        <v>0</v>
      </c>
      <c r="FV4" s="34">
        <v>4.5593518982151734E-2</v>
      </c>
      <c r="FW4" s="34">
        <v>0.4826742819207907</v>
      </c>
      <c r="FX4" s="34">
        <v>1.6427891102590966</v>
      </c>
      <c r="FY4" s="34">
        <v>0.37756768248541484</v>
      </c>
      <c r="FZ4" s="35">
        <v>1.6248176392476577</v>
      </c>
      <c r="GA4" s="18"/>
      <c r="GB4" s="9" t="s">
        <v>35</v>
      </c>
      <c r="GC4" s="31" t="e">
        <f>FA4/[1]KNP_Goal!DD4</f>
        <v>#DIV/0!</v>
      </c>
      <c r="GD4" s="31" t="e">
        <f>FC4/[1]KNP_Goal!DF4</f>
        <v>#DIV/0!</v>
      </c>
      <c r="GE4" s="19">
        <f>FA4-[1]KNP_Goal!DD4</f>
        <v>0.4624037974993172</v>
      </c>
      <c r="GF4" s="19">
        <f>FC4-[1]KNP_Goal!DF4</f>
        <v>4.5655390558313427E-2</v>
      </c>
      <c r="GG4">
        <v>0.75</v>
      </c>
      <c r="GH4" s="30">
        <v>2.23</v>
      </c>
      <c r="GI4" s="33">
        <f t="shared" ref="GI4:GI30" si="3">GH4-GG4</f>
        <v>1.48</v>
      </c>
      <c r="GJ4" s="30">
        <v>12.2</v>
      </c>
      <c r="GK4" s="33">
        <f t="shared" ref="GK4:GK30" si="4">GJ4-GG4</f>
        <v>11.45</v>
      </c>
      <c r="GQ4" s="26" t="s">
        <v>69</v>
      </c>
      <c r="GR4" s="29" t="s">
        <v>35</v>
      </c>
      <c r="GS4" s="10">
        <v>0.26600000000000001</v>
      </c>
      <c r="GT4" s="36">
        <v>11.2</v>
      </c>
      <c r="GU4" s="36">
        <v>0.8</v>
      </c>
      <c r="GV4" s="36">
        <v>0</v>
      </c>
      <c r="GW4" s="36">
        <v>0.83</v>
      </c>
      <c r="GX4" s="36">
        <v>0</v>
      </c>
      <c r="GY4" s="36">
        <v>0</v>
      </c>
      <c r="GZ4" s="36">
        <v>0</v>
      </c>
      <c r="HA4" s="36">
        <v>0.51</v>
      </c>
      <c r="HB4" s="36">
        <v>0.09</v>
      </c>
      <c r="HC4" s="36">
        <v>0.04</v>
      </c>
      <c r="HD4" s="36">
        <v>0.01</v>
      </c>
      <c r="HE4" s="36">
        <v>0.66</v>
      </c>
      <c r="HF4" s="36">
        <v>0</v>
      </c>
      <c r="HG4" s="36">
        <v>0</v>
      </c>
      <c r="HH4" s="36">
        <v>0.85</v>
      </c>
      <c r="HI4" s="36">
        <v>1.02</v>
      </c>
      <c r="HJ4" s="36">
        <v>0</v>
      </c>
      <c r="HK4" s="36">
        <v>0.12</v>
      </c>
      <c r="HL4" s="36">
        <v>1.99</v>
      </c>
      <c r="HM4" s="36">
        <v>0</v>
      </c>
      <c r="HN4" s="36">
        <v>0.47</v>
      </c>
      <c r="HO4" s="36">
        <v>0.46</v>
      </c>
      <c r="HP4" s="36">
        <v>7.0000000000000007E-2</v>
      </c>
      <c r="HQ4" s="36">
        <v>0</v>
      </c>
      <c r="HR4" s="36">
        <v>0.03</v>
      </c>
      <c r="HS4" s="36">
        <v>0.04</v>
      </c>
      <c r="HT4" s="36">
        <v>0.74</v>
      </c>
      <c r="HU4" s="36">
        <v>0</v>
      </c>
      <c r="HV4" s="36">
        <v>0.05</v>
      </c>
      <c r="HW4" s="36">
        <v>-0.21</v>
      </c>
      <c r="HX4" s="36">
        <v>1.6</v>
      </c>
      <c r="HY4" s="36">
        <v>0.33</v>
      </c>
      <c r="HZ4" s="36">
        <v>3.32</v>
      </c>
      <c r="IA4" s="18"/>
      <c r="IB4" s="37">
        <f>GV4-[1]KNP_Goal!G179</f>
        <v>0</v>
      </c>
      <c r="IC4" s="38">
        <v>0</v>
      </c>
      <c r="IJ4" s="29" t="s">
        <v>35</v>
      </c>
      <c r="IK4" s="10">
        <v>0.26600000000000001</v>
      </c>
      <c r="IL4" s="39">
        <v>11.1</v>
      </c>
      <c r="IM4" s="39">
        <v>0.9</v>
      </c>
      <c r="IN4" s="39">
        <v>0</v>
      </c>
      <c r="IO4" s="39">
        <v>0.83</v>
      </c>
      <c r="IP4" s="39">
        <v>0</v>
      </c>
      <c r="IQ4" s="39">
        <v>0</v>
      </c>
      <c r="IR4" s="39">
        <v>0</v>
      </c>
      <c r="IS4" s="39">
        <v>0.51</v>
      </c>
      <c r="IT4" s="39">
        <v>0.09</v>
      </c>
      <c r="IU4" s="39">
        <v>0.04</v>
      </c>
      <c r="IV4" s="39">
        <v>0.01</v>
      </c>
      <c r="IW4" s="39">
        <v>0.66</v>
      </c>
      <c r="IX4" s="39">
        <v>0</v>
      </c>
      <c r="IY4" s="39">
        <v>0</v>
      </c>
      <c r="IZ4" s="39">
        <v>0.85</v>
      </c>
      <c r="JA4" s="39">
        <v>1.02</v>
      </c>
      <c r="JB4" s="39">
        <v>0</v>
      </c>
      <c r="JC4" s="39">
        <v>0.12</v>
      </c>
      <c r="JD4" s="39">
        <v>1.99</v>
      </c>
      <c r="JE4" s="39">
        <v>0</v>
      </c>
      <c r="JF4" s="39">
        <v>0.47</v>
      </c>
      <c r="JG4" s="39">
        <v>0.36</v>
      </c>
      <c r="JH4" s="39">
        <v>7.0000000000000007E-2</v>
      </c>
      <c r="JI4" s="39">
        <v>0</v>
      </c>
      <c r="JJ4" s="39">
        <v>0.03</v>
      </c>
      <c r="JK4" s="39">
        <v>0.04</v>
      </c>
      <c r="JL4" s="39">
        <v>0.74</v>
      </c>
      <c r="JM4" s="39">
        <v>0</v>
      </c>
      <c r="JN4" s="39">
        <v>0.05</v>
      </c>
      <c r="JO4" s="39">
        <v>-0.21</v>
      </c>
      <c r="JP4" s="39">
        <v>1.8</v>
      </c>
      <c r="JQ4" s="39">
        <v>0.33</v>
      </c>
      <c r="JR4" s="39">
        <v>3.17</v>
      </c>
      <c r="JS4" s="18"/>
      <c r="JT4" s="37">
        <f>IN4-[1]KNP_Goal!AY179</f>
        <v>0</v>
      </c>
      <c r="JU4" s="38">
        <v>0</v>
      </c>
      <c r="KA4" s="40">
        <f>KD4-[1]Exec!I4</f>
        <v>-3.003696699375169E-2</v>
      </c>
      <c r="KB4" s="29" t="s">
        <v>35</v>
      </c>
      <c r="KC4" s="10">
        <v>0.26600000000000001</v>
      </c>
      <c r="KD4" s="41">
        <v>11.169963033006248</v>
      </c>
      <c r="KE4" s="41">
        <v>0.77504293957846326</v>
      </c>
      <c r="KF4" s="41">
        <v>0</v>
      </c>
      <c r="KG4" s="41">
        <v>0.67082724205724376</v>
      </c>
      <c r="KH4" s="41">
        <v>0</v>
      </c>
      <c r="KI4" s="41">
        <v>0</v>
      </c>
      <c r="KJ4" s="41">
        <v>0</v>
      </c>
      <c r="KK4" s="41">
        <v>0.4750263178061549</v>
      </c>
      <c r="KL4" s="41">
        <v>0.2000110811815389</v>
      </c>
      <c r="KM4" s="41">
        <v>0</v>
      </c>
      <c r="KN4" s="41">
        <v>1.8432491939326105E-2</v>
      </c>
      <c r="KO4" s="41">
        <v>0.69346989092701983</v>
      </c>
      <c r="KP4" s="41">
        <v>0</v>
      </c>
      <c r="KQ4" s="41">
        <v>0</v>
      </c>
      <c r="KR4" s="41">
        <v>0.85246740038826241</v>
      </c>
      <c r="KS4" s="41">
        <v>1.0869049903115127</v>
      </c>
      <c r="KT4" s="41">
        <v>3.0701490989311175E-3</v>
      </c>
      <c r="KU4" s="41">
        <v>0.21145163102454786</v>
      </c>
      <c r="KV4" s="41">
        <v>2.1538941708232544</v>
      </c>
      <c r="KW4" s="41">
        <v>0.16250900346000036</v>
      </c>
      <c r="KX4" s="41">
        <v>0.58167176676166055</v>
      </c>
      <c r="KY4" s="41">
        <v>0.46255986359184015</v>
      </c>
      <c r="KZ4" s="41">
        <v>5.5629914322323164E-2</v>
      </c>
      <c r="LA4" s="41">
        <v>3.1489848454316393E-3</v>
      </c>
      <c r="LB4" s="41">
        <v>2.4580496564717579E-2</v>
      </c>
      <c r="LC4" s="41">
        <v>4.5406041909940367E-2</v>
      </c>
      <c r="LD4" s="41">
        <v>1.7334371083426774</v>
      </c>
      <c r="LE4" s="41">
        <v>0</v>
      </c>
      <c r="LF4" s="41">
        <v>4.9183602455553532E-2</v>
      </c>
      <c r="LG4" s="41">
        <v>2.4554473496946089E-2</v>
      </c>
      <c r="LH4" s="41">
        <v>1.6521812242201213</v>
      </c>
      <c r="LI4" s="41">
        <v>0.25948809489375257</v>
      </c>
      <c r="LJ4" s="41">
        <v>1.822378214755302</v>
      </c>
      <c r="LK4" s="18"/>
      <c r="LL4" s="42">
        <v>0.33</v>
      </c>
      <c r="LM4" s="43">
        <v>0</v>
      </c>
    </row>
    <row r="5" spans="1:325" ht="15.75" customHeight="1" x14ac:dyDescent="0.35">
      <c r="A5" s="44" t="s">
        <v>70</v>
      </c>
      <c r="B5" s="9" t="s">
        <v>36</v>
      </c>
      <c r="C5" s="10">
        <v>0.03</v>
      </c>
      <c r="D5" s="11">
        <v>0</v>
      </c>
      <c r="E5" s="20">
        <v>36.636481871829297</v>
      </c>
      <c r="F5" s="20">
        <v>5.472668844694633</v>
      </c>
      <c r="G5" s="20">
        <v>0</v>
      </c>
      <c r="H5" s="20">
        <v>1.6958284917392454</v>
      </c>
      <c r="I5" s="20">
        <v>0.68201267224563511</v>
      </c>
      <c r="J5" s="20">
        <v>0</v>
      </c>
      <c r="K5" s="20">
        <v>0</v>
      </c>
      <c r="L5" s="20">
        <v>2.7392586840062259</v>
      </c>
      <c r="M5" s="20">
        <v>0.66554135788345825</v>
      </c>
      <c r="N5" s="20">
        <v>0</v>
      </c>
      <c r="O5" s="20">
        <v>7.4255206224869849E-2</v>
      </c>
      <c r="P5" s="20">
        <v>3.479055248114554</v>
      </c>
      <c r="Q5" s="20">
        <v>0</v>
      </c>
      <c r="R5" s="20">
        <v>0</v>
      </c>
      <c r="S5" s="20">
        <v>1.157239223171215</v>
      </c>
      <c r="T5" s="20">
        <v>2.3039473463870532</v>
      </c>
      <c r="U5" s="20">
        <v>2.4694906768225246E-2</v>
      </c>
      <c r="V5" s="20">
        <v>1.2477848689601312</v>
      </c>
      <c r="W5" s="20">
        <v>4.7336663452866246</v>
      </c>
      <c r="X5" s="20">
        <v>0.15324911294108837</v>
      </c>
      <c r="Y5" s="20">
        <v>1.0762282893259942</v>
      </c>
      <c r="Z5" s="20">
        <v>0.71341757975177411</v>
      </c>
      <c r="AA5" s="20">
        <v>0.18860532355769041</v>
      </c>
      <c r="AB5" s="20">
        <v>1.6213289941641559E-2</v>
      </c>
      <c r="AC5" s="20">
        <v>0.10846511148738203</v>
      </c>
      <c r="AD5" s="20">
        <v>0.43007348327059691</v>
      </c>
      <c r="AE5" s="20">
        <v>4.7299704183910052E-2</v>
      </c>
      <c r="AF5" s="20">
        <v>1.1206268818773859</v>
      </c>
      <c r="AG5" s="20">
        <v>0.51948387161789567</v>
      </c>
      <c r="AH5" s="20">
        <v>9.9057438778510196</v>
      </c>
      <c r="AI5" s="20">
        <v>5.5403763466578733</v>
      </c>
      <c r="AJ5" s="20">
        <v>0.79987195306155989</v>
      </c>
      <c r="AK5" s="20">
        <v>-5.2683694972238015E-2</v>
      </c>
      <c r="AL5" s="18"/>
      <c r="AM5" s="18">
        <f t="shared" si="0"/>
        <v>2.7392586840062259</v>
      </c>
      <c r="AN5" s="9"/>
      <c r="AO5" s="27"/>
      <c r="AP5" s="28"/>
      <c r="AQ5" s="28"/>
      <c r="AV5" s="44" t="s">
        <v>70</v>
      </c>
      <c r="AW5" s="29" t="s">
        <v>36</v>
      </c>
      <c r="AX5" s="10">
        <v>0.03</v>
      </c>
      <c r="AY5" s="11">
        <v>0</v>
      </c>
      <c r="AZ5" s="30">
        <v>36.143557674825573</v>
      </c>
      <c r="BA5" s="30">
        <v>4.8756401798369788</v>
      </c>
      <c r="BB5" s="30">
        <v>0</v>
      </c>
      <c r="BC5" s="30">
        <v>1.7403042370354125</v>
      </c>
      <c r="BD5" s="30">
        <v>0.52896746784488935</v>
      </c>
      <c r="BE5" s="30">
        <v>0</v>
      </c>
      <c r="BF5" s="30">
        <v>0</v>
      </c>
      <c r="BG5" s="30">
        <v>3.3035331909214256</v>
      </c>
      <c r="BH5" s="30">
        <v>0.95918734217497603</v>
      </c>
      <c r="BI5" s="30">
        <v>0.44749304235425741</v>
      </c>
      <c r="BJ5" s="30">
        <v>0</v>
      </c>
      <c r="BK5" s="30">
        <v>4.7102135754506591</v>
      </c>
      <c r="BL5" s="30">
        <v>0</v>
      </c>
      <c r="BM5" s="30">
        <v>0</v>
      </c>
      <c r="BN5" s="30">
        <v>1.4957391211961153</v>
      </c>
      <c r="BO5" s="30">
        <v>2.4772112877318104</v>
      </c>
      <c r="BP5" s="30">
        <v>1.9139270710537899E-2</v>
      </c>
      <c r="BQ5" s="30">
        <v>0.85504133740081001</v>
      </c>
      <c r="BR5" s="30">
        <v>4.8471310170392741</v>
      </c>
      <c r="BS5" s="30">
        <v>0.23425221258543066</v>
      </c>
      <c r="BT5" s="30">
        <v>1.0211236061694708</v>
      </c>
      <c r="BU5" s="30">
        <v>0.68219934061758103</v>
      </c>
      <c r="BV5" s="30">
        <v>0.21175676429031459</v>
      </c>
      <c r="BW5" s="30">
        <v>3.4792218470687385E-2</v>
      </c>
      <c r="BX5" s="30">
        <v>0.1875588706541384</v>
      </c>
      <c r="BY5" s="30">
        <v>2.6676403316871152E-2</v>
      </c>
      <c r="BZ5" s="30">
        <v>9.4992614932089506E-2</v>
      </c>
      <c r="CA5" s="30">
        <v>1.0314096402025463</v>
      </c>
      <c r="CB5" s="30">
        <v>0.56909321098467502</v>
      </c>
      <c r="CC5" s="30">
        <v>8.9841371825828222</v>
      </c>
      <c r="CD5" s="30">
        <v>3.3879262236712937</v>
      </c>
      <c r="CE5" s="30">
        <v>0.86379351985280561</v>
      </c>
      <c r="CF5" s="30">
        <v>2.1109266035221737</v>
      </c>
      <c r="CG5" s="18"/>
      <c r="CH5" s="45" t="s">
        <v>36</v>
      </c>
      <c r="CI5" s="31">
        <f>BG5/[1]KNP_Goal!L5</f>
        <v>1.2638097712508845</v>
      </c>
      <c r="CJ5" s="31">
        <f>BI5/[1]KNP_Goal!N5</f>
        <v>1.3079715492977262</v>
      </c>
      <c r="CK5" s="19">
        <f>BG5-[1]KNP_Goal!L5</f>
        <v>0.68958505879733334</v>
      </c>
      <c r="CL5" s="19">
        <f>BI5-[1]KNP_Goal!N5</f>
        <v>0.10536553767380424</v>
      </c>
      <c r="CO5" s="44" t="s">
        <v>70</v>
      </c>
      <c r="CP5" s="29" t="s">
        <v>36</v>
      </c>
      <c r="CQ5" s="10">
        <v>0.03</v>
      </c>
      <c r="CR5" s="11">
        <v>0</v>
      </c>
      <c r="CS5" s="46">
        <v>35.393557674825573</v>
      </c>
      <c r="CT5" s="46">
        <v>4.8756401798369788</v>
      </c>
      <c r="CU5" s="46">
        <v>0</v>
      </c>
      <c r="CV5" s="46">
        <v>1.7403042370354125</v>
      </c>
      <c r="CW5" s="46">
        <v>0.6802837618808294</v>
      </c>
      <c r="CX5" s="46">
        <v>0</v>
      </c>
      <c r="CY5" s="46">
        <v>0</v>
      </c>
      <c r="CZ5" s="46">
        <v>3.3035331909214256</v>
      </c>
      <c r="DA5" s="46">
        <v>0.95918734217497603</v>
      </c>
      <c r="DB5" s="46">
        <v>0.44749304235425741</v>
      </c>
      <c r="DC5" s="46">
        <v>0</v>
      </c>
      <c r="DD5" s="46">
        <v>4.7102135754506591</v>
      </c>
      <c r="DE5" s="46">
        <v>0</v>
      </c>
      <c r="DF5" s="46">
        <v>0</v>
      </c>
      <c r="DG5" s="46">
        <v>1.4957391211961153</v>
      </c>
      <c r="DH5" s="46">
        <v>2.5691608867224653</v>
      </c>
      <c r="DI5" s="46">
        <v>2.302732440379077E-2</v>
      </c>
      <c r="DJ5" s="46">
        <v>0.86804485173228996</v>
      </c>
      <c r="DK5" s="46">
        <v>4.9559721840546613</v>
      </c>
      <c r="DL5" s="46">
        <v>0.23425221258543066</v>
      </c>
      <c r="DM5" s="46">
        <v>0.99312316495685093</v>
      </c>
      <c r="DN5" s="46">
        <v>0.68219934061758103</v>
      </c>
      <c r="DO5" s="46">
        <v>0.36663312106657864</v>
      </c>
      <c r="DP5" s="46">
        <v>3.3844159736098257E-2</v>
      </c>
      <c r="DQ5" s="46">
        <v>0.18355104238192965</v>
      </c>
      <c r="DR5" s="46">
        <v>2.5972400313102065E-2</v>
      </c>
      <c r="DS5" s="46">
        <v>9.4992614932089506E-2</v>
      </c>
      <c r="DT5" s="46">
        <v>1.0314096402025463</v>
      </c>
      <c r="DU5" s="46">
        <v>0.56909321098467502</v>
      </c>
      <c r="DV5" s="46">
        <v>8.7902240478060722</v>
      </c>
      <c r="DW5" s="46">
        <v>2.6424397593860585</v>
      </c>
      <c r="DX5" s="46">
        <v>0.85392993695144348</v>
      </c>
      <c r="DY5" s="46">
        <v>1.9288162988811166</v>
      </c>
      <c r="DZ5" s="18"/>
      <c r="EA5" s="45" t="s">
        <v>36</v>
      </c>
      <c r="EB5" s="31" t="e">
        <f>CZ5/[1]KNP_Goal!BE5</f>
        <v>#DIV/0!</v>
      </c>
      <c r="EC5" s="31" t="e">
        <f>DB5/[1]KNP_Goal!BG5</f>
        <v>#DIV/0!</v>
      </c>
      <c r="ED5" s="19">
        <f>CZ5-[1]KNP_Goal!BE5</f>
        <v>3.3035331909214256</v>
      </c>
      <c r="EE5" s="19">
        <f>DB5-[1]KNP_Goal!BG5</f>
        <v>0.44749304235425741</v>
      </c>
      <c r="EF5">
        <v>0.75</v>
      </c>
      <c r="EG5" s="30">
        <v>3.3879262236712937</v>
      </c>
      <c r="EH5" s="33">
        <f t="shared" si="1"/>
        <v>2.6379262236712937</v>
      </c>
      <c r="EI5" s="30">
        <v>36.143557674825573</v>
      </c>
      <c r="EJ5" s="19">
        <f t="shared" si="2"/>
        <v>35.393557674825573</v>
      </c>
      <c r="EP5" s="44" t="s">
        <v>70</v>
      </c>
      <c r="EQ5" s="29" t="s">
        <v>36</v>
      </c>
      <c r="ER5" s="10">
        <v>0.03</v>
      </c>
      <c r="ES5" s="11">
        <v>0</v>
      </c>
      <c r="ET5" s="20">
        <v>33.22</v>
      </c>
      <c r="EU5" s="20">
        <v>4.37</v>
      </c>
      <c r="EV5" s="20">
        <v>0</v>
      </c>
      <c r="EW5" s="20">
        <v>1.65</v>
      </c>
      <c r="EX5" s="20">
        <v>0.47</v>
      </c>
      <c r="EY5" s="20">
        <v>0</v>
      </c>
      <c r="EZ5" s="20">
        <v>0</v>
      </c>
      <c r="FA5" s="20">
        <v>2.27</v>
      </c>
      <c r="FB5" s="20">
        <v>0.68</v>
      </c>
      <c r="FC5" s="20">
        <v>0.38</v>
      </c>
      <c r="FD5" s="20">
        <v>0</v>
      </c>
      <c r="FE5" s="20">
        <v>3.34</v>
      </c>
      <c r="FF5" s="20">
        <v>0</v>
      </c>
      <c r="FG5" s="20">
        <v>0</v>
      </c>
      <c r="FH5" s="20">
        <v>1.45</v>
      </c>
      <c r="FI5" s="20">
        <v>2.23</v>
      </c>
      <c r="FJ5" s="20">
        <v>0.01</v>
      </c>
      <c r="FK5" s="20">
        <v>0.74</v>
      </c>
      <c r="FL5" s="20">
        <v>4.45</v>
      </c>
      <c r="FM5" s="20">
        <v>0.16</v>
      </c>
      <c r="FN5" s="20">
        <v>0.96</v>
      </c>
      <c r="FO5" s="20">
        <v>0.66</v>
      </c>
      <c r="FP5" s="20">
        <v>0.2</v>
      </c>
      <c r="FQ5" s="20">
        <v>0.02</v>
      </c>
      <c r="FR5" s="20">
        <v>0.16</v>
      </c>
      <c r="FS5" s="20">
        <v>0.02</v>
      </c>
      <c r="FT5" s="20">
        <v>0.09</v>
      </c>
      <c r="FU5" s="20">
        <v>0.96</v>
      </c>
      <c r="FV5" s="20">
        <v>0.53</v>
      </c>
      <c r="FW5" s="20">
        <v>8.1</v>
      </c>
      <c r="FX5" s="20">
        <v>3.22</v>
      </c>
      <c r="FY5" s="20">
        <v>0.82</v>
      </c>
      <c r="FZ5" s="20">
        <v>3.04</v>
      </c>
      <c r="GA5" s="18"/>
      <c r="GB5" s="45" t="s">
        <v>36</v>
      </c>
      <c r="GC5" s="31" t="e">
        <f>FA5/[1]KNP_Goal!DD5</f>
        <v>#DIV/0!</v>
      </c>
      <c r="GD5" s="31" t="e">
        <f>FC5/[1]KNP_Goal!DF5</f>
        <v>#DIV/0!</v>
      </c>
      <c r="GE5" s="19">
        <f>FA5-[1]KNP_Goal!DD5</f>
        <v>2.27</v>
      </c>
      <c r="GF5" s="19">
        <f>FC5-[1]KNP_Goal!DF5</f>
        <v>0.38</v>
      </c>
      <c r="GG5">
        <v>0.75</v>
      </c>
      <c r="GH5" s="30">
        <v>3.3879262236712937</v>
      </c>
      <c r="GI5" s="33">
        <f t="shared" si="3"/>
        <v>2.6379262236712937</v>
      </c>
      <c r="GJ5" s="30">
        <v>36.143557674825573</v>
      </c>
      <c r="GK5" s="33">
        <f t="shared" si="4"/>
        <v>35.393557674825573</v>
      </c>
      <c r="GQ5" s="44" t="s">
        <v>70</v>
      </c>
      <c r="GR5" s="29" t="s">
        <v>36</v>
      </c>
      <c r="GS5" s="10">
        <v>0.03</v>
      </c>
      <c r="GT5" s="36">
        <v>29.147831354950434</v>
      </c>
      <c r="GU5" s="36">
        <v>4.1743376130073138</v>
      </c>
      <c r="GV5" s="36">
        <v>2.6237003914109904E-2</v>
      </c>
      <c r="GW5" s="36">
        <v>1.566433250966389</v>
      </c>
      <c r="GX5" s="36">
        <v>0.60802319969087992</v>
      </c>
      <c r="GY5" s="36">
        <v>0</v>
      </c>
      <c r="GZ5" s="36">
        <v>0</v>
      </c>
      <c r="HA5" s="36">
        <v>1.9760104589839338</v>
      </c>
      <c r="HB5" s="36">
        <v>0.65927554555541179</v>
      </c>
      <c r="HC5" s="36">
        <v>0.11051735119054391</v>
      </c>
      <c r="HD5" s="36">
        <v>0</v>
      </c>
      <c r="HE5" s="36">
        <v>2.7458033557298895</v>
      </c>
      <c r="HF5" s="36">
        <v>0</v>
      </c>
      <c r="HG5" s="36">
        <v>0</v>
      </c>
      <c r="HH5" s="36">
        <v>1.071718300338915</v>
      </c>
      <c r="HI5" s="36">
        <v>1.7550141287276473</v>
      </c>
      <c r="HJ5" s="36">
        <v>9.4899189789037341E-3</v>
      </c>
      <c r="HK5" s="36">
        <v>0.9440076670995744</v>
      </c>
      <c r="HL5" s="36">
        <v>3.7802300151450408</v>
      </c>
      <c r="HM5" s="36">
        <v>5.5843111554361009E-2</v>
      </c>
      <c r="HN5" s="36">
        <v>0.8935105920965668</v>
      </c>
      <c r="HO5" s="36">
        <v>0.48680776626369271</v>
      </c>
      <c r="HP5" s="36">
        <v>0.16833640518913076</v>
      </c>
      <c r="HQ5" s="36">
        <v>1.3936548810366798E-2</v>
      </c>
      <c r="HR5" s="36">
        <v>0.15422119612802557</v>
      </c>
      <c r="HS5" s="36">
        <v>4.4883984578453218E-3</v>
      </c>
      <c r="HT5" s="36">
        <v>0.1626179797034514</v>
      </c>
      <c r="HU5" s="36">
        <v>1.2265740132531515</v>
      </c>
      <c r="HV5" s="36">
        <v>0.55146770016982827</v>
      </c>
      <c r="HW5" s="36">
        <v>9.2740104701591708</v>
      </c>
      <c r="HX5" s="36">
        <v>2.339498528015826</v>
      </c>
      <c r="HY5" s="36">
        <v>0.6510639180747857</v>
      </c>
      <c r="HZ5" s="36">
        <v>0.26439028862061065</v>
      </c>
      <c r="IA5" s="18"/>
      <c r="IB5" s="37">
        <f>GV5-[1]KNP_Goal!G180</f>
        <v>2.6237003914109904E-2</v>
      </c>
      <c r="IC5" s="38">
        <v>0</v>
      </c>
      <c r="IJ5" s="29" t="s">
        <v>36</v>
      </c>
      <c r="IK5" s="10">
        <v>0.03</v>
      </c>
      <c r="IL5" s="39">
        <v>29.147831354950434</v>
      </c>
      <c r="IM5" s="39">
        <v>4.1743376130073138</v>
      </c>
      <c r="IN5" s="39">
        <v>2.6237003914109904E-2</v>
      </c>
      <c r="IO5" s="39">
        <v>1.566433250966389</v>
      </c>
      <c r="IP5" s="39">
        <v>0.60802319969087992</v>
      </c>
      <c r="IQ5" s="39">
        <v>0</v>
      </c>
      <c r="IR5" s="39">
        <v>0</v>
      </c>
      <c r="IS5" s="39">
        <v>1.9760104589839338</v>
      </c>
      <c r="IT5" s="39">
        <v>0.65927554555541179</v>
      </c>
      <c r="IU5" s="39">
        <v>0.11051735119054391</v>
      </c>
      <c r="IV5" s="39">
        <v>0</v>
      </c>
      <c r="IW5" s="39">
        <v>2.7458033557298895</v>
      </c>
      <c r="IX5" s="39">
        <v>0</v>
      </c>
      <c r="IY5" s="39">
        <v>0</v>
      </c>
      <c r="IZ5" s="39">
        <v>1.071718300338915</v>
      </c>
      <c r="JA5" s="39">
        <v>1.7550141287276473</v>
      </c>
      <c r="JB5" s="39">
        <v>9.4899189789037341E-3</v>
      </c>
      <c r="JC5" s="39">
        <v>0.9440076670995744</v>
      </c>
      <c r="JD5" s="39">
        <v>3.7802300151450408</v>
      </c>
      <c r="JE5" s="39">
        <v>5.5843111554361009E-2</v>
      </c>
      <c r="JF5" s="39">
        <v>0.8935105920965668</v>
      </c>
      <c r="JG5" s="39">
        <v>0.48680776626369271</v>
      </c>
      <c r="JH5" s="39">
        <v>0.16833640518913076</v>
      </c>
      <c r="JI5" s="39">
        <v>1.3936548810366798E-2</v>
      </c>
      <c r="JJ5" s="39">
        <v>0.15422119612802557</v>
      </c>
      <c r="JK5" s="39">
        <v>4.4883984578453218E-3</v>
      </c>
      <c r="JL5" s="39">
        <v>0.1626179797034514</v>
      </c>
      <c r="JM5" s="39">
        <v>1.2265740132531515</v>
      </c>
      <c r="JN5" s="39">
        <v>0.55146770016982827</v>
      </c>
      <c r="JO5" s="39">
        <v>9.2740104701591708</v>
      </c>
      <c r="JP5" s="39">
        <v>2.339498528015826</v>
      </c>
      <c r="JQ5" s="39">
        <v>0.6510639180747857</v>
      </c>
      <c r="JR5" s="39">
        <v>0.26439028862061065</v>
      </c>
      <c r="JS5" s="18"/>
      <c r="JT5" s="37">
        <f>IN5-[1]KNP_Goal!AY180</f>
        <v>2.6237003914109904E-2</v>
      </c>
      <c r="JU5" s="38">
        <v>0</v>
      </c>
      <c r="KA5" s="40">
        <f>KD5-[1]Exec!I5</f>
        <v>-1.4587515998794771</v>
      </c>
      <c r="KB5" s="29" t="s">
        <v>36</v>
      </c>
      <c r="KC5" s="10">
        <v>0.03</v>
      </c>
      <c r="KD5" s="47">
        <v>27.689079755070956</v>
      </c>
      <c r="KE5" s="47">
        <v>3.9117975952753481</v>
      </c>
      <c r="KF5" s="47">
        <v>2.2385641427284005E-2</v>
      </c>
      <c r="KG5" s="47">
        <v>1.5317492952156098</v>
      </c>
      <c r="KH5" s="47">
        <v>0.58016166539269165</v>
      </c>
      <c r="KI5" s="47">
        <v>0</v>
      </c>
      <c r="KJ5" s="47">
        <v>0</v>
      </c>
      <c r="KK5" s="47">
        <v>1.4973930028395739</v>
      </c>
      <c r="KL5" s="47">
        <v>0.55318444582230797</v>
      </c>
      <c r="KM5" s="47">
        <v>8.8158762755118483E-2</v>
      </c>
      <c r="KN5" s="47">
        <v>0</v>
      </c>
      <c r="KO5" s="47">
        <v>2.1387362114170005</v>
      </c>
      <c r="KP5" s="47">
        <v>0</v>
      </c>
      <c r="KQ5" s="47">
        <v>0</v>
      </c>
      <c r="KR5" s="47">
        <v>1.0418348499652081</v>
      </c>
      <c r="KS5" s="47">
        <v>1.6497375146794526</v>
      </c>
      <c r="KT5" s="47">
        <v>0</v>
      </c>
      <c r="KU5" s="47">
        <v>0.88866628129231284</v>
      </c>
      <c r="KV5" s="47">
        <v>3.5802386459369737</v>
      </c>
      <c r="KW5" s="47">
        <v>7.4797305523772659E-2</v>
      </c>
      <c r="KX5" s="47">
        <v>0.87272482890011482</v>
      </c>
      <c r="KY5" s="47">
        <v>0.48545137627231671</v>
      </c>
      <c r="KZ5" s="47">
        <v>0.16043460562123496</v>
      </c>
      <c r="LA5" s="47">
        <v>1.3433232537195264E-2</v>
      </c>
      <c r="LB5" s="47">
        <v>0.1383987757737995</v>
      </c>
      <c r="LC5" s="47">
        <v>4.3929270718496664E-3</v>
      </c>
      <c r="LD5" s="47">
        <v>0.1598861488704105</v>
      </c>
      <c r="LE5" s="47">
        <v>1.2084275467862997</v>
      </c>
      <c r="LF5" s="47">
        <v>0.54064526596250473</v>
      </c>
      <c r="LG5" s="47">
        <v>9.1879471464720464</v>
      </c>
      <c r="LH5" s="47">
        <v>2.2506145638800543</v>
      </c>
      <c r="LI5" s="47">
        <v>0.62777021686765411</v>
      </c>
      <c r="LJ5" s="47">
        <v>0.19908675986679469</v>
      </c>
      <c r="LK5" s="18"/>
      <c r="LL5" s="42">
        <v>0.6510639180747857</v>
      </c>
      <c r="LM5" s="43">
        <v>0</v>
      </c>
    </row>
    <row r="6" spans="1:325" ht="15.75" customHeight="1" x14ac:dyDescent="0.35">
      <c r="A6" s="48" t="s">
        <v>69</v>
      </c>
      <c r="B6" s="9" t="s">
        <v>37</v>
      </c>
      <c r="C6" s="10">
        <v>6.0000000000000001E-3</v>
      </c>
      <c r="D6" s="11">
        <v>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18"/>
      <c r="AM6" s="18">
        <f t="shared" si="0"/>
        <v>0</v>
      </c>
      <c r="AN6" s="9"/>
      <c r="AO6" s="27"/>
      <c r="AP6" s="28"/>
      <c r="AQ6" s="28"/>
      <c r="AV6" s="48" t="s">
        <v>69</v>
      </c>
      <c r="AW6" s="29" t="s">
        <v>37</v>
      </c>
      <c r="AX6" s="10">
        <v>6.0000000000000001E-3</v>
      </c>
      <c r="AY6" s="11">
        <v>0</v>
      </c>
      <c r="AZ6" s="30">
        <v>323.5</v>
      </c>
      <c r="BA6" s="30">
        <v>37.340000000000003</v>
      </c>
      <c r="BB6" s="30">
        <v>30.4</v>
      </c>
      <c r="BC6" s="30">
        <v>8.99</v>
      </c>
      <c r="BD6" s="30">
        <v>13.8</v>
      </c>
      <c r="BE6" s="30">
        <v>15.88</v>
      </c>
      <c r="BF6" s="30">
        <v>6.43</v>
      </c>
      <c r="BG6" s="30">
        <v>52.02</v>
      </c>
      <c r="BH6" s="30">
        <v>18.440000000000001</v>
      </c>
      <c r="BI6" s="30">
        <v>6.7</v>
      </c>
      <c r="BJ6" s="30">
        <v>1.81</v>
      </c>
      <c r="BK6" s="30">
        <v>78.98</v>
      </c>
      <c r="BL6" s="30">
        <v>22.41</v>
      </c>
      <c r="BM6" s="30">
        <v>11.89</v>
      </c>
      <c r="BN6" s="30">
        <v>11.14</v>
      </c>
      <c r="BO6" s="30">
        <v>40.520000000000003</v>
      </c>
      <c r="BP6" s="30">
        <v>0.97</v>
      </c>
      <c r="BQ6" s="30">
        <v>11</v>
      </c>
      <c r="BR6" s="30">
        <v>63.63</v>
      </c>
      <c r="BS6" s="30">
        <v>1.08</v>
      </c>
      <c r="BT6" s="30">
        <v>3.44</v>
      </c>
      <c r="BU6" s="30">
        <v>1.25</v>
      </c>
      <c r="BV6" s="30">
        <v>4.29</v>
      </c>
      <c r="BW6" s="30">
        <v>2.76</v>
      </c>
      <c r="BX6" s="30">
        <v>0.8</v>
      </c>
      <c r="BY6" s="30">
        <v>0.06</v>
      </c>
      <c r="BZ6" s="30">
        <v>0.09</v>
      </c>
      <c r="CA6" s="30">
        <v>0</v>
      </c>
      <c r="CB6" s="30">
        <v>0.01</v>
      </c>
      <c r="CC6" s="30">
        <v>-0.38</v>
      </c>
      <c r="CD6" s="30">
        <v>13.9</v>
      </c>
      <c r="CE6" s="30">
        <v>3.92</v>
      </c>
      <c r="CF6" s="30">
        <v>2.5</v>
      </c>
      <c r="CG6" s="18"/>
      <c r="CH6" s="9" t="s">
        <v>37</v>
      </c>
      <c r="CI6" s="31">
        <f>BG6/[1]KNP_Goal!L6</f>
        <v>0.96279429447373532</v>
      </c>
      <c r="CJ6" s="31">
        <f>BI6/[1]KNP_Goal!N6</f>
        <v>0.73785931529304616</v>
      </c>
      <c r="CK6" s="19">
        <f>BG6-[1]KNP_Goal!L6</f>
        <v>-2.0102329361374132</v>
      </c>
      <c r="CL6" s="19">
        <f>BI6-[1]KNP_Goal!N6</f>
        <v>-2.3803217647784889</v>
      </c>
      <c r="CO6" s="48" t="s">
        <v>69</v>
      </c>
      <c r="CP6" s="29" t="s">
        <v>37</v>
      </c>
      <c r="CQ6" s="10">
        <v>6.0000000000000001E-3</v>
      </c>
      <c r="CR6" s="11">
        <v>0</v>
      </c>
      <c r="CS6" s="49">
        <v>331.9</v>
      </c>
      <c r="CT6" s="49">
        <v>38.799999999999997</v>
      </c>
      <c r="CU6" s="49">
        <v>37.130000000000003</v>
      </c>
      <c r="CV6" s="49">
        <v>9.1</v>
      </c>
      <c r="CW6" s="49">
        <v>14.36</v>
      </c>
      <c r="CX6" s="49">
        <v>15.3</v>
      </c>
      <c r="CY6" s="49">
        <v>6.75</v>
      </c>
      <c r="CZ6" s="49">
        <v>52.94</v>
      </c>
      <c r="DA6" s="49">
        <v>19.36</v>
      </c>
      <c r="DB6" s="49">
        <v>5.0599999999999996</v>
      </c>
      <c r="DC6" s="49">
        <v>1.39</v>
      </c>
      <c r="DD6" s="49">
        <v>78.75</v>
      </c>
      <c r="DE6" s="49">
        <v>22.35</v>
      </c>
      <c r="DF6" s="49">
        <v>12.26</v>
      </c>
      <c r="DG6" s="49">
        <v>11.19</v>
      </c>
      <c r="DH6" s="49">
        <v>41.17</v>
      </c>
      <c r="DI6" s="49">
        <v>1.04</v>
      </c>
      <c r="DJ6" s="49">
        <v>11.27</v>
      </c>
      <c r="DK6" s="49">
        <v>64.66</v>
      </c>
      <c r="DL6" s="49">
        <v>0.94</v>
      </c>
      <c r="DM6" s="49">
        <v>2.31</v>
      </c>
      <c r="DN6" s="49">
        <v>1.26</v>
      </c>
      <c r="DO6" s="49">
        <v>6.95</v>
      </c>
      <c r="DP6" s="49">
        <v>1.99</v>
      </c>
      <c r="DQ6" s="49">
        <v>0.57999999999999996</v>
      </c>
      <c r="DR6" s="49">
        <v>0.04</v>
      </c>
      <c r="DS6" s="49">
        <v>0.09</v>
      </c>
      <c r="DT6" s="49">
        <v>0</v>
      </c>
      <c r="DU6" s="49">
        <v>0.01</v>
      </c>
      <c r="DV6" s="49">
        <v>0.15</v>
      </c>
      <c r="DW6" s="49">
        <v>15.17</v>
      </c>
      <c r="DX6" s="49">
        <v>3.27</v>
      </c>
      <c r="DY6" s="50">
        <v>-0.32</v>
      </c>
      <c r="DZ6" s="18"/>
      <c r="EA6" s="9" t="s">
        <v>37</v>
      </c>
      <c r="EB6" s="31" t="e">
        <f>CZ6/[1]KNP_Goal!BE6</f>
        <v>#DIV/0!</v>
      </c>
      <c r="EC6" s="31" t="e">
        <f>DB6/[1]KNP_Goal!BG6</f>
        <v>#DIV/0!</v>
      </c>
      <c r="ED6" s="19">
        <f>CZ6-[1]KNP_Goal!BE6</f>
        <v>52.94</v>
      </c>
      <c r="EE6" s="19">
        <f>DB6-[1]KNP_Goal!BG6</f>
        <v>5.0599999999999996</v>
      </c>
      <c r="EF6">
        <v>0.75</v>
      </c>
      <c r="EG6" s="30">
        <v>13.9</v>
      </c>
      <c r="EH6" s="33">
        <f t="shared" si="1"/>
        <v>13.15</v>
      </c>
      <c r="EI6" s="30">
        <v>323.5</v>
      </c>
      <c r="EJ6" s="19">
        <f t="shared" si="2"/>
        <v>322.75</v>
      </c>
      <c r="EP6" s="48" t="s">
        <v>69</v>
      </c>
      <c r="EQ6" s="29" t="s">
        <v>37</v>
      </c>
      <c r="ER6" s="10">
        <v>6.0000000000000001E-3</v>
      </c>
      <c r="ES6" s="11">
        <v>0</v>
      </c>
      <c r="ET6" s="20">
        <v>324.36</v>
      </c>
      <c r="EU6" s="20">
        <v>35.54</v>
      </c>
      <c r="EV6" s="20">
        <v>37.47</v>
      </c>
      <c r="EW6" s="20">
        <v>8.27</v>
      </c>
      <c r="EX6" s="20">
        <v>14.04</v>
      </c>
      <c r="EY6" s="20">
        <v>15.41</v>
      </c>
      <c r="EZ6" s="20">
        <v>6.58</v>
      </c>
      <c r="FA6" s="20">
        <v>51.2</v>
      </c>
      <c r="FB6" s="20">
        <v>18.100000000000001</v>
      </c>
      <c r="FC6" s="20">
        <v>7.13</v>
      </c>
      <c r="FD6" s="20">
        <v>1.88</v>
      </c>
      <c r="FE6" s="20">
        <v>78.31</v>
      </c>
      <c r="FF6" s="20">
        <v>22.56</v>
      </c>
      <c r="FG6" s="20">
        <v>11.47</v>
      </c>
      <c r="FH6" s="20">
        <v>11.02</v>
      </c>
      <c r="FI6" s="20">
        <v>39.42</v>
      </c>
      <c r="FJ6" s="20">
        <v>0.83</v>
      </c>
      <c r="FK6" s="20">
        <v>11.23</v>
      </c>
      <c r="FL6" s="20">
        <v>62.51</v>
      </c>
      <c r="FM6" s="20">
        <v>0.97</v>
      </c>
      <c r="FN6" s="20">
        <v>2.39</v>
      </c>
      <c r="FO6" s="20">
        <v>1.26</v>
      </c>
      <c r="FP6" s="20">
        <v>6.99</v>
      </c>
      <c r="FQ6" s="20">
        <v>1.93</v>
      </c>
      <c r="FR6" s="20">
        <v>0.57999999999999996</v>
      </c>
      <c r="FS6" s="20">
        <v>0.04</v>
      </c>
      <c r="FT6" s="20">
        <v>0.09</v>
      </c>
      <c r="FU6" s="20">
        <v>0</v>
      </c>
      <c r="FV6" s="20">
        <v>0.01</v>
      </c>
      <c r="FW6" s="20">
        <v>0.15</v>
      </c>
      <c r="FX6" s="20">
        <v>14.54</v>
      </c>
      <c r="FY6" s="20">
        <v>3.41</v>
      </c>
      <c r="FZ6" s="20">
        <v>-0.16</v>
      </c>
      <c r="GA6" s="18"/>
      <c r="GB6" s="9" t="s">
        <v>37</v>
      </c>
      <c r="GC6" s="31" t="e">
        <f>FA6/[1]KNP_Goal!DD6</f>
        <v>#DIV/0!</v>
      </c>
      <c r="GD6" s="31" t="e">
        <f>FC6/[1]KNP_Goal!DF6</f>
        <v>#DIV/0!</v>
      </c>
      <c r="GE6" s="19">
        <f>FA6-[1]KNP_Goal!DD6</f>
        <v>51.2</v>
      </c>
      <c r="GF6" s="19">
        <f>FC6-[1]KNP_Goal!DF6</f>
        <v>7.13</v>
      </c>
      <c r="GG6">
        <v>0.75</v>
      </c>
      <c r="GH6" s="30">
        <v>13.9</v>
      </c>
      <c r="GI6" s="33">
        <f t="shared" si="3"/>
        <v>13.15</v>
      </c>
      <c r="GJ6" s="30">
        <v>323.5</v>
      </c>
      <c r="GK6" s="33">
        <f t="shared" si="4"/>
        <v>322.75</v>
      </c>
      <c r="GQ6" s="48" t="s">
        <v>69</v>
      </c>
      <c r="GR6" s="29" t="s">
        <v>37</v>
      </c>
      <c r="GS6" s="10">
        <v>6.0000000000000001E-3</v>
      </c>
      <c r="GT6" s="51">
        <v>321.8</v>
      </c>
      <c r="GU6" s="51">
        <v>33.82</v>
      </c>
      <c r="GV6" s="51">
        <v>35.72</v>
      </c>
      <c r="GW6" s="51">
        <v>8.9</v>
      </c>
      <c r="GX6" s="51">
        <v>14.5</v>
      </c>
      <c r="GY6" s="51">
        <v>14.33</v>
      </c>
      <c r="GZ6" s="51">
        <v>7.34</v>
      </c>
      <c r="HA6" s="51">
        <v>53.5</v>
      </c>
      <c r="HB6" s="51">
        <v>17.670000000000002</v>
      </c>
      <c r="HC6" s="51">
        <v>8.6</v>
      </c>
      <c r="HD6" s="51">
        <v>2.41</v>
      </c>
      <c r="HE6" s="51">
        <v>82.19</v>
      </c>
      <c r="HF6" s="51">
        <v>26.25</v>
      </c>
      <c r="HG6" s="51">
        <v>11.87</v>
      </c>
      <c r="HH6" s="51">
        <v>9.33</v>
      </c>
      <c r="HI6" s="51">
        <v>32.270000000000003</v>
      </c>
      <c r="HJ6" s="51">
        <v>0.79</v>
      </c>
      <c r="HK6" s="51">
        <v>12.46</v>
      </c>
      <c r="HL6" s="51">
        <v>54.85</v>
      </c>
      <c r="HM6" s="51">
        <v>0.84</v>
      </c>
      <c r="HN6" s="51">
        <v>2.13</v>
      </c>
      <c r="HO6" s="51">
        <v>1.26</v>
      </c>
      <c r="HP6" s="51">
        <v>6.9</v>
      </c>
      <c r="HQ6" s="51">
        <v>1.8</v>
      </c>
      <c r="HR6" s="51">
        <v>0.54</v>
      </c>
      <c r="HS6" s="51">
        <v>0.05</v>
      </c>
      <c r="HT6" s="51">
        <v>0.09</v>
      </c>
      <c r="HU6" s="51">
        <v>0</v>
      </c>
      <c r="HV6" s="51">
        <v>0.01</v>
      </c>
      <c r="HW6" s="51">
        <v>0.15</v>
      </c>
      <c r="HX6" s="51">
        <v>14.14</v>
      </c>
      <c r="HY6" s="51">
        <v>3.07</v>
      </c>
      <c r="HZ6" s="51">
        <v>1.05</v>
      </c>
      <c r="IA6" s="18"/>
      <c r="IB6" s="37">
        <f>GV6-[1]KNP_Goal!G181</f>
        <v>3.3799999999999955</v>
      </c>
      <c r="IC6" s="38">
        <f t="shared" ref="IC6:IC30" si="5">IB6/GV6</f>
        <v>9.4624860022396298E-2</v>
      </c>
      <c r="IJ6" s="29" t="s">
        <v>37</v>
      </c>
      <c r="IK6" s="10">
        <v>6.0000000000000001E-3</v>
      </c>
      <c r="IL6" s="39">
        <v>320.8</v>
      </c>
      <c r="IM6" s="39">
        <v>33.840000000000003</v>
      </c>
      <c r="IN6" s="39">
        <v>35.6</v>
      </c>
      <c r="IO6" s="39">
        <v>7.75</v>
      </c>
      <c r="IP6" s="39">
        <v>14.52</v>
      </c>
      <c r="IQ6" s="39">
        <v>14.56</v>
      </c>
      <c r="IR6" s="39">
        <v>6.57</v>
      </c>
      <c r="IS6" s="39">
        <v>52.08</v>
      </c>
      <c r="IT6" s="39">
        <v>17.399999999999999</v>
      </c>
      <c r="IU6" s="39">
        <v>7.77</v>
      </c>
      <c r="IV6" s="39">
        <v>2.13</v>
      </c>
      <c r="IW6" s="39">
        <v>79.38</v>
      </c>
      <c r="IX6" s="39">
        <v>26.52</v>
      </c>
      <c r="IY6" s="39">
        <v>11.43</v>
      </c>
      <c r="IZ6" s="39">
        <v>9.34</v>
      </c>
      <c r="JA6" s="39">
        <v>32.340000000000003</v>
      </c>
      <c r="JB6" s="39">
        <v>0.81</v>
      </c>
      <c r="JC6" s="39">
        <v>12.39</v>
      </c>
      <c r="JD6" s="39">
        <v>54.89</v>
      </c>
      <c r="JE6" s="39">
        <v>1.84</v>
      </c>
      <c r="JF6" s="39">
        <v>2.4300000000000002</v>
      </c>
      <c r="JG6" s="39">
        <v>1.27</v>
      </c>
      <c r="JH6" s="39">
        <v>6.88</v>
      </c>
      <c r="JI6" s="39">
        <v>1.79</v>
      </c>
      <c r="JJ6" s="39">
        <v>0.62</v>
      </c>
      <c r="JK6" s="39">
        <v>0.05</v>
      </c>
      <c r="JL6" s="39">
        <v>0.09</v>
      </c>
      <c r="JM6" s="39">
        <v>0</v>
      </c>
      <c r="JN6" s="39">
        <v>0.01</v>
      </c>
      <c r="JO6" s="39">
        <v>0.15</v>
      </c>
      <c r="JP6" s="39">
        <v>16.309999999999999</v>
      </c>
      <c r="JQ6" s="39">
        <v>3.38</v>
      </c>
      <c r="JR6" s="39">
        <v>0.88</v>
      </c>
      <c r="JS6" s="18"/>
      <c r="JT6" s="37">
        <f>IN6-[1]KNP_Goal!AY181</f>
        <v>35.6</v>
      </c>
      <c r="JU6" s="38">
        <f t="shared" ref="JU6:JU7" si="6">JT6/IN6</f>
        <v>1</v>
      </c>
      <c r="KA6" s="40">
        <f>KD6-[1]Exec!I6</f>
        <v>0.10000000000002274</v>
      </c>
      <c r="KB6" s="29" t="s">
        <v>37</v>
      </c>
      <c r="KC6" s="10">
        <v>6.0000000000000001E-3</v>
      </c>
      <c r="KD6" s="47">
        <v>318.10000000000002</v>
      </c>
      <c r="KE6" s="47">
        <v>35.08</v>
      </c>
      <c r="KF6" s="47">
        <v>36.119999999999997</v>
      </c>
      <c r="KG6" s="47">
        <v>7.65</v>
      </c>
      <c r="KH6" s="47">
        <v>14.61</v>
      </c>
      <c r="KI6" s="47">
        <v>14.65</v>
      </c>
      <c r="KJ6" s="47">
        <v>6.68</v>
      </c>
      <c r="KK6" s="47">
        <v>48.54</v>
      </c>
      <c r="KL6" s="47">
        <v>16.93</v>
      </c>
      <c r="KM6" s="47">
        <v>9.4</v>
      </c>
      <c r="KN6" s="47">
        <v>2.74</v>
      </c>
      <c r="KO6" s="47">
        <v>77.599999999999994</v>
      </c>
      <c r="KP6" s="47">
        <v>26.18</v>
      </c>
      <c r="KQ6" s="47">
        <v>11.63</v>
      </c>
      <c r="KR6" s="47">
        <v>9.19</v>
      </c>
      <c r="KS6" s="47">
        <v>31.99</v>
      </c>
      <c r="KT6" s="47">
        <v>0.77</v>
      </c>
      <c r="KU6" s="47">
        <v>12.31</v>
      </c>
      <c r="KV6" s="47">
        <v>54.26</v>
      </c>
      <c r="KW6" s="47">
        <v>0.81</v>
      </c>
      <c r="KX6" s="47">
        <v>5.04</v>
      </c>
      <c r="KY6" s="47">
        <v>1.28</v>
      </c>
      <c r="KZ6" s="47">
        <v>6.93</v>
      </c>
      <c r="LA6" s="47">
        <v>1.81</v>
      </c>
      <c r="LB6" s="47">
        <v>0.59</v>
      </c>
      <c r="LC6" s="47">
        <v>0.05</v>
      </c>
      <c r="LD6" s="47">
        <v>0.09</v>
      </c>
      <c r="LE6" s="47">
        <v>0</v>
      </c>
      <c r="LF6" s="47">
        <v>0.02</v>
      </c>
      <c r="LG6" s="47">
        <v>0.16</v>
      </c>
      <c r="LH6" s="47">
        <v>14.09</v>
      </c>
      <c r="LI6" s="47">
        <v>3.06</v>
      </c>
      <c r="LJ6" s="47">
        <v>-0.31</v>
      </c>
      <c r="LK6" s="18"/>
      <c r="LL6" s="42">
        <v>3.38</v>
      </c>
      <c r="LM6" s="43">
        <v>0.25</v>
      </c>
    </row>
    <row r="7" spans="1:325" ht="15.75" customHeight="1" x14ac:dyDescent="0.35">
      <c r="A7" s="44" t="s">
        <v>70</v>
      </c>
      <c r="B7" s="9" t="s">
        <v>38</v>
      </c>
      <c r="C7" s="10">
        <v>0.01</v>
      </c>
      <c r="D7" s="11">
        <v>0</v>
      </c>
      <c r="E7" s="20">
        <v>410.91697050206324</v>
      </c>
      <c r="F7" s="20">
        <v>56.717735286660265</v>
      </c>
      <c r="G7" s="20">
        <v>32.534477268480444</v>
      </c>
      <c r="H7" s="20">
        <v>11.135901512689697</v>
      </c>
      <c r="I7" s="20">
        <v>10.239785933131865</v>
      </c>
      <c r="J7" s="20">
        <v>20.462611488684075</v>
      </c>
      <c r="K7" s="20">
        <v>6.8882574565761008</v>
      </c>
      <c r="L7" s="20">
        <v>103.57444919637044</v>
      </c>
      <c r="M7" s="20">
        <v>30.540646893833337</v>
      </c>
      <c r="N7" s="20">
        <v>0.64812785485122038</v>
      </c>
      <c r="O7" s="20">
        <v>0</v>
      </c>
      <c r="P7" s="20">
        <v>134.76322394505499</v>
      </c>
      <c r="Q7" s="20">
        <v>1.8581908697441045</v>
      </c>
      <c r="R7" s="20">
        <v>3.0204516973497788</v>
      </c>
      <c r="S7" s="20">
        <v>11.36303012893636</v>
      </c>
      <c r="T7" s="20">
        <v>52.892537546091042</v>
      </c>
      <c r="U7" s="20">
        <v>2.8482094056830567</v>
      </c>
      <c r="V7" s="20">
        <v>21.776218970103944</v>
      </c>
      <c r="W7" s="20">
        <v>88.879996050814398</v>
      </c>
      <c r="X7" s="20">
        <v>2.10083643794554</v>
      </c>
      <c r="Y7" s="20">
        <v>5.939771384061256</v>
      </c>
      <c r="Z7" s="20">
        <v>1.2740475613055469</v>
      </c>
      <c r="AA7" s="20">
        <v>1.8786802864798458</v>
      </c>
      <c r="AB7" s="20">
        <v>3.886129827069746</v>
      </c>
      <c r="AC7" s="20">
        <v>0.27951754458001732</v>
      </c>
      <c r="AD7" s="20">
        <v>5.8901510931695603E-3</v>
      </c>
      <c r="AE7" s="20">
        <v>0.10263065935860712</v>
      </c>
      <c r="AF7" s="20">
        <v>0.77021210976934606</v>
      </c>
      <c r="AG7" s="20">
        <v>0.3984768588380545</v>
      </c>
      <c r="AH7" s="20">
        <v>7.0883137109880376</v>
      </c>
      <c r="AI7" s="20">
        <v>14.813530624121622</v>
      </c>
      <c r="AJ7" s="20">
        <v>2.7424416491584331</v>
      </c>
      <c r="AK7" s="20">
        <v>3.1301769099030707</v>
      </c>
      <c r="AL7" s="18"/>
      <c r="AM7" s="18">
        <f t="shared" si="0"/>
        <v>104.22257705122166</v>
      </c>
      <c r="AN7" s="9"/>
      <c r="AO7" s="27"/>
      <c r="AP7" s="28"/>
      <c r="AQ7" s="28"/>
      <c r="AV7" s="44" t="s">
        <v>70</v>
      </c>
      <c r="AW7" s="29" t="s">
        <v>38</v>
      </c>
      <c r="AX7" s="10">
        <v>0.01</v>
      </c>
      <c r="AY7" s="11">
        <v>0</v>
      </c>
      <c r="AZ7" s="30">
        <v>405.87134995089548</v>
      </c>
      <c r="BA7" s="30">
        <v>52.589958021553528</v>
      </c>
      <c r="BB7" s="30">
        <v>33.420307726860813</v>
      </c>
      <c r="BC7" s="30">
        <v>12.587521686385466</v>
      </c>
      <c r="BD7" s="30">
        <v>10.793385912469978</v>
      </c>
      <c r="BE7" s="30">
        <v>14.682256737819118</v>
      </c>
      <c r="BF7" s="30">
        <v>6.5829969054043014</v>
      </c>
      <c r="BG7" s="30">
        <v>95.906696151304004</v>
      </c>
      <c r="BH7" s="30">
        <v>27.860649481082671</v>
      </c>
      <c r="BI7" s="30">
        <v>18.97741386154415</v>
      </c>
      <c r="BJ7" s="30">
        <v>4.069755635194019</v>
      </c>
      <c r="BK7" s="30">
        <v>146.81451512912483</v>
      </c>
      <c r="BL7" s="30">
        <v>1.1074965701007222</v>
      </c>
      <c r="BM7" s="30">
        <v>2.0354167279489221</v>
      </c>
      <c r="BN7" s="30">
        <v>12.203860625573958</v>
      </c>
      <c r="BO7" s="30">
        <v>49.369495645833041</v>
      </c>
      <c r="BP7" s="30">
        <v>1.8486100085425583</v>
      </c>
      <c r="BQ7" s="30">
        <v>14.735776644830935</v>
      </c>
      <c r="BR7" s="30">
        <v>78.157742924780493</v>
      </c>
      <c r="BS7" s="30">
        <v>2.1052463450992134</v>
      </c>
      <c r="BT7" s="30">
        <v>5.0107442459561096</v>
      </c>
      <c r="BU7" s="30">
        <v>1.2868663988521947</v>
      </c>
      <c r="BV7" s="30">
        <v>2.1892850949054767</v>
      </c>
      <c r="BW7" s="30">
        <v>3.5012180008293892</v>
      </c>
      <c r="BX7" s="30">
        <v>0.29126360868208867</v>
      </c>
      <c r="BY7" s="30">
        <v>4.999219532298841E-2</v>
      </c>
      <c r="BZ7" s="30">
        <v>9.9810548689212061E-2</v>
      </c>
      <c r="CA7" s="30">
        <v>1.0689309664440463</v>
      </c>
      <c r="CB7" s="30">
        <v>0.5783929107359026</v>
      </c>
      <c r="CC7" s="30">
        <v>11.435587133630159</v>
      </c>
      <c r="CD7" s="30">
        <v>16.571888556487266</v>
      </c>
      <c r="CE7" s="30">
        <v>2.6326271914847816</v>
      </c>
      <c r="CF7" s="30">
        <v>0.27668151970129884</v>
      </c>
      <c r="CG7" s="18"/>
      <c r="CH7" s="52" t="s">
        <v>38</v>
      </c>
      <c r="CI7" s="31">
        <f>BG7/[1]KNP_Goal!L7</f>
        <v>1.1648123500320398</v>
      </c>
      <c r="CJ7" s="31">
        <f>BI7/[1]KNP_Goal!N7</f>
        <v>14.805649953215756</v>
      </c>
      <c r="CK7" s="19">
        <f>BG7-[1]KNP_Goal!L7</f>
        <v>13.570089616641184</v>
      </c>
      <c r="CL7" s="19">
        <f>BI7-[1]KNP_Goal!N7</f>
        <v>17.695645487882022</v>
      </c>
      <c r="CO7" s="44" t="s">
        <v>70</v>
      </c>
      <c r="CP7" s="29" t="s">
        <v>38</v>
      </c>
      <c r="CQ7" s="10">
        <v>0.01</v>
      </c>
      <c r="CR7" s="11">
        <v>0</v>
      </c>
      <c r="CS7" s="30">
        <f t="shared" ref="CS7:CS27" si="7">EJ7</f>
        <v>405.12134995089548</v>
      </c>
      <c r="CT7" s="30">
        <v>52.589958021553528</v>
      </c>
      <c r="CU7" s="30">
        <v>33.420307726860813</v>
      </c>
      <c r="CV7" s="30">
        <v>12.587521686385466</v>
      </c>
      <c r="CW7" s="30">
        <v>10.793385912469978</v>
      </c>
      <c r="CX7" s="30">
        <v>14.682256737819118</v>
      </c>
      <c r="CY7" s="30">
        <v>6.5829969054043014</v>
      </c>
      <c r="CZ7" s="30">
        <v>95.906696151304004</v>
      </c>
      <c r="DA7" s="30">
        <v>27.860649481082671</v>
      </c>
      <c r="DB7" s="30">
        <v>18.97741386154415</v>
      </c>
      <c r="DC7" s="30">
        <v>4.069755635194019</v>
      </c>
      <c r="DD7" s="30">
        <v>146.81451512912483</v>
      </c>
      <c r="DE7" s="30">
        <v>1.1074965701007222</v>
      </c>
      <c r="DF7" s="30">
        <v>2.0354167279489221</v>
      </c>
      <c r="DG7" s="30">
        <v>12.203860625573958</v>
      </c>
      <c r="DH7" s="30">
        <v>49.369495645833041</v>
      </c>
      <c r="DI7" s="30">
        <v>1.8486100085425583</v>
      </c>
      <c r="DJ7" s="30">
        <v>14.735776644830935</v>
      </c>
      <c r="DK7" s="30">
        <v>78.157742924780493</v>
      </c>
      <c r="DL7" s="30">
        <v>2.1052463450992134</v>
      </c>
      <c r="DM7" s="30">
        <v>5.0107442459561096</v>
      </c>
      <c r="DN7" s="30">
        <v>1.2868663988521947</v>
      </c>
      <c r="DO7" s="30">
        <v>2.1892850949054767</v>
      </c>
      <c r="DP7" s="30">
        <v>3.5012180008293892</v>
      </c>
      <c r="DQ7" s="30">
        <v>0.29126360868208867</v>
      </c>
      <c r="DR7" s="30">
        <v>4.999219532298841E-2</v>
      </c>
      <c r="DS7" s="30">
        <v>9.9810548689212061E-2</v>
      </c>
      <c r="DT7" s="30">
        <v>1.0689309664440463</v>
      </c>
      <c r="DU7" s="30">
        <v>0.5783929107359026</v>
      </c>
      <c r="DV7" s="30">
        <v>11.435587133630159</v>
      </c>
      <c r="DW7" s="30">
        <f t="shared" ref="DW7:DW27" si="8">EH7</f>
        <v>15.821888556487266</v>
      </c>
      <c r="DX7" s="30">
        <v>2.6326271914847816</v>
      </c>
      <c r="DY7" s="53">
        <v>0.27668151970129901</v>
      </c>
      <c r="DZ7" s="18"/>
      <c r="EA7" s="52" t="s">
        <v>38</v>
      </c>
      <c r="EB7" s="31" t="e">
        <f>CZ7/[1]KNP_Goal!BE7</f>
        <v>#DIV/0!</v>
      </c>
      <c r="EC7" s="31" t="e">
        <f>DB7/[1]KNP_Goal!BG7</f>
        <v>#DIV/0!</v>
      </c>
      <c r="ED7" s="19">
        <f>CZ7-[1]KNP_Goal!BE7</f>
        <v>95.906696151304004</v>
      </c>
      <c r="EE7" s="19">
        <f>DB7-[1]KNP_Goal!BG7</f>
        <v>18.97741386154415</v>
      </c>
      <c r="EF7">
        <v>0.75</v>
      </c>
      <c r="EG7" s="30">
        <v>16.571888556487266</v>
      </c>
      <c r="EH7" s="33">
        <f t="shared" si="1"/>
        <v>15.821888556487266</v>
      </c>
      <c r="EI7" s="30">
        <v>405.87134995089548</v>
      </c>
      <c r="EJ7" s="19">
        <f t="shared" si="2"/>
        <v>405.12134995089548</v>
      </c>
      <c r="EP7" s="44" t="s">
        <v>70</v>
      </c>
      <c r="EQ7" s="29" t="s">
        <v>38</v>
      </c>
      <c r="ER7" s="10">
        <v>0.01</v>
      </c>
      <c r="ES7" s="11">
        <v>0</v>
      </c>
      <c r="ET7" s="20">
        <v>347.45</v>
      </c>
      <c r="EU7" s="20">
        <v>47.22</v>
      </c>
      <c r="EV7" s="20">
        <v>28.15</v>
      </c>
      <c r="EW7" s="20">
        <v>10.99</v>
      </c>
      <c r="EX7" s="20">
        <v>9.59</v>
      </c>
      <c r="EY7" s="20">
        <v>11.95</v>
      </c>
      <c r="EZ7" s="20">
        <v>5.46</v>
      </c>
      <c r="FA7" s="20">
        <v>72</v>
      </c>
      <c r="FB7" s="20">
        <v>24.09</v>
      </c>
      <c r="FC7" s="20">
        <v>11.69</v>
      </c>
      <c r="FD7" s="20">
        <v>2.93</v>
      </c>
      <c r="FE7" s="20">
        <v>110.7</v>
      </c>
      <c r="FF7" s="20">
        <v>1.49</v>
      </c>
      <c r="FG7" s="20">
        <v>2.63</v>
      </c>
      <c r="FH7" s="20">
        <v>10.78</v>
      </c>
      <c r="FI7" s="20">
        <v>41.33</v>
      </c>
      <c r="FJ7" s="20">
        <v>1.3</v>
      </c>
      <c r="FK7" s="20">
        <v>17.850000000000001</v>
      </c>
      <c r="FL7" s="20">
        <v>71.27</v>
      </c>
      <c r="FM7" s="20">
        <v>1.8</v>
      </c>
      <c r="FN7" s="20">
        <v>3.25</v>
      </c>
      <c r="FO7" s="20">
        <v>1.1200000000000001</v>
      </c>
      <c r="FP7" s="20">
        <v>6.39</v>
      </c>
      <c r="FQ7" s="20">
        <v>2.08</v>
      </c>
      <c r="FR7" s="20">
        <v>0.16</v>
      </c>
      <c r="FS7" s="20">
        <v>0.03</v>
      </c>
      <c r="FT7" s="20">
        <v>0.23</v>
      </c>
      <c r="FU7" s="20">
        <v>2.11</v>
      </c>
      <c r="FV7" s="20">
        <v>0.77</v>
      </c>
      <c r="FW7" s="20">
        <v>15.06</v>
      </c>
      <c r="FX7" s="20">
        <v>15.09</v>
      </c>
      <c r="FY7" s="20">
        <v>2.23</v>
      </c>
      <c r="FZ7" s="20">
        <v>-2.3199999999999998</v>
      </c>
      <c r="GA7" s="18"/>
      <c r="GB7" s="52" t="s">
        <v>38</v>
      </c>
      <c r="GC7" s="31" t="e">
        <f>FA7/[1]KNP_Goal!DD7</f>
        <v>#DIV/0!</v>
      </c>
      <c r="GD7" s="31" t="e">
        <f>FC7/[1]KNP_Goal!DF7</f>
        <v>#DIV/0!</v>
      </c>
      <c r="GE7" s="19">
        <f>FA7-[1]KNP_Goal!DD7</f>
        <v>72</v>
      </c>
      <c r="GF7" s="19">
        <f>FC7-[1]KNP_Goal!DF7</f>
        <v>11.69</v>
      </c>
      <c r="GG7">
        <v>0.75</v>
      </c>
      <c r="GH7" s="30">
        <v>16.571888556487266</v>
      </c>
      <c r="GI7" s="33">
        <f t="shared" si="3"/>
        <v>15.821888556487266</v>
      </c>
      <c r="GJ7" s="30">
        <v>405.87134995089548</v>
      </c>
      <c r="GK7" s="33">
        <f t="shared" si="4"/>
        <v>405.12134995089548</v>
      </c>
      <c r="GQ7" s="44" t="s">
        <v>70</v>
      </c>
      <c r="GR7" s="29" t="s">
        <v>38</v>
      </c>
      <c r="GS7" s="10">
        <v>0.01</v>
      </c>
      <c r="GT7" s="36">
        <v>314.69551081837477</v>
      </c>
      <c r="GU7" s="36">
        <v>34.071232398990631</v>
      </c>
      <c r="GV7" s="36">
        <v>24.3062992700014</v>
      </c>
      <c r="GW7" s="36">
        <v>9.4683710237047816</v>
      </c>
      <c r="GX7" s="36">
        <v>9.5930039810161212</v>
      </c>
      <c r="GY7" s="36">
        <v>30.439157038886417</v>
      </c>
      <c r="GZ7" s="36">
        <v>13.828710036522846</v>
      </c>
      <c r="HA7" s="36">
        <v>59.830683051976656</v>
      </c>
      <c r="HB7" s="36">
        <v>21.071288734945455</v>
      </c>
      <c r="HC7" s="36">
        <v>1.3998259642521633</v>
      </c>
      <c r="HD7" s="36">
        <v>0.5081560584476017</v>
      </c>
      <c r="HE7" s="36">
        <v>82.809953809621859</v>
      </c>
      <c r="HF7" s="36">
        <v>1.4151482228058898</v>
      </c>
      <c r="HG7" s="36">
        <v>2.4783920238499189</v>
      </c>
      <c r="HH7" s="36">
        <v>10.846347578729576</v>
      </c>
      <c r="HI7" s="36">
        <v>37.636857112549208</v>
      </c>
      <c r="HJ7" s="36">
        <v>0.94579545138419086</v>
      </c>
      <c r="HK7" s="36">
        <v>11.151140818538481</v>
      </c>
      <c r="HL7" s="36">
        <v>60.580140961201458</v>
      </c>
      <c r="HM7" s="36">
        <v>1.6959088805781779</v>
      </c>
      <c r="HN7" s="36">
        <v>2.8476903518731036</v>
      </c>
      <c r="HO7" s="36">
        <v>1.1916144743376333</v>
      </c>
      <c r="HP7" s="36">
        <v>7.059666739951223</v>
      </c>
      <c r="HQ7" s="36">
        <v>2.1844582416086853</v>
      </c>
      <c r="HR7" s="36">
        <v>0.24427280266886042</v>
      </c>
      <c r="HS7" s="36">
        <v>9.8767653448012978E-3</v>
      </c>
      <c r="HT7" s="36">
        <v>0.4423824710178873</v>
      </c>
      <c r="HU7" s="36">
        <v>1.6918193619457709</v>
      </c>
      <c r="HV7" s="36">
        <v>0.83537400494877356</v>
      </c>
      <c r="HW7" s="36">
        <v>12.443768718592747</v>
      </c>
      <c r="HX7" s="36">
        <v>14.422059704557723</v>
      </c>
      <c r="HY7" s="36">
        <v>2.3038515970351705</v>
      </c>
      <c r="HZ7" s="36">
        <v>-1.6676420626872641</v>
      </c>
      <c r="IA7" s="18"/>
      <c r="IB7" s="37">
        <f>GV7-[1]KNP_Goal!G182</f>
        <v>-2.7049000547084816</v>
      </c>
      <c r="IC7" s="38">
        <f t="shared" si="5"/>
        <v>-0.11128391141167439</v>
      </c>
      <c r="IJ7" s="29" t="s">
        <v>38</v>
      </c>
      <c r="IK7" s="10">
        <v>0.01</v>
      </c>
      <c r="IL7" s="54">
        <v>314.69551081837477</v>
      </c>
      <c r="IM7" s="54">
        <v>34.071232398990631</v>
      </c>
      <c r="IN7" s="54">
        <v>24.3062992700014</v>
      </c>
      <c r="IO7" s="54">
        <v>9.4683710237047816</v>
      </c>
      <c r="IP7" s="54">
        <v>9.5930039810161212</v>
      </c>
      <c r="IQ7" s="54">
        <v>30.439157038886417</v>
      </c>
      <c r="IR7" s="54">
        <v>13.828710036522846</v>
      </c>
      <c r="IS7" s="54">
        <v>59.830683051976656</v>
      </c>
      <c r="IT7" s="54">
        <v>21.071288734945455</v>
      </c>
      <c r="IU7" s="54">
        <v>1.3998259642521633</v>
      </c>
      <c r="IV7" s="54">
        <v>0.5081560584476017</v>
      </c>
      <c r="IW7" s="54">
        <v>82.809953809621859</v>
      </c>
      <c r="IX7" s="54">
        <v>1.4151482228058898</v>
      </c>
      <c r="IY7" s="54">
        <v>2.4783920238499189</v>
      </c>
      <c r="IZ7" s="54">
        <v>10.846347578729576</v>
      </c>
      <c r="JA7" s="54">
        <v>37.636857112549208</v>
      </c>
      <c r="JB7" s="54">
        <v>0.94579545138419086</v>
      </c>
      <c r="JC7" s="54">
        <v>11.151140818538481</v>
      </c>
      <c r="JD7" s="54">
        <v>60.580140961201458</v>
      </c>
      <c r="JE7" s="54">
        <v>1.6959088805781779</v>
      </c>
      <c r="JF7" s="54">
        <v>2.8476903518731036</v>
      </c>
      <c r="JG7" s="54">
        <v>1.1916144743376333</v>
      </c>
      <c r="JH7" s="54">
        <v>7.059666739951223</v>
      </c>
      <c r="JI7" s="54">
        <v>2.1844582416086853</v>
      </c>
      <c r="JJ7" s="54">
        <v>0.24427280266886042</v>
      </c>
      <c r="JK7" s="54">
        <v>9.8767653448012978E-3</v>
      </c>
      <c r="JL7" s="54">
        <v>0.4423824710178873</v>
      </c>
      <c r="JM7" s="54">
        <v>1.6918193619457709</v>
      </c>
      <c r="JN7" s="54">
        <v>0.83537400494877356</v>
      </c>
      <c r="JO7" s="54">
        <v>12.443768718592747</v>
      </c>
      <c r="JP7" s="54">
        <v>14.422059704557723</v>
      </c>
      <c r="JQ7" s="54">
        <v>2.3038515970351705</v>
      </c>
      <c r="JR7" s="54">
        <v>-1.6676420626872641</v>
      </c>
      <c r="JS7" s="18"/>
      <c r="JT7" s="37">
        <f>IN7-[1]KNP_Goal!AY182</f>
        <v>24.3062992700014</v>
      </c>
      <c r="JU7" s="38">
        <f t="shared" si="6"/>
        <v>1</v>
      </c>
      <c r="KA7" s="40">
        <f>KD7-[1]Exec!I7</f>
        <v>-49.870000000000005</v>
      </c>
      <c r="KB7" s="29" t="s">
        <v>38</v>
      </c>
      <c r="KC7" s="10">
        <v>0.01</v>
      </c>
      <c r="KD7" s="47">
        <v>265.13</v>
      </c>
      <c r="KE7" s="47">
        <v>31.371110000000002</v>
      </c>
      <c r="KF7" s="47">
        <v>20.385670000000001</v>
      </c>
      <c r="KG7" s="47">
        <v>8.4</v>
      </c>
      <c r="KH7" s="47">
        <v>7.782</v>
      </c>
      <c r="KI7" s="47">
        <v>16.64</v>
      </c>
      <c r="KJ7" s="47">
        <v>6.8760880000000002</v>
      </c>
      <c r="KK7" s="47">
        <v>53.695047789999997</v>
      </c>
      <c r="KL7" s="47">
        <v>18.42715613</v>
      </c>
      <c r="KM7" s="47">
        <v>10.177479310000001</v>
      </c>
      <c r="KN7" s="47">
        <v>2.1415910500000002</v>
      </c>
      <c r="KO7" s="47">
        <v>84.441274289999996</v>
      </c>
      <c r="KP7" s="47">
        <v>0</v>
      </c>
      <c r="KQ7" s="47">
        <v>0</v>
      </c>
      <c r="KR7" s="47">
        <v>8.5271000000000008</v>
      </c>
      <c r="KS7" s="47">
        <v>29.646418690000001</v>
      </c>
      <c r="KT7" s="47">
        <v>0.74039999999999995</v>
      </c>
      <c r="KU7" s="47">
        <v>10.7</v>
      </c>
      <c r="KV7" s="47">
        <v>49.610365100000003</v>
      </c>
      <c r="KW7" s="47">
        <v>1.6056999999999999</v>
      </c>
      <c r="KX7" s="47">
        <v>2.641006</v>
      </c>
      <c r="KY7" s="47">
        <v>1.2674000000000001</v>
      </c>
      <c r="KZ7" s="47">
        <v>6.0309999999999997</v>
      </c>
      <c r="LA7" s="47">
        <v>2.0649999999999999</v>
      </c>
      <c r="LB7" s="47">
        <v>0.39819100000000002</v>
      </c>
      <c r="LC7" s="47">
        <v>1.4633403999999999E-2</v>
      </c>
      <c r="LD7" s="47">
        <v>0.27030573299999999</v>
      </c>
      <c r="LE7" s="47">
        <v>1.4064490000000001</v>
      </c>
      <c r="LF7" s="47">
        <v>0.48945699999999998</v>
      </c>
      <c r="LG7" s="47">
        <v>6.5114799999999997</v>
      </c>
      <c r="LH7" s="47">
        <v>12.9422</v>
      </c>
      <c r="LI7" s="47">
        <v>2.1488</v>
      </c>
      <c r="LJ7" s="47">
        <v>-1.3499540969999999</v>
      </c>
      <c r="LK7" s="18"/>
      <c r="LL7" s="42">
        <v>2.25</v>
      </c>
      <c r="LM7" s="55">
        <v>0.25</v>
      </c>
    </row>
    <row r="8" spans="1:325" ht="15.75" customHeight="1" x14ac:dyDescent="0.35">
      <c r="A8" s="44" t="s">
        <v>70</v>
      </c>
      <c r="B8" s="9" t="s">
        <v>39</v>
      </c>
      <c r="C8" s="10">
        <v>2.5000000000000001E-2</v>
      </c>
      <c r="D8" s="11">
        <v>0</v>
      </c>
      <c r="E8" s="20">
        <v>49.915147668017148</v>
      </c>
      <c r="F8" s="20">
        <v>7.3304661308944787</v>
      </c>
      <c r="G8" s="20">
        <v>0</v>
      </c>
      <c r="H8" s="20">
        <v>1.488250025288989</v>
      </c>
      <c r="I8" s="20">
        <v>0</v>
      </c>
      <c r="J8" s="20">
        <v>0</v>
      </c>
      <c r="K8" s="20">
        <v>0</v>
      </c>
      <c r="L8" s="20">
        <v>9.3676460850399472</v>
      </c>
      <c r="M8" s="20">
        <v>3.7385144338331231</v>
      </c>
      <c r="N8" s="20">
        <v>0</v>
      </c>
      <c r="O8" s="20">
        <v>0</v>
      </c>
      <c r="P8" s="20">
        <v>13.10616051887307</v>
      </c>
      <c r="Q8" s="20">
        <v>0</v>
      </c>
      <c r="R8" s="20">
        <v>0</v>
      </c>
      <c r="S8" s="20">
        <v>1.0841352241159614</v>
      </c>
      <c r="T8" s="20">
        <v>1.1975710325985136</v>
      </c>
      <c r="U8" s="20">
        <v>0</v>
      </c>
      <c r="V8" s="20">
        <v>0.86780443748006697</v>
      </c>
      <c r="W8" s="20">
        <v>3.1495106941945421</v>
      </c>
      <c r="X8" s="20">
        <v>2.161911071866967</v>
      </c>
      <c r="Y8" s="20">
        <v>3.4176360468745841</v>
      </c>
      <c r="Z8" s="20">
        <v>0.40706453910222068</v>
      </c>
      <c r="AA8" s="20">
        <v>9.6289936585244151E-2</v>
      </c>
      <c r="AB8" s="20">
        <v>6.0898613244826823E-2</v>
      </c>
      <c r="AC8" s="20">
        <v>0.11517276949457864</v>
      </c>
      <c r="AD8" s="20">
        <v>2.6283956950357529E-3</v>
      </c>
      <c r="AE8" s="20">
        <v>6.2682758876896703</v>
      </c>
      <c r="AF8" s="20">
        <v>0</v>
      </c>
      <c r="AG8" s="20">
        <v>9.9501545305962016E-3</v>
      </c>
      <c r="AH8" s="20">
        <v>-0.51298816382099588</v>
      </c>
      <c r="AI8" s="20">
        <v>7.3023021101869281</v>
      </c>
      <c r="AJ8" s="20">
        <v>1.6791722599280505</v>
      </c>
      <c r="AK8" s="20">
        <v>3.8324466773883543</v>
      </c>
      <c r="AL8" s="18"/>
      <c r="AM8" s="18">
        <f t="shared" si="0"/>
        <v>9.3676460850399472</v>
      </c>
      <c r="AN8" s="9"/>
      <c r="AO8" s="27"/>
      <c r="AP8" s="28"/>
      <c r="AQ8" s="28"/>
      <c r="AV8" s="44" t="s">
        <v>70</v>
      </c>
      <c r="AW8" s="29" t="s">
        <v>39</v>
      </c>
      <c r="AX8" s="10">
        <v>2.5000000000000001E-2</v>
      </c>
      <c r="AY8" s="11">
        <v>0</v>
      </c>
      <c r="AZ8" s="30">
        <v>46.914671179927112</v>
      </c>
      <c r="BA8" s="30">
        <v>7.7727742767063051</v>
      </c>
      <c r="BB8" s="30">
        <v>0</v>
      </c>
      <c r="BC8" s="30">
        <v>1.6002037246577723</v>
      </c>
      <c r="BD8" s="30">
        <v>0</v>
      </c>
      <c r="BE8" s="30">
        <v>0</v>
      </c>
      <c r="BF8" s="30">
        <v>0</v>
      </c>
      <c r="BG8" s="30">
        <v>6.5348803883756634</v>
      </c>
      <c r="BH8" s="30">
        <v>3.1251773898262201</v>
      </c>
      <c r="BI8" s="30">
        <v>0.13462748939344332</v>
      </c>
      <c r="BJ8" s="30">
        <v>0</v>
      </c>
      <c r="BK8" s="30">
        <v>9.7946852675953266</v>
      </c>
      <c r="BL8" s="30">
        <v>0</v>
      </c>
      <c r="BM8" s="30">
        <v>0</v>
      </c>
      <c r="BN8" s="30">
        <v>1.2981858443318866</v>
      </c>
      <c r="BO8" s="30">
        <v>1.5361498805159837</v>
      </c>
      <c r="BP8" s="30">
        <v>0</v>
      </c>
      <c r="BQ8" s="30">
        <v>1.0830576968478696</v>
      </c>
      <c r="BR8" s="30">
        <v>3.9173934216957393</v>
      </c>
      <c r="BS8" s="30">
        <v>2.3246866672151421</v>
      </c>
      <c r="BT8" s="30">
        <v>3.3106170849063008</v>
      </c>
      <c r="BU8" s="30">
        <v>0.54225711972341983</v>
      </c>
      <c r="BV8" s="30">
        <v>0.11573148924255211</v>
      </c>
      <c r="BW8" s="30">
        <v>5.4379297351188925E-2</v>
      </c>
      <c r="BX8" s="30">
        <v>6.6934299053251337E-2</v>
      </c>
      <c r="BY8" s="30">
        <v>3.8601820250385222E-3</v>
      </c>
      <c r="BZ8" s="30">
        <v>5.500766943744777</v>
      </c>
      <c r="CA8" s="30">
        <v>0</v>
      </c>
      <c r="CB8" s="30">
        <v>9.0971545695910649E-3</v>
      </c>
      <c r="CC8" s="30">
        <v>-0.54179674080584028</v>
      </c>
      <c r="CD8" s="30">
        <v>6.0187645770360527</v>
      </c>
      <c r="CE8" s="30">
        <v>2.9585614339556514</v>
      </c>
      <c r="CF8" s="30">
        <v>3.4657549812548467</v>
      </c>
      <c r="CG8" s="18"/>
      <c r="CH8" s="45" t="s">
        <v>39</v>
      </c>
      <c r="CI8" s="31">
        <f>BG8/[1]KNP_Goal!L8</f>
        <v>1.1767175206965541</v>
      </c>
      <c r="CJ8" s="31">
        <f>BI8/[1]KNP_Goal!N8</f>
        <v>0.31917986897097084</v>
      </c>
      <c r="CK8" s="19">
        <f>BG8-[1]KNP_Goal!L8</f>
        <v>0.98139769313427472</v>
      </c>
      <c r="CL8" s="19">
        <f>BI8-[1]KNP_Goal!N8</f>
        <v>-0.28716442946246545</v>
      </c>
      <c r="CO8" s="44" t="s">
        <v>70</v>
      </c>
      <c r="CP8" s="29" t="s">
        <v>39</v>
      </c>
      <c r="CQ8" s="10">
        <v>2.5000000000000001E-2</v>
      </c>
      <c r="CR8" s="11">
        <v>0</v>
      </c>
      <c r="CS8" s="46">
        <v>46.164671179927112</v>
      </c>
      <c r="CT8" s="46">
        <v>7.7727742767063051</v>
      </c>
      <c r="CU8" s="46">
        <v>0</v>
      </c>
      <c r="CV8" s="46">
        <v>1.6002037246577723</v>
      </c>
      <c r="CW8" s="46">
        <v>0</v>
      </c>
      <c r="CX8" s="46">
        <v>0</v>
      </c>
      <c r="CY8" s="46">
        <v>0</v>
      </c>
      <c r="CZ8" s="46">
        <v>6.5348803883756634</v>
      </c>
      <c r="DA8" s="46">
        <v>3.1251773898262201</v>
      </c>
      <c r="DB8" s="46">
        <v>0.2876873994878526</v>
      </c>
      <c r="DC8" s="46">
        <v>0</v>
      </c>
      <c r="DD8" s="46">
        <v>9.9477451776897361</v>
      </c>
      <c r="DE8" s="46">
        <v>0</v>
      </c>
      <c r="DF8" s="46">
        <v>0</v>
      </c>
      <c r="DG8" s="46">
        <v>1.2981858443318866</v>
      </c>
      <c r="DH8" s="46">
        <v>1.7125771643819887</v>
      </c>
      <c r="DI8" s="46">
        <v>0</v>
      </c>
      <c r="DJ8" s="46">
        <v>1.1407969292358506</v>
      </c>
      <c r="DK8" s="46">
        <v>4.1515599379497257</v>
      </c>
      <c r="DL8" s="46">
        <v>2.3246866672151421</v>
      </c>
      <c r="DM8" s="46">
        <v>3.0133851681663173</v>
      </c>
      <c r="DN8" s="46">
        <v>0.54225711972341983</v>
      </c>
      <c r="DO8" s="46">
        <v>0.55790741027712376</v>
      </c>
      <c r="DP8" s="46">
        <v>4.956871302440527E-2</v>
      </c>
      <c r="DQ8" s="46">
        <v>6.2580335878086313E-2</v>
      </c>
      <c r="DR8" s="46">
        <v>3.8601820250385222E-3</v>
      </c>
      <c r="DS8" s="46">
        <v>5.500766943744777</v>
      </c>
      <c r="DT8" s="46">
        <v>0</v>
      </c>
      <c r="DU8" s="46">
        <v>9.0971545695910649E-3</v>
      </c>
      <c r="DV8" s="46">
        <v>-0.54179674080584028</v>
      </c>
      <c r="DW8" s="46">
        <v>5.2687645770360527</v>
      </c>
      <c r="DX8" s="46">
        <v>2.8205858697928416</v>
      </c>
      <c r="DY8" s="46">
        <v>3.0807246622766158</v>
      </c>
      <c r="DZ8" s="18"/>
      <c r="EA8" s="45" t="s">
        <v>39</v>
      </c>
      <c r="EB8" s="31" t="e">
        <f>CZ8/[1]KNP_Goal!BE8</f>
        <v>#DIV/0!</v>
      </c>
      <c r="EC8" s="31" t="e">
        <f>DB8/[1]KNP_Goal!BG8</f>
        <v>#DIV/0!</v>
      </c>
      <c r="ED8" s="19">
        <f>CZ8-[1]KNP_Goal!BE8</f>
        <v>6.5348803883756634</v>
      </c>
      <c r="EE8" s="19">
        <f>DB8-[1]KNP_Goal!BG8</f>
        <v>0.2876873994878526</v>
      </c>
      <c r="EF8">
        <v>0.75</v>
      </c>
      <c r="EG8" s="30">
        <v>6.0187645770360527</v>
      </c>
      <c r="EH8" s="33">
        <f t="shared" si="1"/>
        <v>5.2687645770360527</v>
      </c>
      <c r="EI8" s="30">
        <v>46.914671179927112</v>
      </c>
      <c r="EJ8" s="19">
        <f t="shared" si="2"/>
        <v>46.164671179927112</v>
      </c>
      <c r="EP8" s="44" t="s">
        <v>70</v>
      </c>
      <c r="EQ8" s="29" t="s">
        <v>39</v>
      </c>
      <c r="ER8" s="10">
        <v>2.5000000000000001E-2</v>
      </c>
      <c r="ES8" s="11">
        <v>0</v>
      </c>
      <c r="ET8" s="56">
        <v>46.91</v>
      </c>
      <c r="EU8" s="56">
        <v>7.77</v>
      </c>
      <c r="EV8" s="56">
        <v>0</v>
      </c>
      <c r="EW8" s="56">
        <v>1.6</v>
      </c>
      <c r="EX8" s="56">
        <v>0</v>
      </c>
      <c r="EY8" s="56">
        <v>0</v>
      </c>
      <c r="EZ8" s="56">
        <v>0</v>
      </c>
      <c r="FA8" s="56">
        <v>6.53</v>
      </c>
      <c r="FB8" s="56">
        <v>3.13</v>
      </c>
      <c r="FC8" s="56">
        <v>0.13</v>
      </c>
      <c r="FD8" s="56">
        <v>0</v>
      </c>
      <c r="FE8" s="56">
        <v>9.7899999999999991</v>
      </c>
      <c r="FF8" s="56">
        <v>0</v>
      </c>
      <c r="FG8" s="56">
        <v>0</v>
      </c>
      <c r="FH8" s="56">
        <v>1.3</v>
      </c>
      <c r="FI8" s="56">
        <v>1.54</v>
      </c>
      <c r="FJ8" s="56">
        <v>0</v>
      </c>
      <c r="FK8" s="56">
        <v>1.08</v>
      </c>
      <c r="FL8" s="56">
        <v>3.92</v>
      </c>
      <c r="FM8" s="56">
        <v>2.3199999999999998</v>
      </c>
      <c r="FN8" s="56">
        <v>3.31</v>
      </c>
      <c r="FO8" s="56">
        <v>0.54</v>
      </c>
      <c r="FP8" s="56">
        <v>0.12</v>
      </c>
      <c r="FQ8" s="56">
        <v>0.05</v>
      </c>
      <c r="FR8" s="56">
        <v>7.0000000000000007E-2</v>
      </c>
      <c r="FS8" s="56">
        <v>0</v>
      </c>
      <c r="FT8" s="56">
        <v>5.5</v>
      </c>
      <c r="FU8" s="56">
        <v>0</v>
      </c>
      <c r="FV8" s="56">
        <v>0.01</v>
      </c>
      <c r="FW8" s="56">
        <v>-0.54</v>
      </c>
      <c r="FX8" s="56">
        <v>6.02</v>
      </c>
      <c r="FY8" s="56">
        <v>2.96</v>
      </c>
      <c r="FZ8" s="56">
        <v>3.47</v>
      </c>
      <c r="GA8" s="18"/>
      <c r="GB8" s="45" t="s">
        <v>39</v>
      </c>
      <c r="GC8" s="31" t="e">
        <f>FA8/[1]KNP_Goal!DD8</f>
        <v>#DIV/0!</v>
      </c>
      <c r="GD8" s="31" t="e">
        <f>FC8/[1]KNP_Goal!DF8</f>
        <v>#DIV/0!</v>
      </c>
      <c r="GE8" s="19">
        <f>FA8-[1]KNP_Goal!DD8</f>
        <v>6.53</v>
      </c>
      <c r="GF8" s="19">
        <f>FC8-[1]KNP_Goal!DF8</f>
        <v>0.13</v>
      </c>
      <c r="GG8">
        <v>0.75</v>
      </c>
      <c r="GH8" s="30">
        <v>6.0187645770360527</v>
      </c>
      <c r="GI8" s="33">
        <f t="shared" si="3"/>
        <v>5.2687645770360527</v>
      </c>
      <c r="GJ8" s="30">
        <v>46.914671179927112</v>
      </c>
      <c r="GK8" s="33">
        <f t="shared" si="4"/>
        <v>46.164671179927112</v>
      </c>
      <c r="GQ8" s="44" t="s">
        <v>70</v>
      </c>
      <c r="GR8" s="29" t="s">
        <v>39</v>
      </c>
      <c r="GS8" s="10">
        <v>2.5000000000000001E-2</v>
      </c>
      <c r="GT8" s="36">
        <v>41.119928351958201</v>
      </c>
      <c r="GU8" s="36">
        <v>7.4929025427791016</v>
      </c>
      <c r="GV8" s="36">
        <v>0</v>
      </c>
      <c r="GW8" s="36">
        <v>1.3906898064940043</v>
      </c>
      <c r="GX8" s="36">
        <v>0</v>
      </c>
      <c r="GY8" s="36">
        <v>0</v>
      </c>
      <c r="GZ8" s="36">
        <v>0</v>
      </c>
      <c r="HA8" s="36">
        <v>6.3981826806638846</v>
      </c>
      <c r="HB8" s="36">
        <v>2.9415911782002042</v>
      </c>
      <c r="HC8" s="36">
        <v>9.6204614786939147E-2</v>
      </c>
      <c r="HD8" s="36">
        <v>0</v>
      </c>
      <c r="HE8" s="36">
        <v>9.4359784736510282</v>
      </c>
      <c r="HF8" s="36">
        <v>0</v>
      </c>
      <c r="HG8" s="36">
        <v>0</v>
      </c>
      <c r="HH8" s="36">
        <v>1.0569261744977732</v>
      </c>
      <c r="HI8" s="36">
        <v>1.4639709148599183</v>
      </c>
      <c r="HJ8" s="36">
        <v>1.3642656670963028E-2</v>
      </c>
      <c r="HK8" s="36">
        <v>0.77319738442740193</v>
      </c>
      <c r="HL8" s="36">
        <v>3.3077371304560561</v>
      </c>
      <c r="HM8" s="36">
        <v>1.9111091737907773</v>
      </c>
      <c r="HN8" s="36">
        <v>2.5960616607485227</v>
      </c>
      <c r="HO8" s="36">
        <v>0.57574868845905947</v>
      </c>
      <c r="HP8" s="36">
        <v>0.49964925067959054</v>
      </c>
      <c r="HQ8" s="36">
        <v>4.1871070103482892E-2</v>
      </c>
      <c r="HR8" s="36">
        <v>6.9050599266442483E-2</v>
      </c>
      <c r="HS8" s="36">
        <v>4.576663732523998E-3</v>
      </c>
      <c r="HT8" s="36">
        <v>5.9087619094693702</v>
      </c>
      <c r="HU8" s="36">
        <v>0</v>
      </c>
      <c r="HV8" s="36">
        <v>3.0799395079432523E-2</v>
      </c>
      <c r="HW8" s="36">
        <v>0.47145612025522399</v>
      </c>
      <c r="HX8" s="36">
        <v>5.3429814060791792</v>
      </c>
      <c r="HY8" s="36">
        <v>1.4261559295890081</v>
      </c>
      <c r="HZ8" s="36">
        <v>0.61439853132542765</v>
      </c>
      <c r="IA8" s="18"/>
      <c r="IB8" s="37">
        <f>GV8-[1]KNP_Goal!G183</f>
        <v>0</v>
      </c>
      <c r="IC8" s="38">
        <v>0</v>
      </c>
      <c r="IJ8" s="29" t="s">
        <v>39</v>
      </c>
      <c r="IK8" s="10">
        <v>2.5000000000000001E-2</v>
      </c>
      <c r="IL8" s="39">
        <v>39.033466784802144</v>
      </c>
      <c r="IM8" s="39">
        <v>6.9990863554798128</v>
      </c>
      <c r="IN8" s="39">
        <v>0</v>
      </c>
      <c r="IO8" s="39">
        <v>1.2297582113557792</v>
      </c>
      <c r="IP8" s="39">
        <v>0</v>
      </c>
      <c r="IQ8" s="39">
        <v>0</v>
      </c>
      <c r="IR8" s="39">
        <v>0</v>
      </c>
      <c r="IS8" s="39">
        <v>5.8026373629505263</v>
      </c>
      <c r="IT8" s="39">
        <v>2.671126092881809</v>
      </c>
      <c r="IU8" s="39">
        <v>9.1329903555893682E-2</v>
      </c>
      <c r="IV8" s="39">
        <v>0</v>
      </c>
      <c r="IW8" s="39">
        <v>8.5650933593882286</v>
      </c>
      <c r="IX8" s="39">
        <v>0</v>
      </c>
      <c r="IY8" s="39">
        <v>0</v>
      </c>
      <c r="IZ8" s="39">
        <v>1.0621456354477663</v>
      </c>
      <c r="JA8" s="39">
        <v>1.4150934075969981</v>
      </c>
      <c r="JB8" s="39">
        <v>2.5223939708317274E-2</v>
      </c>
      <c r="JC8" s="39">
        <v>0.77943099546059935</v>
      </c>
      <c r="JD8" s="39">
        <v>3.2818939782136809</v>
      </c>
      <c r="JE8" s="39">
        <v>1.807135035691289</v>
      </c>
      <c r="JF8" s="39">
        <v>2.1694921157025187</v>
      </c>
      <c r="JG8" s="39">
        <v>0.70301479504575826</v>
      </c>
      <c r="JH8" s="39">
        <v>0.4422753318483002</v>
      </c>
      <c r="JI8" s="39">
        <v>3.262212654611981E-2</v>
      </c>
      <c r="JJ8" s="39">
        <v>5.7249732559564212E-2</v>
      </c>
      <c r="JK8" s="39">
        <v>2.8563860374773158E-3</v>
      </c>
      <c r="JL8" s="39">
        <v>5.7566827783646284</v>
      </c>
      <c r="JM8" s="39">
        <v>0</v>
      </c>
      <c r="JN8" s="39">
        <v>2.3254757165144004E-2</v>
      </c>
      <c r="JO8" s="39">
        <v>0.39008049228406877</v>
      </c>
      <c r="JP8" s="39">
        <v>5.2986884868862694</v>
      </c>
      <c r="JQ8" s="39">
        <v>1.3096477072439174</v>
      </c>
      <c r="JR8" s="39">
        <v>0.9646351349895852</v>
      </c>
      <c r="JS8" s="18"/>
      <c r="JT8" s="37">
        <f>IN8-[1]KNP_Goal!AY183</f>
        <v>0</v>
      </c>
      <c r="JU8" s="38">
        <v>0</v>
      </c>
      <c r="KA8" s="40">
        <f>KD8-[1]Exec!I8</f>
        <v>3.7067000000000405E-2</v>
      </c>
      <c r="KB8" s="29" t="s">
        <v>39</v>
      </c>
      <c r="KC8" s="10">
        <v>2.5000000000000001E-2</v>
      </c>
      <c r="KD8" s="47">
        <v>40.537067</v>
      </c>
      <c r="KE8" s="47">
        <v>7.1799600000000003</v>
      </c>
      <c r="KF8" s="47">
        <v>0</v>
      </c>
      <c r="KG8" s="47">
        <v>1.617</v>
      </c>
      <c r="KH8" s="47">
        <v>0</v>
      </c>
      <c r="KI8" s="47">
        <v>0</v>
      </c>
      <c r="KJ8" s="47">
        <v>0</v>
      </c>
      <c r="KK8" s="47">
        <v>6.2208050860000004</v>
      </c>
      <c r="KL8" s="47">
        <v>2.8621805120000001</v>
      </c>
      <c r="KM8" s="47">
        <v>9.8220283000000005E-2</v>
      </c>
      <c r="KN8" s="47">
        <v>0</v>
      </c>
      <c r="KO8" s="47">
        <v>9.1812058810000003</v>
      </c>
      <c r="KP8" s="47">
        <v>0</v>
      </c>
      <c r="KQ8" s="47">
        <v>0</v>
      </c>
      <c r="KR8" s="47">
        <v>1.0417000000000001</v>
      </c>
      <c r="KS8" s="47">
        <v>1.495213796</v>
      </c>
      <c r="KT8" s="47">
        <v>2.4199999999999999E-2</v>
      </c>
      <c r="KU8" s="47">
        <v>0.74</v>
      </c>
      <c r="KV8" s="47">
        <v>3.30148318</v>
      </c>
      <c r="KW8" s="47">
        <v>2.0116000000000001</v>
      </c>
      <c r="KX8" s="47">
        <v>2.3747940000000001</v>
      </c>
      <c r="KY8" s="47">
        <v>0.45329999999999998</v>
      </c>
      <c r="KZ8" s="47">
        <v>0.46700000000000003</v>
      </c>
      <c r="LA8" s="47">
        <v>3.6999999999999998E-2</v>
      </c>
      <c r="LB8" s="47">
        <v>4.4789000000000002E-2</v>
      </c>
      <c r="LC8" s="47">
        <v>4.3200519999999996E-3</v>
      </c>
      <c r="LD8" s="47">
        <v>5.9624339739999996</v>
      </c>
      <c r="LE8" s="47">
        <v>0</v>
      </c>
      <c r="LF8" s="47">
        <v>2.8225E-2</v>
      </c>
      <c r="LG8" s="47">
        <v>0.36261300000000002</v>
      </c>
      <c r="LH8" s="47">
        <v>5.3377499999999998</v>
      </c>
      <c r="LI8" s="47">
        <v>1.3324</v>
      </c>
      <c r="LJ8" s="47">
        <v>0.83331796899999999</v>
      </c>
      <c r="LK8" s="18"/>
      <c r="LL8" s="42">
        <v>1.3096477072439174</v>
      </c>
      <c r="LM8" s="55">
        <v>0.25</v>
      </c>
    </row>
    <row r="9" spans="1:325" ht="15.75" customHeight="1" x14ac:dyDescent="0.35">
      <c r="A9" s="44" t="s">
        <v>70</v>
      </c>
      <c r="B9" s="9" t="s">
        <v>40</v>
      </c>
      <c r="C9" s="10">
        <v>0.03</v>
      </c>
      <c r="D9" s="11">
        <v>0</v>
      </c>
      <c r="E9" s="20">
        <v>179.83066858189639</v>
      </c>
      <c r="F9" s="20">
        <v>20.326465940263489</v>
      </c>
      <c r="G9" s="20">
        <v>10.430225351150167</v>
      </c>
      <c r="H9" s="20">
        <v>5.428582115147802</v>
      </c>
      <c r="I9" s="20">
        <v>1.2745566805483959</v>
      </c>
      <c r="J9" s="20">
        <v>3.3245970919181329</v>
      </c>
      <c r="K9" s="20">
        <v>1.0820588037936101</v>
      </c>
      <c r="L9" s="20">
        <v>40.479888960135249</v>
      </c>
      <c r="M9" s="20">
        <v>14.244145651191818</v>
      </c>
      <c r="N9" s="20">
        <v>0.5060721832192272</v>
      </c>
      <c r="O9" s="20">
        <v>8.2601417424139567E-2</v>
      </c>
      <c r="P9" s="20">
        <v>55.312708211970431</v>
      </c>
      <c r="Q9" s="20">
        <v>0</v>
      </c>
      <c r="R9" s="20">
        <v>0</v>
      </c>
      <c r="S9" s="20">
        <v>4.6659878983491705</v>
      </c>
      <c r="T9" s="20">
        <v>14.464154597209051</v>
      </c>
      <c r="U9" s="20">
        <v>0.24645557494892237</v>
      </c>
      <c r="V9" s="20">
        <v>5.8021748389521459</v>
      </c>
      <c r="W9" s="20">
        <v>25.17877290945929</v>
      </c>
      <c r="X9" s="20">
        <v>1.4223506919654043</v>
      </c>
      <c r="Y9" s="20">
        <v>6.3754080160875271</v>
      </c>
      <c r="Z9" s="20">
        <v>3.3619301901382128</v>
      </c>
      <c r="AA9" s="20">
        <v>0.97926034761182934</v>
      </c>
      <c r="AB9" s="20">
        <v>3.0769026933183081</v>
      </c>
      <c r="AC9" s="20">
        <v>0.16647632084838318</v>
      </c>
      <c r="AD9" s="20">
        <v>1.7485209277633045</v>
      </c>
      <c r="AE9" s="20">
        <v>23.872654119380673</v>
      </c>
      <c r="AF9" s="20">
        <v>0</v>
      </c>
      <c r="AG9" s="20">
        <v>1.9183124511756727E-2</v>
      </c>
      <c r="AH9" s="20">
        <v>0</v>
      </c>
      <c r="AI9" s="20">
        <v>11.041796855550254</v>
      </c>
      <c r="AJ9" s="20">
        <v>2.5037690533691936</v>
      </c>
      <c r="AK9" s="20">
        <v>0</v>
      </c>
      <c r="AL9" s="18"/>
      <c r="AM9" s="18">
        <f t="shared" si="0"/>
        <v>40.985961143354473</v>
      </c>
      <c r="AN9" s="57"/>
      <c r="AO9" s="27"/>
      <c r="AP9" s="28"/>
      <c r="AQ9" s="28"/>
      <c r="AV9" s="44" t="s">
        <v>70</v>
      </c>
      <c r="AW9" s="29" t="s">
        <v>40</v>
      </c>
      <c r="AX9" s="10">
        <v>0.03</v>
      </c>
      <c r="AY9" s="11">
        <v>0</v>
      </c>
      <c r="AZ9" s="30">
        <v>151.98455598521147</v>
      </c>
      <c r="BA9" s="30">
        <v>17.07694693024046</v>
      </c>
      <c r="BB9" s="30">
        <v>10.465672181823601</v>
      </c>
      <c r="BC9" s="30">
        <v>5.5378440799764812</v>
      </c>
      <c r="BD9" s="30">
        <v>1.2037893227968111</v>
      </c>
      <c r="BE9" s="30">
        <v>2.4689894986962733</v>
      </c>
      <c r="BF9" s="30">
        <v>1.0267229338844184</v>
      </c>
      <c r="BG9" s="30">
        <v>27.970892650605435</v>
      </c>
      <c r="BH9" s="30">
        <v>12.211977021418557</v>
      </c>
      <c r="BI9" s="30">
        <v>0.90545710322503337</v>
      </c>
      <c r="BJ9" s="30">
        <v>0.4921295419649459</v>
      </c>
      <c r="BK9" s="30">
        <v>41.580456317213965</v>
      </c>
      <c r="BL9" s="30">
        <v>0</v>
      </c>
      <c r="BM9" s="30">
        <v>0</v>
      </c>
      <c r="BN9" s="30">
        <v>4.7668127928543935</v>
      </c>
      <c r="BO9" s="30">
        <v>13.825961917152659</v>
      </c>
      <c r="BP9" s="30">
        <v>0.18987495107430294</v>
      </c>
      <c r="BQ9" s="30">
        <v>3.236162283145037</v>
      </c>
      <c r="BR9" s="30">
        <v>22.018811944226393</v>
      </c>
      <c r="BS9" s="30">
        <v>1.4711634860965415</v>
      </c>
      <c r="BT9" s="30">
        <v>2.8370225370845072</v>
      </c>
      <c r="BU9" s="30">
        <v>3.2321766685671753</v>
      </c>
      <c r="BV9" s="30">
        <v>0.92399449612335338</v>
      </c>
      <c r="BW9" s="30">
        <v>2.9635789668205414</v>
      </c>
      <c r="BX9" s="30">
        <v>0.17819567421705623</v>
      </c>
      <c r="BY9" s="30">
        <v>1.6343411827936261</v>
      </c>
      <c r="BZ9" s="30">
        <v>20.70073902667113</v>
      </c>
      <c r="CA9" s="30">
        <v>0</v>
      </c>
      <c r="CB9" s="30">
        <v>1.3809608704452581E-2</v>
      </c>
      <c r="CC9" s="30">
        <v>1.1608531470410257</v>
      </c>
      <c r="CD9" s="30">
        <v>10.23892973552525</v>
      </c>
      <c r="CE9" s="30">
        <v>2.3763322944637038</v>
      </c>
      <c r="CF9" s="30">
        <v>2.8741859522446873</v>
      </c>
      <c r="CG9" s="18"/>
      <c r="CH9" s="52" t="s">
        <v>40</v>
      </c>
      <c r="CI9" s="31">
        <f>BG9/[1]KNP_Goal!L9</f>
        <v>1.1994853275382946</v>
      </c>
      <c r="CJ9" s="31">
        <f>BI9/[1]KNP_Goal!N9</f>
        <v>0.6002922816420877</v>
      </c>
      <c r="CK9" s="19">
        <f>BG9-[1]KNP_Goal!L9</f>
        <v>4.6518140354379334</v>
      </c>
      <c r="CL9" s="19">
        <f>BI9-[1]KNP_Goal!N9</f>
        <v>-0.60290329206136506</v>
      </c>
      <c r="CO9" s="44" t="s">
        <v>70</v>
      </c>
      <c r="CP9" s="29" t="s">
        <v>40</v>
      </c>
      <c r="CQ9" s="10">
        <v>0.03</v>
      </c>
      <c r="CR9" s="11">
        <v>0</v>
      </c>
      <c r="CS9" s="30">
        <f t="shared" si="7"/>
        <v>151.23455598521147</v>
      </c>
      <c r="CT9" s="30">
        <v>17.07694693024046</v>
      </c>
      <c r="CU9" s="30">
        <v>10.465672181823601</v>
      </c>
      <c r="CV9" s="30">
        <v>5.5378440799764812</v>
      </c>
      <c r="CW9" s="30">
        <v>1.2037893227968111</v>
      </c>
      <c r="CX9" s="30">
        <v>2.4689894986962733</v>
      </c>
      <c r="CY9" s="30">
        <v>1.0267229338844184</v>
      </c>
      <c r="CZ9" s="30">
        <v>27.970892650605435</v>
      </c>
      <c r="DA9" s="30">
        <v>12.211977021418557</v>
      </c>
      <c r="DB9" s="30">
        <v>0.90545710322503337</v>
      </c>
      <c r="DC9" s="30">
        <v>0.4921295419649459</v>
      </c>
      <c r="DD9" s="30">
        <v>41.580456317213965</v>
      </c>
      <c r="DE9" s="30">
        <v>0</v>
      </c>
      <c r="DF9" s="30">
        <v>0</v>
      </c>
      <c r="DG9" s="30">
        <v>4.7668127928543935</v>
      </c>
      <c r="DH9" s="30">
        <v>13.825961917152659</v>
      </c>
      <c r="DI9" s="30">
        <v>0.18987495107430294</v>
      </c>
      <c r="DJ9" s="30">
        <v>3.236162283145037</v>
      </c>
      <c r="DK9" s="30">
        <v>22.018811944226393</v>
      </c>
      <c r="DL9" s="30">
        <v>1.4711634860965415</v>
      </c>
      <c r="DM9" s="30">
        <v>2.8370225370845072</v>
      </c>
      <c r="DN9" s="30">
        <v>3.2321766685671753</v>
      </c>
      <c r="DO9" s="30">
        <v>0.92399449612335338</v>
      </c>
      <c r="DP9" s="30">
        <v>2.9635789668205414</v>
      </c>
      <c r="DQ9" s="30">
        <v>0.17819567421705623</v>
      </c>
      <c r="DR9" s="30">
        <v>1.6343411827936261</v>
      </c>
      <c r="DS9" s="30">
        <v>20.70073902667113</v>
      </c>
      <c r="DT9" s="30">
        <v>0</v>
      </c>
      <c r="DU9" s="30">
        <v>1.3809608704452581E-2</v>
      </c>
      <c r="DV9" s="30">
        <v>1.1608531470410257</v>
      </c>
      <c r="DW9" s="30">
        <f t="shared" si="8"/>
        <v>9.4889297355252502</v>
      </c>
      <c r="DX9" s="30">
        <v>2.3763322944637038</v>
      </c>
      <c r="DY9" s="53">
        <v>2.87418595224469</v>
      </c>
      <c r="DZ9" s="18"/>
      <c r="EA9" s="52" t="s">
        <v>40</v>
      </c>
      <c r="EB9" s="31" t="e">
        <f>CZ9/[1]KNP_Goal!BE9</f>
        <v>#DIV/0!</v>
      </c>
      <c r="EC9" s="31" t="e">
        <f>DB9/[1]KNP_Goal!BG9</f>
        <v>#DIV/0!</v>
      </c>
      <c r="ED9" s="19">
        <f>CZ9-[1]KNP_Goal!BE9</f>
        <v>27.970892650605435</v>
      </c>
      <c r="EE9" s="19">
        <f>DB9-[1]KNP_Goal!BG9</f>
        <v>0.90545710322503337</v>
      </c>
      <c r="EF9">
        <v>0.75</v>
      </c>
      <c r="EG9" s="30">
        <v>10.23892973552525</v>
      </c>
      <c r="EH9" s="33">
        <f t="shared" si="1"/>
        <v>9.4889297355252502</v>
      </c>
      <c r="EI9" s="30">
        <v>151.98455598521147</v>
      </c>
      <c r="EJ9" s="19">
        <f t="shared" si="2"/>
        <v>151.23455598521147</v>
      </c>
      <c r="EP9" s="44" t="s">
        <v>70</v>
      </c>
      <c r="EQ9" s="29" t="s">
        <v>40</v>
      </c>
      <c r="ER9" s="10">
        <v>0.03</v>
      </c>
      <c r="ES9" s="11">
        <v>0</v>
      </c>
      <c r="ET9" s="20">
        <v>140.34</v>
      </c>
      <c r="EU9" s="20">
        <v>16.55</v>
      </c>
      <c r="EV9" s="20">
        <v>11.22</v>
      </c>
      <c r="EW9" s="20">
        <v>5.61</v>
      </c>
      <c r="EX9" s="20">
        <v>1.49</v>
      </c>
      <c r="EY9" s="20">
        <v>2.82</v>
      </c>
      <c r="EZ9" s="20">
        <v>1.08</v>
      </c>
      <c r="FA9" s="20">
        <v>26.89</v>
      </c>
      <c r="FB9" s="20">
        <v>12.19</v>
      </c>
      <c r="FC9" s="20">
        <v>0.04</v>
      </c>
      <c r="FD9" s="20">
        <v>0</v>
      </c>
      <c r="FE9" s="20">
        <v>39.119999999999997</v>
      </c>
      <c r="FF9" s="20">
        <v>0</v>
      </c>
      <c r="FG9" s="20">
        <v>0</v>
      </c>
      <c r="FH9" s="20">
        <v>5.17</v>
      </c>
      <c r="FI9" s="20">
        <v>14.86</v>
      </c>
      <c r="FJ9" s="20">
        <v>0.14000000000000001</v>
      </c>
      <c r="FK9" s="20">
        <v>4.74</v>
      </c>
      <c r="FL9" s="20">
        <v>24.9</v>
      </c>
      <c r="FM9" s="20">
        <v>1.4</v>
      </c>
      <c r="FN9" s="20">
        <v>3.03</v>
      </c>
      <c r="FO9" s="20">
        <v>3.25</v>
      </c>
      <c r="FP9" s="20">
        <v>1.44</v>
      </c>
      <c r="FQ9" s="20">
        <v>2.87</v>
      </c>
      <c r="FR9" s="20">
        <v>0.18</v>
      </c>
      <c r="FS9" s="20">
        <v>1.1599999999999999</v>
      </c>
      <c r="FT9" s="20">
        <v>11.8</v>
      </c>
      <c r="FU9" s="20">
        <v>0</v>
      </c>
      <c r="FV9" s="20">
        <v>0.03</v>
      </c>
      <c r="FW9" s="20">
        <v>0.77</v>
      </c>
      <c r="FX9" s="20">
        <v>8.66</v>
      </c>
      <c r="FY9" s="20">
        <v>2.21</v>
      </c>
      <c r="FZ9" s="20">
        <v>0.74</v>
      </c>
      <c r="GA9" s="18"/>
      <c r="GB9" s="52" t="s">
        <v>40</v>
      </c>
      <c r="GC9" s="31" t="e">
        <f>FA9/[1]KNP_Goal!DD9</f>
        <v>#DIV/0!</v>
      </c>
      <c r="GD9" s="31" t="e">
        <f>FC9/[1]KNP_Goal!DF9</f>
        <v>#DIV/0!</v>
      </c>
      <c r="GE9" s="19">
        <f>FA9-[1]KNP_Goal!DD9</f>
        <v>26.89</v>
      </c>
      <c r="GF9" s="19">
        <f>FC9-[1]KNP_Goal!DF9</f>
        <v>0.04</v>
      </c>
      <c r="GG9">
        <v>0.75</v>
      </c>
      <c r="GH9" s="30">
        <v>10.23892973552525</v>
      </c>
      <c r="GI9" s="33">
        <f t="shared" si="3"/>
        <v>9.4889297355252502</v>
      </c>
      <c r="GJ9" s="30">
        <v>151.98455598521147</v>
      </c>
      <c r="GK9" s="33">
        <f t="shared" si="4"/>
        <v>151.23455598521147</v>
      </c>
      <c r="GQ9" s="44" t="s">
        <v>70</v>
      </c>
      <c r="GR9" s="29" t="s">
        <v>40</v>
      </c>
      <c r="GS9" s="10">
        <v>0.03</v>
      </c>
      <c r="GT9" s="36">
        <v>139.84276361918998</v>
      </c>
      <c r="GU9" s="36">
        <v>15.845990353167785</v>
      </c>
      <c r="GV9" s="36">
        <v>10.61137669678933</v>
      </c>
      <c r="GW9" s="36">
        <v>4.6817347390431374</v>
      </c>
      <c r="GX9" s="36">
        <v>1.1881920536961614</v>
      </c>
      <c r="GY9" s="36">
        <v>3.0029525613207273</v>
      </c>
      <c r="GZ9" s="36">
        <v>1.1824384111518733</v>
      </c>
      <c r="HA9" s="36">
        <v>28.454363291718227</v>
      </c>
      <c r="HB9" s="36">
        <v>11.139649271906016</v>
      </c>
      <c r="HC9" s="36">
        <v>4.9007919116631757E-2</v>
      </c>
      <c r="HD9" s="36">
        <v>0</v>
      </c>
      <c r="HE9" s="36">
        <v>39.64302048274088</v>
      </c>
      <c r="HF9" s="36">
        <v>0</v>
      </c>
      <c r="HG9" s="36">
        <v>0</v>
      </c>
      <c r="HH9" s="36">
        <v>4.112595172593732</v>
      </c>
      <c r="HI9" s="36">
        <v>11.292233478312086</v>
      </c>
      <c r="HJ9" s="36">
        <v>0.13319610038276539</v>
      </c>
      <c r="HK9" s="36">
        <v>3.0550235763772289</v>
      </c>
      <c r="HL9" s="36">
        <v>18.593048327665812</v>
      </c>
      <c r="HM9" s="36">
        <v>1.0645496698106471</v>
      </c>
      <c r="HN9" s="36">
        <v>2.3070303218695303</v>
      </c>
      <c r="HO9" s="36">
        <v>3.3112770236923956</v>
      </c>
      <c r="HP9" s="36">
        <v>1.1001855841119199</v>
      </c>
      <c r="HQ9" s="36">
        <v>2.7879077566145614</v>
      </c>
      <c r="HR9" s="36">
        <v>0.17286050775420456</v>
      </c>
      <c r="HS9" s="36">
        <v>1.7184614244360539</v>
      </c>
      <c r="HT9" s="36">
        <v>20.529301187613914</v>
      </c>
      <c r="HU9" s="36">
        <v>0</v>
      </c>
      <c r="HV9" s="36">
        <v>2.6971755915348873E-2</v>
      </c>
      <c r="HW9" s="36">
        <v>0.71171175644642193</v>
      </c>
      <c r="HX9" s="36">
        <v>9.5068011108933224</v>
      </c>
      <c r="HY9" s="36">
        <v>2.1763733769655316</v>
      </c>
      <c r="HZ9" s="36">
        <v>-0.3194214825095969</v>
      </c>
      <c r="IA9" s="18"/>
      <c r="IB9" s="37">
        <f>GV9-[1]KNP_Goal!G184</f>
        <v>0.9616758510847383</v>
      </c>
      <c r="IC9" s="38">
        <f t="shared" si="5"/>
        <v>9.0626869497122953E-2</v>
      </c>
      <c r="IJ9" s="29" t="s">
        <v>40</v>
      </c>
      <c r="IK9" s="10">
        <v>0.03</v>
      </c>
      <c r="IL9" s="39">
        <v>138.48032457251568</v>
      </c>
      <c r="IM9" s="39">
        <v>15.445386637747285</v>
      </c>
      <c r="IN9" s="39">
        <v>10.516836014369124</v>
      </c>
      <c r="IO9" s="39">
        <v>4.5257047256140979</v>
      </c>
      <c r="IP9" s="39">
        <v>1.1992427209244971</v>
      </c>
      <c r="IQ9" s="39">
        <v>2.8319220602635591</v>
      </c>
      <c r="IR9" s="39">
        <v>1.0002902146407469</v>
      </c>
      <c r="IS9" s="39">
        <v>26.45272658983513</v>
      </c>
      <c r="IT9" s="39">
        <v>10.539174553629834</v>
      </c>
      <c r="IU9" s="39">
        <v>4.6257129379602344E-2</v>
      </c>
      <c r="IV9" s="39">
        <v>0</v>
      </c>
      <c r="IW9" s="39">
        <v>37.038158272844569</v>
      </c>
      <c r="IX9" s="39">
        <v>0</v>
      </c>
      <c r="IY9" s="39">
        <v>0</v>
      </c>
      <c r="IZ9" s="39">
        <v>3.9907399647287956</v>
      </c>
      <c r="JA9" s="39">
        <v>10.835487452960873</v>
      </c>
      <c r="JB9" s="39">
        <v>0.10896564835261537</v>
      </c>
      <c r="JC9" s="39">
        <v>3.1983524127634588</v>
      </c>
      <c r="JD9" s="39">
        <v>18.133545478805743</v>
      </c>
      <c r="JE9" s="39">
        <v>1.1566486817277775</v>
      </c>
      <c r="JF9" s="39">
        <v>2.0846038910791935</v>
      </c>
      <c r="JG9" s="39">
        <v>3.2521097275166562</v>
      </c>
      <c r="JH9" s="39">
        <v>1.0633655119076177</v>
      </c>
      <c r="JI9" s="39">
        <v>2.7707902584938964</v>
      </c>
      <c r="JJ9" s="39">
        <v>0.17272212839985362</v>
      </c>
      <c r="JK9" s="39">
        <v>1.5426875182022086</v>
      </c>
      <c r="JL9" s="39">
        <v>24.304512419139613</v>
      </c>
      <c r="JM9" s="39">
        <v>0</v>
      </c>
      <c r="JN9" s="39">
        <v>2.6101471421219314E-2</v>
      </c>
      <c r="JO9" s="39">
        <v>0.70358788226859814</v>
      </c>
      <c r="JP9" s="39">
        <v>8.8522427175581164</v>
      </c>
      <c r="JQ9" s="39">
        <v>2.0693716422664536</v>
      </c>
      <c r="JR9" s="39">
        <v>-0.20950540267511997</v>
      </c>
      <c r="JS9" s="18"/>
      <c r="JT9" s="37">
        <f>IN9-[1]KNP_Goal!AY184</f>
        <v>10.516836014369124</v>
      </c>
      <c r="JU9" s="38">
        <f t="shared" ref="JU9:JU21" si="9">JT9/IN9</f>
        <v>1</v>
      </c>
      <c r="KA9" s="40">
        <f>KD9-[1]Exec!I9</f>
        <v>6.5758999999999901</v>
      </c>
      <c r="KB9" s="29" t="s">
        <v>40</v>
      </c>
      <c r="KC9" s="10">
        <v>0.03</v>
      </c>
      <c r="KD9" s="47">
        <v>132.57589999999999</v>
      </c>
      <c r="KE9" s="47">
        <v>15.448840000000001</v>
      </c>
      <c r="KF9" s="47">
        <v>9.9683030000000006</v>
      </c>
      <c r="KG9" s="47">
        <v>4.4109999999999996</v>
      </c>
      <c r="KH9" s="47">
        <v>1.1830000000000001</v>
      </c>
      <c r="KI9" s="47">
        <v>2.8140000000000001</v>
      </c>
      <c r="KJ9" s="47">
        <v>1.013693</v>
      </c>
      <c r="KK9" s="47">
        <v>26.02666206</v>
      </c>
      <c r="KL9" s="47">
        <v>10.441845519999999</v>
      </c>
      <c r="KM9" s="47">
        <v>0</v>
      </c>
      <c r="KN9" s="47">
        <v>0</v>
      </c>
      <c r="KO9" s="47">
        <v>36.468507580000001</v>
      </c>
      <c r="KP9" s="47">
        <v>0</v>
      </c>
      <c r="KQ9" s="47">
        <v>0</v>
      </c>
      <c r="KR9" s="47">
        <v>3.9409999999999998</v>
      </c>
      <c r="KS9" s="47">
        <v>10.91326237</v>
      </c>
      <c r="KT9" s="47">
        <v>0.1037</v>
      </c>
      <c r="KU9" s="47">
        <v>2.6859999999999999</v>
      </c>
      <c r="KV9" s="47">
        <v>17.643433900000002</v>
      </c>
      <c r="KW9" s="47">
        <v>1.0753999999999999</v>
      </c>
      <c r="KX9" s="47">
        <v>2.237819</v>
      </c>
      <c r="KY9" s="47">
        <v>3.2972999999999999</v>
      </c>
      <c r="KZ9" s="47">
        <v>1.0529999999999999</v>
      </c>
      <c r="LA9" s="47">
        <v>2.746</v>
      </c>
      <c r="LB9" s="47">
        <v>0.18138099999999999</v>
      </c>
      <c r="LC9" s="47">
        <v>1.503501108</v>
      </c>
      <c r="LD9" s="47">
        <v>20.516144270000002</v>
      </c>
      <c r="LE9" s="47">
        <v>0</v>
      </c>
      <c r="LF9" s="47">
        <v>2.8087999999999998E-2</v>
      </c>
      <c r="LG9" s="47">
        <v>0.855217</v>
      </c>
      <c r="LH9" s="47">
        <v>8.6795500000000008</v>
      </c>
      <c r="LI9" s="47">
        <v>2.2218</v>
      </c>
      <c r="LJ9" s="47">
        <v>-0.78017446099999999</v>
      </c>
      <c r="LK9" s="18"/>
      <c r="LL9" s="42">
        <v>2.0693716422664536</v>
      </c>
      <c r="LM9" s="55">
        <v>0.25</v>
      </c>
    </row>
    <row r="10" spans="1:325" ht="15.75" customHeight="1" x14ac:dyDescent="0.35">
      <c r="A10" s="58" t="s">
        <v>69</v>
      </c>
      <c r="B10" s="9" t="s">
        <v>41</v>
      </c>
      <c r="C10" s="10">
        <v>0.03</v>
      </c>
      <c r="D10" s="11"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8"/>
      <c r="AM10" s="18">
        <f t="shared" si="0"/>
        <v>0</v>
      </c>
      <c r="AN10" s="9"/>
      <c r="AO10" s="27"/>
      <c r="AP10" s="28"/>
      <c r="AQ10" s="28"/>
      <c r="AV10" s="58" t="s">
        <v>69</v>
      </c>
      <c r="AW10" s="29" t="s">
        <v>41</v>
      </c>
      <c r="AX10" s="10">
        <v>0.03</v>
      </c>
      <c r="AY10" s="11">
        <v>0</v>
      </c>
      <c r="AZ10" s="30">
        <v>162.5</v>
      </c>
      <c r="BA10" s="30">
        <v>19.600000000000001</v>
      </c>
      <c r="BB10" s="30">
        <v>15.5</v>
      </c>
      <c r="BC10" s="30">
        <v>5.88</v>
      </c>
      <c r="BD10" s="30">
        <v>3.26</v>
      </c>
      <c r="BE10" s="30">
        <v>5.13</v>
      </c>
      <c r="BF10" s="30">
        <v>2.42</v>
      </c>
      <c r="BG10" s="30">
        <v>40.270000000000003</v>
      </c>
      <c r="BH10" s="30">
        <v>11.18</v>
      </c>
      <c r="BI10" s="30">
        <v>0.64</v>
      </c>
      <c r="BJ10" s="30">
        <v>0.17</v>
      </c>
      <c r="BK10" s="30">
        <v>52.26</v>
      </c>
      <c r="BL10" s="30">
        <v>0</v>
      </c>
      <c r="BM10" s="30">
        <v>0</v>
      </c>
      <c r="BN10" s="30">
        <v>4.6399999999999997</v>
      </c>
      <c r="BO10" s="30">
        <v>14.13</v>
      </c>
      <c r="BP10" s="30">
        <v>0.18</v>
      </c>
      <c r="BQ10" s="30">
        <v>3.11</v>
      </c>
      <c r="BR10" s="30">
        <v>22.05</v>
      </c>
      <c r="BS10" s="30">
        <v>1.53</v>
      </c>
      <c r="BT10" s="30">
        <v>3.05</v>
      </c>
      <c r="BU10" s="30">
        <v>7.07</v>
      </c>
      <c r="BV10" s="30">
        <v>0.52</v>
      </c>
      <c r="BW10" s="30">
        <v>3.48</v>
      </c>
      <c r="BX10" s="30">
        <v>7.0000000000000007E-2</v>
      </c>
      <c r="BY10" s="30">
        <v>0.02</v>
      </c>
      <c r="BZ10" s="30">
        <v>0.09</v>
      </c>
      <c r="CA10" s="30">
        <v>0.73</v>
      </c>
      <c r="CB10" s="30">
        <v>0.44</v>
      </c>
      <c r="CC10" s="30">
        <v>5.61</v>
      </c>
      <c r="CD10" s="30">
        <v>10.24</v>
      </c>
      <c r="CE10" s="30">
        <v>1.86</v>
      </c>
      <c r="CF10" s="30">
        <v>1.72</v>
      </c>
      <c r="CG10" s="18"/>
      <c r="CH10" s="9" t="s">
        <v>41</v>
      </c>
      <c r="CI10" s="31">
        <f>BG10/[1]KNP_Goal!L10</f>
        <v>1.0194686977825678</v>
      </c>
      <c r="CJ10" s="31">
        <f>BI10/[1]KNP_Goal!N10</f>
        <v>1.3828818297343466</v>
      </c>
      <c r="CK10" s="19">
        <f>BG10-[1]KNP_Goal!L10</f>
        <v>0.7690324003172293</v>
      </c>
      <c r="CL10" s="19">
        <f>BI10-[1]KNP_Goal!N10</f>
        <v>0.17719834461709222</v>
      </c>
      <c r="CO10" s="58" t="s">
        <v>69</v>
      </c>
      <c r="CP10" s="29" t="s">
        <v>41</v>
      </c>
      <c r="CQ10" s="10">
        <v>0.03</v>
      </c>
      <c r="CR10" s="11">
        <v>0</v>
      </c>
      <c r="CS10" s="32">
        <v>159.63426331930719</v>
      </c>
      <c r="CT10" s="32">
        <v>19.616510758187381</v>
      </c>
      <c r="CU10" s="32">
        <v>15.064422467240227</v>
      </c>
      <c r="CV10" s="32">
        <v>6.0108550091098305</v>
      </c>
      <c r="CW10" s="32">
        <v>3.3266080670535749</v>
      </c>
      <c r="CX10" s="32">
        <v>4.8008946650092037</v>
      </c>
      <c r="CY10" s="32">
        <v>2.3798282943257361</v>
      </c>
      <c r="CZ10" s="32">
        <v>39.43135314089286</v>
      </c>
      <c r="DA10" s="32">
        <v>10.968065829993176</v>
      </c>
      <c r="DB10" s="32">
        <v>0.72458693119767348</v>
      </c>
      <c r="DC10" s="32">
        <v>0.1874470501145859</v>
      </c>
      <c r="DD10" s="32">
        <v>51.311452952198287</v>
      </c>
      <c r="DE10" s="32">
        <v>0</v>
      </c>
      <c r="DF10" s="32">
        <v>0</v>
      </c>
      <c r="DG10" s="32">
        <v>4.5754245666313293</v>
      </c>
      <c r="DH10" s="32">
        <v>13.915086216781081</v>
      </c>
      <c r="DI10" s="32">
        <v>0.21125136785952711</v>
      </c>
      <c r="DJ10" s="32">
        <v>3.1732028918374433</v>
      </c>
      <c r="DK10" s="32">
        <v>21.874965043109384</v>
      </c>
      <c r="DL10" s="32">
        <v>1.3525188249296514</v>
      </c>
      <c r="DM10" s="32">
        <v>3.0347420219484373</v>
      </c>
      <c r="DN10" s="32">
        <v>7.054369332109335</v>
      </c>
      <c r="DO10" s="32">
        <v>0.51386654384504626</v>
      </c>
      <c r="DP10" s="32">
        <v>3.4429912203623676</v>
      </c>
      <c r="DQ10" s="32">
        <v>7.0924214680798334E-2</v>
      </c>
      <c r="DR10" s="32">
        <v>1.4113776536466997E-2</v>
      </c>
      <c r="DS10" s="32">
        <v>1.1181881217369203</v>
      </c>
      <c r="DT10" s="32">
        <v>0.65359489915439972</v>
      </c>
      <c r="DU10" s="32">
        <v>0.40753738293212793</v>
      </c>
      <c r="DV10" s="32">
        <v>4.9845682629343306</v>
      </c>
      <c r="DW10" s="32">
        <v>9.7403117644236357</v>
      </c>
      <c r="DX10" s="32">
        <v>1.8077671649437921</v>
      </c>
      <c r="DY10" s="32">
        <v>1.0532325325362706</v>
      </c>
      <c r="DZ10" s="18"/>
      <c r="EA10" s="9" t="s">
        <v>41</v>
      </c>
      <c r="EB10" s="31" t="e">
        <f>CZ10/[1]KNP_Goal!BE10</f>
        <v>#DIV/0!</v>
      </c>
      <c r="EC10" s="31" t="e">
        <f>DB10/[1]KNP_Goal!BG10</f>
        <v>#DIV/0!</v>
      </c>
      <c r="ED10" s="19">
        <f>CZ10-[1]KNP_Goal!BE10</f>
        <v>39.43135314089286</v>
      </c>
      <c r="EE10" s="19">
        <f>DB10-[1]KNP_Goal!BG10</f>
        <v>0.72458693119767348</v>
      </c>
      <c r="EF10">
        <v>0.75</v>
      </c>
      <c r="EG10" s="49">
        <v>10.49</v>
      </c>
      <c r="EH10" s="33">
        <f t="shared" si="1"/>
        <v>9.74</v>
      </c>
      <c r="EI10" s="49">
        <v>160.5</v>
      </c>
      <c r="EJ10" s="19">
        <f t="shared" si="2"/>
        <v>159.75</v>
      </c>
      <c r="EP10" s="58" t="s">
        <v>69</v>
      </c>
      <c r="EQ10" s="29" t="s">
        <v>41</v>
      </c>
      <c r="ER10" s="10">
        <v>0.03</v>
      </c>
      <c r="ES10" s="11">
        <v>0</v>
      </c>
      <c r="ET10" s="20">
        <v>154.43</v>
      </c>
      <c r="EU10" s="20">
        <v>17.510000000000002</v>
      </c>
      <c r="EV10" s="20">
        <v>16.23</v>
      </c>
      <c r="EW10" s="20">
        <v>5.71</v>
      </c>
      <c r="EX10" s="20">
        <v>3.19</v>
      </c>
      <c r="EY10" s="20">
        <v>5</v>
      </c>
      <c r="EZ10" s="20">
        <v>2.36</v>
      </c>
      <c r="FA10" s="20">
        <v>37.619999999999997</v>
      </c>
      <c r="FB10" s="20">
        <v>10.68</v>
      </c>
      <c r="FC10" s="20">
        <v>0.23</v>
      </c>
      <c r="FD10" s="20">
        <v>0.1</v>
      </c>
      <c r="FE10" s="20">
        <v>48.63</v>
      </c>
      <c r="FF10" s="20">
        <v>0</v>
      </c>
      <c r="FG10" s="20">
        <v>0</v>
      </c>
      <c r="FH10" s="20">
        <v>4.3</v>
      </c>
      <c r="FI10" s="20">
        <v>12.67</v>
      </c>
      <c r="FJ10" s="20">
        <v>0.11</v>
      </c>
      <c r="FK10" s="20">
        <v>3.47</v>
      </c>
      <c r="FL10" s="20">
        <v>20.55</v>
      </c>
      <c r="FM10" s="20">
        <v>1.31</v>
      </c>
      <c r="FN10" s="20">
        <v>3.19</v>
      </c>
      <c r="FO10" s="20">
        <v>7.05</v>
      </c>
      <c r="FP10" s="20">
        <v>0.51</v>
      </c>
      <c r="FQ10" s="20">
        <v>3.46</v>
      </c>
      <c r="FR10" s="20">
        <v>0.08</v>
      </c>
      <c r="FS10" s="20">
        <v>0.01</v>
      </c>
      <c r="FT10" s="20">
        <v>0.09</v>
      </c>
      <c r="FU10" s="20">
        <v>0.54</v>
      </c>
      <c r="FV10" s="20">
        <v>0.37</v>
      </c>
      <c r="FW10" s="20">
        <v>3.86</v>
      </c>
      <c r="FX10" s="20">
        <v>9.83</v>
      </c>
      <c r="FY10" s="20">
        <v>1.92</v>
      </c>
      <c r="FZ10" s="20">
        <v>3.06</v>
      </c>
      <c r="GA10" s="18"/>
      <c r="GB10" s="9" t="s">
        <v>41</v>
      </c>
      <c r="GC10" s="31" t="e">
        <f>FA10/[1]KNP_Goal!DD10</f>
        <v>#DIV/0!</v>
      </c>
      <c r="GD10" s="31" t="e">
        <f>FC10/[1]KNP_Goal!DF10</f>
        <v>#DIV/0!</v>
      </c>
      <c r="GE10" s="19">
        <f>FA10-[1]KNP_Goal!DD10</f>
        <v>37.619999999999997</v>
      </c>
      <c r="GF10" s="19">
        <f>FC10-[1]KNP_Goal!DF10</f>
        <v>0.23</v>
      </c>
      <c r="GG10">
        <v>0.75</v>
      </c>
      <c r="GH10" s="49">
        <v>10.49</v>
      </c>
      <c r="GI10" s="33">
        <f t="shared" si="3"/>
        <v>9.74</v>
      </c>
      <c r="GJ10" s="49">
        <v>160.5</v>
      </c>
      <c r="GK10" s="33">
        <f t="shared" si="4"/>
        <v>159.75</v>
      </c>
      <c r="GQ10" s="58" t="s">
        <v>69</v>
      </c>
      <c r="GR10" s="29" t="s">
        <v>41</v>
      </c>
      <c r="GS10" s="10">
        <v>0.03</v>
      </c>
      <c r="GT10" s="51">
        <v>149.69999999999999</v>
      </c>
      <c r="GU10" s="51">
        <v>17.14</v>
      </c>
      <c r="GV10" s="51">
        <v>16.05</v>
      </c>
      <c r="GW10" s="51">
        <v>5.15</v>
      </c>
      <c r="GX10" s="51">
        <v>3.09</v>
      </c>
      <c r="GY10" s="51">
        <v>4.8600000000000003</v>
      </c>
      <c r="GZ10" s="51">
        <v>2.74</v>
      </c>
      <c r="HA10" s="51">
        <v>38.520000000000003</v>
      </c>
      <c r="HB10" s="51">
        <v>11.09</v>
      </c>
      <c r="HC10" s="51">
        <v>0.43</v>
      </c>
      <c r="HD10" s="51">
        <v>0.04</v>
      </c>
      <c r="HE10" s="51">
        <v>50.08</v>
      </c>
      <c r="HF10" s="51">
        <v>0</v>
      </c>
      <c r="HG10" s="51">
        <v>0</v>
      </c>
      <c r="HH10" s="51">
        <v>3.75</v>
      </c>
      <c r="HI10" s="51">
        <v>10.89</v>
      </c>
      <c r="HJ10" s="51">
        <v>0.11</v>
      </c>
      <c r="HK10" s="51">
        <v>3.35</v>
      </c>
      <c r="HL10" s="51">
        <v>18.100000000000001</v>
      </c>
      <c r="HM10" s="51">
        <v>1.1499999999999999</v>
      </c>
      <c r="HN10" s="51">
        <v>2.75</v>
      </c>
      <c r="HO10" s="51">
        <v>7.08</v>
      </c>
      <c r="HP10" s="51">
        <v>0.54</v>
      </c>
      <c r="HQ10" s="51">
        <v>3.35</v>
      </c>
      <c r="HR10" s="51">
        <v>7.0000000000000007E-2</v>
      </c>
      <c r="HS10" s="51">
        <v>0</v>
      </c>
      <c r="HT10" s="51">
        <v>0.21</v>
      </c>
      <c r="HU10" s="51">
        <v>0.71</v>
      </c>
      <c r="HV10" s="51">
        <v>0.37</v>
      </c>
      <c r="HW10" s="51">
        <v>4.6100000000000003</v>
      </c>
      <c r="HX10" s="51">
        <v>9.08</v>
      </c>
      <c r="HY10" s="51">
        <v>1.56</v>
      </c>
      <c r="HZ10" s="51">
        <v>1.03</v>
      </c>
      <c r="IA10" s="18"/>
      <c r="IB10" s="37">
        <f>GV10-[1]KNP_Goal!G185</f>
        <v>2.2400000000000002</v>
      </c>
      <c r="IC10" s="38">
        <f t="shared" si="5"/>
        <v>0.13956386292834891</v>
      </c>
      <c r="IJ10" s="29" t="s">
        <v>41</v>
      </c>
      <c r="IK10" s="10">
        <v>0.03</v>
      </c>
      <c r="IL10" s="39">
        <v>149.19999999999999</v>
      </c>
      <c r="IM10" s="39">
        <v>16.93</v>
      </c>
      <c r="IN10" s="39">
        <v>15.17</v>
      </c>
      <c r="IO10" s="39">
        <v>5.04</v>
      </c>
      <c r="IP10" s="39">
        <v>3.04</v>
      </c>
      <c r="IQ10" s="39">
        <v>4.6900000000000004</v>
      </c>
      <c r="IR10" s="39">
        <v>2.46</v>
      </c>
      <c r="IS10" s="39">
        <v>38.17</v>
      </c>
      <c r="IT10" s="39">
        <v>11.23</v>
      </c>
      <c r="IU10" s="39">
        <v>0.12</v>
      </c>
      <c r="IV10" s="39">
        <v>0.04</v>
      </c>
      <c r="IW10" s="39">
        <v>49.55</v>
      </c>
      <c r="IX10" s="39">
        <v>0</v>
      </c>
      <c r="IY10" s="39">
        <v>0</v>
      </c>
      <c r="IZ10" s="39">
        <v>3.75</v>
      </c>
      <c r="JA10" s="39">
        <v>10.84</v>
      </c>
      <c r="JB10" s="39">
        <v>0.13</v>
      </c>
      <c r="JC10" s="39">
        <v>3.19</v>
      </c>
      <c r="JD10" s="39">
        <v>17.899999999999999</v>
      </c>
      <c r="JE10" s="39">
        <v>1.22</v>
      </c>
      <c r="JF10" s="39">
        <v>2.46</v>
      </c>
      <c r="JG10" s="39">
        <v>7.12</v>
      </c>
      <c r="JH10" s="39">
        <v>0.53</v>
      </c>
      <c r="JI10" s="39">
        <v>3.3</v>
      </c>
      <c r="JJ10" s="39">
        <v>0.08</v>
      </c>
      <c r="JK10" s="39">
        <v>0</v>
      </c>
      <c r="JL10" s="39">
        <v>0.09</v>
      </c>
      <c r="JM10" s="39">
        <v>0.6</v>
      </c>
      <c r="JN10" s="39">
        <v>0.38</v>
      </c>
      <c r="JO10" s="39">
        <v>4.59</v>
      </c>
      <c r="JP10" s="39">
        <v>10.66</v>
      </c>
      <c r="JQ10" s="39">
        <v>1.78</v>
      </c>
      <c r="JR10" s="39">
        <v>1.63</v>
      </c>
      <c r="JS10" s="18"/>
      <c r="JT10" s="37">
        <f>IN10-[1]KNP_Goal!AY185</f>
        <v>15.17</v>
      </c>
      <c r="JU10" s="38">
        <f t="shared" si="9"/>
        <v>1</v>
      </c>
      <c r="KA10" s="40">
        <f>KD10-[1]Exec!I10</f>
        <v>0</v>
      </c>
      <c r="KB10" s="29" t="s">
        <v>41</v>
      </c>
      <c r="KC10" s="10">
        <v>0.03</v>
      </c>
      <c r="KD10" s="47">
        <v>152.5</v>
      </c>
      <c r="KE10" s="47">
        <v>16.96</v>
      </c>
      <c r="KF10" s="47">
        <v>15.91</v>
      </c>
      <c r="KG10" s="47">
        <v>5.25</v>
      </c>
      <c r="KH10" s="47">
        <v>3.06</v>
      </c>
      <c r="KI10" s="47">
        <v>4.76</v>
      </c>
      <c r="KJ10" s="47">
        <v>2.39</v>
      </c>
      <c r="KK10" s="47">
        <v>39.53</v>
      </c>
      <c r="KL10" s="47">
        <v>11.64</v>
      </c>
      <c r="KM10" s="47">
        <v>0.21</v>
      </c>
      <c r="KN10" s="47">
        <v>0.09</v>
      </c>
      <c r="KO10" s="47">
        <v>51.47</v>
      </c>
      <c r="KP10" s="47">
        <v>0</v>
      </c>
      <c r="KQ10" s="47">
        <v>0</v>
      </c>
      <c r="KR10" s="47">
        <v>3.87</v>
      </c>
      <c r="KS10" s="47">
        <v>11.1</v>
      </c>
      <c r="KT10" s="47">
        <v>0.13</v>
      </c>
      <c r="KU10" s="47">
        <v>3.38</v>
      </c>
      <c r="KV10" s="47">
        <v>18.48</v>
      </c>
      <c r="KW10" s="47">
        <v>1.1499999999999999</v>
      </c>
      <c r="KX10" s="47">
        <v>2.4400000000000004</v>
      </c>
      <c r="KY10" s="47">
        <v>7.05</v>
      </c>
      <c r="KZ10" s="47">
        <v>0.53</v>
      </c>
      <c r="LA10" s="47">
        <v>3.13</v>
      </c>
      <c r="LB10" s="47">
        <v>0.08</v>
      </c>
      <c r="LC10" s="47">
        <v>0.01</v>
      </c>
      <c r="LD10" s="47">
        <v>0.19</v>
      </c>
      <c r="LE10" s="47">
        <v>0.77</v>
      </c>
      <c r="LF10" s="47">
        <v>0.44</v>
      </c>
      <c r="LG10" s="47">
        <v>5.39</v>
      </c>
      <c r="LH10" s="47">
        <v>9.43</v>
      </c>
      <c r="LI10" s="47">
        <v>1.56</v>
      </c>
      <c r="LJ10" s="47">
        <v>2.09</v>
      </c>
      <c r="LK10" s="18"/>
      <c r="LL10" s="42">
        <v>1.78</v>
      </c>
      <c r="LM10" s="55">
        <v>0.25</v>
      </c>
    </row>
    <row r="11" spans="1:325" ht="15.75" customHeight="1" x14ac:dyDescent="0.35">
      <c r="A11" s="26" t="s">
        <v>69</v>
      </c>
      <c r="B11" s="9" t="s">
        <v>42</v>
      </c>
      <c r="C11" s="10">
        <v>0.02</v>
      </c>
      <c r="D11" s="11">
        <v>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8"/>
      <c r="AM11" s="18">
        <f t="shared" si="0"/>
        <v>0</v>
      </c>
      <c r="AN11" s="9"/>
      <c r="AO11" s="27"/>
      <c r="AP11" s="28"/>
      <c r="AQ11" s="28"/>
      <c r="AV11" s="26" t="s">
        <v>69</v>
      </c>
      <c r="AW11" s="29" t="s">
        <v>42</v>
      </c>
      <c r="AX11" s="10">
        <v>0.02</v>
      </c>
      <c r="AY11" s="11">
        <v>0</v>
      </c>
      <c r="AZ11" s="30">
        <v>118.6</v>
      </c>
      <c r="BA11" s="30">
        <v>29.48</v>
      </c>
      <c r="BB11" s="30">
        <v>6.72</v>
      </c>
      <c r="BC11" s="30">
        <v>4.03</v>
      </c>
      <c r="BD11" s="30">
        <v>1.91</v>
      </c>
      <c r="BE11" s="30">
        <v>0.28999999999999998</v>
      </c>
      <c r="BF11" s="30">
        <v>0.2</v>
      </c>
      <c r="BG11" s="30">
        <v>18.45</v>
      </c>
      <c r="BH11" s="30">
        <v>8.19</v>
      </c>
      <c r="BI11" s="30">
        <v>0.53</v>
      </c>
      <c r="BJ11" s="30">
        <v>0.22</v>
      </c>
      <c r="BK11" s="30">
        <v>27.4</v>
      </c>
      <c r="BL11" s="30">
        <v>0</v>
      </c>
      <c r="BM11" s="30">
        <v>0</v>
      </c>
      <c r="BN11" s="30">
        <v>3.25</v>
      </c>
      <c r="BO11" s="30">
        <v>9.4700000000000006</v>
      </c>
      <c r="BP11" s="30">
        <v>0.41</v>
      </c>
      <c r="BQ11" s="30">
        <v>5.42</v>
      </c>
      <c r="BR11" s="30">
        <v>18.559999999999999</v>
      </c>
      <c r="BS11" s="30">
        <v>2.64</v>
      </c>
      <c r="BT11" s="30">
        <v>2.76</v>
      </c>
      <c r="BU11" s="30">
        <v>7.5</v>
      </c>
      <c r="BV11" s="30">
        <v>0.7</v>
      </c>
      <c r="BW11" s="30">
        <v>1.88</v>
      </c>
      <c r="BX11" s="30">
        <v>0.13</v>
      </c>
      <c r="BY11" s="30">
        <v>0.51</v>
      </c>
      <c r="BZ11" s="30">
        <v>2.89</v>
      </c>
      <c r="CA11" s="30">
        <v>0</v>
      </c>
      <c r="CB11" s="30">
        <v>0.05</v>
      </c>
      <c r="CC11" s="30">
        <v>0.54</v>
      </c>
      <c r="CD11" s="30">
        <v>8.89</v>
      </c>
      <c r="CE11" s="30">
        <v>2.52</v>
      </c>
      <c r="CF11" s="30">
        <v>-1.04</v>
      </c>
      <c r="CG11" s="18"/>
      <c r="CH11" s="9" t="s">
        <v>42</v>
      </c>
      <c r="CI11" s="31">
        <f>BG11/[1]KNP_Goal!L11</f>
        <v>1.0162861839831108</v>
      </c>
      <c r="CJ11" s="31">
        <v>1</v>
      </c>
      <c r="CK11" s="19">
        <f>BG11-[1]KNP_Goal!L11</f>
        <v>0.2956648424666426</v>
      </c>
      <c r="CL11" s="19">
        <f>BI11-[1]KNP_Goal!N11</f>
        <v>0.44633924521688106</v>
      </c>
      <c r="CO11" s="26" t="s">
        <v>69</v>
      </c>
      <c r="CP11" s="29" t="s">
        <v>42</v>
      </c>
      <c r="CQ11" s="10">
        <v>0.02</v>
      </c>
      <c r="CR11" s="11">
        <v>0</v>
      </c>
      <c r="CS11" s="32">
        <v>119.12572942399683</v>
      </c>
      <c r="CT11" s="32">
        <v>28.59035881562885</v>
      </c>
      <c r="CU11" s="32">
        <v>7.4728905666005643</v>
      </c>
      <c r="CV11" s="32">
        <v>4.2719907495391043</v>
      </c>
      <c r="CW11" s="32">
        <v>1.7283494512333213</v>
      </c>
      <c r="CX11" s="32">
        <v>0.32490205437716602</v>
      </c>
      <c r="CY11" s="32">
        <v>0.19737046817491313</v>
      </c>
      <c r="CZ11" s="32">
        <v>18.914598908426225</v>
      </c>
      <c r="DA11" s="32">
        <v>8.4791563926417641</v>
      </c>
      <c r="DB11" s="32">
        <v>4.3076173784203815E-2</v>
      </c>
      <c r="DC11" s="32">
        <v>1.8495112607762699E-2</v>
      </c>
      <c r="DD11" s="32">
        <v>27.455326587459957</v>
      </c>
      <c r="DE11" s="32">
        <v>0</v>
      </c>
      <c r="DF11" s="32">
        <v>0</v>
      </c>
      <c r="DG11" s="32">
        <v>3.2278528536344373</v>
      </c>
      <c r="DH11" s="32">
        <v>9.7510928330626179</v>
      </c>
      <c r="DI11" s="32">
        <v>0.39470752964769845</v>
      </c>
      <c r="DJ11" s="32">
        <v>3.8402328732674218</v>
      </c>
      <c r="DK11" s="32">
        <v>17.213886089612178</v>
      </c>
      <c r="DL11" s="32">
        <v>1.2115975745771943</v>
      </c>
      <c r="DM11" s="32">
        <v>2.3359398379220364</v>
      </c>
      <c r="DN11" s="32">
        <v>9.521295246024561</v>
      </c>
      <c r="DO11" s="32">
        <v>0.75194761227813123</v>
      </c>
      <c r="DP11" s="32">
        <v>1.7060404979518844</v>
      </c>
      <c r="DQ11" s="32">
        <v>5.4321140688225439E-2</v>
      </c>
      <c r="DR11" s="32">
        <v>0.47978341567191152</v>
      </c>
      <c r="DS11" s="32">
        <v>3.1840875969432885</v>
      </c>
      <c r="DT11" s="32">
        <v>0</v>
      </c>
      <c r="DU11" s="32">
        <v>1.5396773852990195E-2</v>
      </c>
      <c r="DV11" s="32">
        <v>0.14656980609147979</v>
      </c>
      <c r="DW11" s="32">
        <v>7.8674860881592394</v>
      </c>
      <c r="DX11" s="32">
        <v>3.0867101507093171</v>
      </c>
      <c r="DY11" s="32">
        <v>1.5094789005004969</v>
      </c>
      <c r="DZ11" s="18"/>
      <c r="EA11" s="9" t="s">
        <v>42</v>
      </c>
      <c r="EB11" s="31" t="e">
        <f>CZ11/[1]KNP_Goal!BE11</f>
        <v>#DIV/0!</v>
      </c>
      <c r="EC11" s="31">
        <v>1</v>
      </c>
      <c r="ED11" s="19">
        <f>CZ11-[1]KNP_Goal!BE11</f>
        <v>18.914598908426225</v>
      </c>
      <c r="EE11" s="19">
        <f>DB11-[1]KNP_Goal!BG11</f>
        <v>4.3076173784203815E-2</v>
      </c>
      <c r="EF11">
        <v>0.75</v>
      </c>
      <c r="EG11" s="49">
        <v>8.89</v>
      </c>
      <c r="EH11" s="33">
        <f t="shared" si="1"/>
        <v>8.14</v>
      </c>
      <c r="EI11" s="49">
        <v>117.7</v>
      </c>
      <c r="EJ11" s="19">
        <f t="shared" si="2"/>
        <v>116.95</v>
      </c>
      <c r="EP11" s="26" t="s">
        <v>69</v>
      </c>
      <c r="EQ11" s="29" t="s">
        <v>42</v>
      </c>
      <c r="ER11" s="10">
        <v>0.02</v>
      </c>
      <c r="ES11" s="11">
        <v>0</v>
      </c>
      <c r="ET11" s="20">
        <v>121.32</v>
      </c>
      <c r="EU11" s="20">
        <v>28.91</v>
      </c>
      <c r="EV11" s="20">
        <v>7.43</v>
      </c>
      <c r="EW11" s="20">
        <v>4.21</v>
      </c>
      <c r="EX11" s="20">
        <v>1.64</v>
      </c>
      <c r="EY11" s="20">
        <v>0.16</v>
      </c>
      <c r="EZ11" s="20">
        <v>0.19</v>
      </c>
      <c r="FA11" s="20">
        <v>18.36</v>
      </c>
      <c r="FB11" s="20">
        <v>8.08</v>
      </c>
      <c r="FC11" s="20">
        <v>0.04</v>
      </c>
      <c r="FD11" s="20">
        <v>0.02</v>
      </c>
      <c r="FE11" s="20">
        <v>26.5</v>
      </c>
      <c r="FF11" s="20">
        <v>0</v>
      </c>
      <c r="FG11" s="20">
        <v>0</v>
      </c>
      <c r="FH11" s="20">
        <v>3.11</v>
      </c>
      <c r="FI11" s="20">
        <v>9.18</v>
      </c>
      <c r="FJ11" s="20">
        <v>0.34</v>
      </c>
      <c r="FK11" s="20">
        <v>6.3</v>
      </c>
      <c r="FL11" s="20">
        <v>18.93</v>
      </c>
      <c r="FM11" s="20">
        <v>1.35</v>
      </c>
      <c r="FN11" s="20">
        <v>2.4900000000000002</v>
      </c>
      <c r="FO11" s="20">
        <v>9.51</v>
      </c>
      <c r="FP11" s="20">
        <v>0.77</v>
      </c>
      <c r="FQ11" s="20">
        <v>1.73</v>
      </c>
      <c r="FR11" s="20">
        <v>0.05</v>
      </c>
      <c r="FS11" s="20">
        <v>0.39</v>
      </c>
      <c r="FT11" s="20">
        <v>2.25</v>
      </c>
      <c r="FU11" s="20">
        <v>0</v>
      </c>
      <c r="FV11" s="20">
        <v>0.01</v>
      </c>
      <c r="FW11" s="20">
        <v>0.15</v>
      </c>
      <c r="FX11" s="20">
        <v>8.59</v>
      </c>
      <c r="FY11" s="20">
        <v>3.25</v>
      </c>
      <c r="FZ11" s="20">
        <v>2.82</v>
      </c>
      <c r="GA11" s="18"/>
      <c r="GB11" s="9" t="s">
        <v>42</v>
      </c>
      <c r="GC11" s="31" t="e">
        <f>FA11/[1]KNP_Goal!DD11</f>
        <v>#DIV/0!</v>
      </c>
      <c r="GD11" s="31">
        <v>1</v>
      </c>
      <c r="GE11" s="19">
        <f>FA11-[1]KNP_Goal!DD11</f>
        <v>18.36</v>
      </c>
      <c r="GF11" s="19">
        <f>FC11-[1]KNP_Goal!DF11</f>
        <v>0.04</v>
      </c>
      <c r="GG11">
        <v>0.75</v>
      </c>
      <c r="GH11" s="49">
        <v>8.89</v>
      </c>
      <c r="GI11" s="33">
        <f t="shared" si="3"/>
        <v>8.14</v>
      </c>
      <c r="GJ11" s="49">
        <v>117.7</v>
      </c>
      <c r="GK11" s="33">
        <f t="shared" si="4"/>
        <v>116.95</v>
      </c>
      <c r="GQ11" s="26" t="s">
        <v>69</v>
      </c>
      <c r="GR11" s="29" t="s">
        <v>42</v>
      </c>
      <c r="GS11" s="10">
        <v>0.02</v>
      </c>
      <c r="GT11" s="51">
        <v>116.6</v>
      </c>
      <c r="GU11" s="51">
        <v>27.75</v>
      </c>
      <c r="GV11" s="51">
        <v>7.92</v>
      </c>
      <c r="GW11" s="51">
        <v>4.24</v>
      </c>
      <c r="GX11" s="51">
        <v>1.38</v>
      </c>
      <c r="GY11" s="51">
        <v>0.15</v>
      </c>
      <c r="GZ11" s="51">
        <v>0.21</v>
      </c>
      <c r="HA11" s="51">
        <v>18.670000000000002</v>
      </c>
      <c r="HB11" s="51">
        <v>7.4</v>
      </c>
      <c r="HC11" s="51">
        <v>0.39</v>
      </c>
      <c r="HD11" s="51">
        <v>0.04</v>
      </c>
      <c r="HE11" s="51">
        <v>26.5</v>
      </c>
      <c r="HF11" s="51">
        <v>0</v>
      </c>
      <c r="HG11" s="51">
        <v>0</v>
      </c>
      <c r="HH11" s="51">
        <v>2.48</v>
      </c>
      <c r="HI11" s="51">
        <v>7.19</v>
      </c>
      <c r="HJ11" s="51">
        <v>0.32</v>
      </c>
      <c r="HK11" s="51">
        <v>6.53</v>
      </c>
      <c r="HL11" s="51">
        <v>16.52</v>
      </c>
      <c r="HM11" s="51">
        <v>1.05</v>
      </c>
      <c r="HN11" s="51">
        <v>2.09</v>
      </c>
      <c r="HO11" s="51">
        <v>9.5500000000000007</v>
      </c>
      <c r="HP11" s="51">
        <v>0.95</v>
      </c>
      <c r="HQ11" s="51">
        <v>1.64</v>
      </c>
      <c r="HR11" s="51">
        <v>0.05</v>
      </c>
      <c r="HS11" s="51">
        <v>0.41</v>
      </c>
      <c r="HT11" s="51">
        <v>1.92</v>
      </c>
      <c r="HU11" s="51">
        <v>0</v>
      </c>
      <c r="HV11" s="51">
        <v>0.01</v>
      </c>
      <c r="HW11" s="51">
        <v>0.15</v>
      </c>
      <c r="HX11" s="51">
        <v>7.75</v>
      </c>
      <c r="HY11" s="51">
        <v>2.99</v>
      </c>
      <c r="HZ11" s="51">
        <v>3.36</v>
      </c>
      <c r="IA11" s="18"/>
      <c r="IB11" s="37">
        <f>GV11-[1]KNP_Goal!G186</f>
        <v>0.91999999999999993</v>
      </c>
      <c r="IC11" s="38">
        <f t="shared" si="5"/>
        <v>0.11616161616161616</v>
      </c>
      <c r="IJ11" s="29" t="s">
        <v>42</v>
      </c>
      <c r="IK11" s="10">
        <v>0.02</v>
      </c>
      <c r="IL11" s="39">
        <v>114.8</v>
      </c>
      <c r="IM11" s="39">
        <v>27.01</v>
      </c>
      <c r="IN11" s="39">
        <v>7.57</v>
      </c>
      <c r="IO11" s="39">
        <v>3.98</v>
      </c>
      <c r="IP11" s="39">
        <v>1.36</v>
      </c>
      <c r="IQ11" s="39">
        <v>0.13</v>
      </c>
      <c r="IR11" s="39">
        <v>0.2</v>
      </c>
      <c r="IS11" s="39">
        <v>18.87</v>
      </c>
      <c r="IT11" s="39">
        <v>7.43</v>
      </c>
      <c r="IU11" s="39">
        <v>0.09</v>
      </c>
      <c r="IV11" s="39">
        <v>0.03</v>
      </c>
      <c r="IW11" s="39">
        <v>26.41</v>
      </c>
      <c r="IX11" s="39">
        <v>0</v>
      </c>
      <c r="IY11" s="39">
        <v>0</v>
      </c>
      <c r="IZ11" s="39">
        <v>2.48</v>
      </c>
      <c r="JA11" s="39">
        <v>7.17</v>
      </c>
      <c r="JB11" s="39">
        <v>0.34</v>
      </c>
      <c r="JC11" s="39">
        <v>4.58</v>
      </c>
      <c r="JD11" s="39">
        <v>14.57</v>
      </c>
      <c r="JE11" s="39">
        <v>1.31</v>
      </c>
      <c r="JF11" s="39">
        <v>1.99</v>
      </c>
      <c r="JG11" s="39">
        <v>9.58</v>
      </c>
      <c r="JH11" s="39">
        <v>0.95</v>
      </c>
      <c r="JI11" s="39">
        <v>1.65</v>
      </c>
      <c r="JJ11" s="39">
        <v>0.06</v>
      </c>
      <c r="JK11" s="39">
        <v>0.41</v>
      </c>
      <c r="JL11" s="39">
        <v>2.08</v>
      </c>
      <c r="JM11" s="39">
        <v>0</v>
      </c>
      <c r="JN11" s="39">
        <v>0.01</v>
      </c>
      <c r="JO11" s="39">
        <v>-0.48</v>
      </c>
      <c r="JP11" s="39">
        <v>9.48</v>
      </c>
      <c r="JQ11" s="39">
        <v>2.74</v>
      </c>
      <c r="JR11" s="39">
        <v>3.77</v>
      </c>
      <c r="JS11" s="18"/>
      <c r="JT11" s="37">
        <f>IN11-[1]KNP_Goal!AY186</f>
        <v>7.57</v>
      </c>
      <c r="JU11" s="38">
        <f t="shared" si="9"/>
        <v>1</v>
      </c>
      <c r="KA11" s="40">
        <f>KD11-[1]Exec!I11</f>
        <v>0</v>
      </c>
      <c r="KB11" s="29" t="s">
        <v>42</v>
      </c>
      <c r="KC11" s="10">
        <v>0.02</v>
      </c>
      <c r="KD11" s="47">
        <v>111.4</v>
      </c>
      <c r="KE11" s="47">
        <v>26.31</v>
      </c>
      <c r="KF11" s="47">
        <v>7.61</v>
      </c>
      <c r="KG11" s="47">
        <v>4.01</v>
      </c>
      <c r="KH11" s="47">
        <v>1.39</v>
      </c>
      <c r="KI11" s="47">
        <v>0.18</v>
      </c>
      <c r="KJ11" s="47">
        <v>0.2</v>
      </c>
      <c r="KK11" s="47">
        <v>19.03</v>
      </c>
      <c r="KL11" s="47">
        <v>7.51</v>
      </c>
      <c r="KM11" s="47">
        <v>0.1</v>
      </c>
      <c r="KN11" s="47">
        <v>0.03</v>
      </c>
      <c r="KO11" s="47">
        <v>26.66</v>
      </c>
      <c r="KP11" s="47">
        <v>0</v>
      </c>
      <c r="KQ11" s="47">
        <v>0</v>
      </c>
      <c r="KR11" s="47">
        <v>2.4300000000000002</v>
      </c>
      <c r="KS11" s="47">
        <v>7.06</v>
      </c>
      <c r="KT11" s="47">
        <v>0.34</v>
      </c>
      <c r="KU11" s="47">
        <v>4.37</v>
      </c>
      <c r="KV11" s="47">
        <v>14.2</v>
      </c>
      <c r="KW11" s="47">
        <v>1.03</v>
      </c>
      <c r="KX11" s="47">
        <v>2.1</v>
      </c>
      <c r="KY11" s="47">
        <v>9.5399999999999991</v>
      </c>
      <c r="KZ11" s="47">
        <v>0.98</v>
      </c>
      <c r="LA11" s="47">
        <v>1.67</v>
      </c>
      <c r="LB11" s="47">
        <v>0.05</v>
      </c>
      <c r="LC11" s="47">
        <v>0.39</v>
      </c>
      <c r="LD11" s="47">
        <v>1.86</v>
      </c>
      <c r="LE11" s="47">
        <v>0</v>
      </c>
      <c r="LF11" s="47">
        <v>0.01</v>
      </c>
      <c r="LG11" s="47">
        <v>-0.43</v>
      </c>
      <c r="LH11" s="47">
        <v>7.73</v>
      </c>
      <c r="LI11" s="47">
        <v>2.76</v>
      </c>
      <c r="LJ11" s="47">
        <v>3.11</v>
      </c>
      <c r="LK11" s="18"/>
      <c r="LL11" s="47">
        <v>2.9573468698894265</v>
      </c>
      <c r="LM11" s="55">
        <v>0.25</v>
      </c>
    </row>
    <row r="12" spans="1:325" ht="15.75" customHeight="1" x14ac:dyDescent="0.35">
      <c r="A12" s="44" t="s">
        <v>70</v>
      </c>
      <c r="B12" s="9" t="s">
        <v>43</v>
      </c>
      <c r="C12" s="10">
        <v>0.09</v>
      </c>
      <c r="D12" s="11">
        <v>0</v>
      </c>
      <c r="E12" s="20">
        <v>199.61508991215265</v>
      </c>
      <c r="F12" s="20">
        <v>22.458827767145785</v>
      </c>
      <c r="G12" s="20">
        <v>8.7158623404399407</v>
      </c>
      <c r="H12" s="20">
        <v>5.0412149813121863</v>
      </c>
      <c r="I12" s="20">
        <v>1.4618358269558214</v>
      </c>
      <c r="J12" s="20">
        <v>2.0103733657246221</v>
      </c>
      <c r="K12" s="20">
        <v>0.73340453624139568</v>
      </c>
      <c r="L12" s="20">
        <v>56.619763567227267</v>
      </c>
      <c r="M12" s="20">
        <v>16.395910544133724</v>
      </c>
      <c r="N12" s="20">
        <v>7.0819651266071135</v>
      </c>
      <c r="O12" s="20">
        <v>1.1316661931944059</v>
      </c>
      <c r="P12" s="20">
        <v>81.229305431162516</v>
      </c>
      <c r="Q12" s="20">
        <v>0</v>
      </c>
      <c r="R12" s="20">
        <v>0</v>
      </c>
      <c r="S12" s="20">
        <v>4.2519442352373877</v>
      </c>
      <c r="T12" s="20">
        <v>14.952704109794155</v>
      </c>
      <c r="U12" s="20">
        <v>0.44688153691291832</v>
      </c>
      <c r="V12" s="20">
        <v>6.9476505620197848</v>
      </c>
      <c r="W12" s="20">
        <v>26.599180443964247</v>
      </c>
      <c r="X12" s="20">
        <v>1.575340545119041</v>
      </c>
      <c r="Y12" s="20">
        <v>3.0336367366002426</v>
      </c>
      <c r="Z12" s="20">
        <v>6.8692012836147471</v>
      </c>
      <c r="AA12" s="20">
        <v>1.0045590191625089</v>
      </c>
      <c r="AB12" s="20">
        <v>2.3692023723570039</v>
      </c>
      <c r="AC12" s="20">
        <v>0.50372923689102245</v>
      </c>
      <c r="AD12" s="20">
        <v>1.6315342259878172</v>
      </c>
      <c r="AE12" s="20">
        <v>18.359045327897306</v>
      </c>
      <c r="AF12" s="20">
        <v>0</v>
      </c>
      <c r="AG12" s="20">
        <v>1.722472688725217E-2</v>
      </c>
      <c r="AH12" s="20">
        <v>0.6447768721496131</v>
      </c>
      <c r="AI12" s="20">
        <v>11.155696050780797</v>
      </c>
      <c r="AJ12" s="20">
        <v>2.5453354079397337</v>
      </c>
      <c r="AK12" s="20">
        <v>1.6558034138190294</v>
      </c>
      <c r="AL12" s="18"/>
      <c r="AM12" s="18">
        <f t="shared" si="0"/>
        <v>63.701728693834383</v>
      </c>
      <c r="AN12" s="9"/>
      <c r="AO12" s="27"/>
      <c r="AP12" s="28"/>
      <c r="AQ12" s="28"/>
      <c r="AV12" s="44" t="s">
        <v>70</v>
      </c>
      <c r="AW12" s="29" t="s">
        <v>43</v>
      </c>
      <c r="AX12" s="10">
        <v>0.09</v>
      </c>
      <c r="AY12" s="11">
        <v>0</v>
      </c>
      <c r="AZ12" s="30">
        <v>177.146417023281</v>
      </c>
      <c r="BA12" s="30">
        <v>21.997414258104573</v>
      </c>
      <c r="BB12" s="30">
        <v>8.6881958025457777</v>
      </c>
      <c r="BC12" s="30">
        <v>5.4209062103421681</v>
      </c>
      <c r="BD12" s="30">
        <v>1.3783497744865243</v>
      </c>
      <c r="BE12" s="30">
        <v>1.1947607028598795</v>
      </c>
      <c r="BF12" s="30">
        <v>0.56947192399123303</v>
      </c>
      <c r="BG12" s="30">
        <v>40.919448826884135</v>
      </c>
      <c r="BH12" s="30">
        <v>15.331642461571564</v>
      </c>
      <c r="BI12" s="30">
        <v>9.5200066631081395</v>
      </c>
      <c r="BJ12" s="30">
        <v>2.5275017913220545</v>
      </c>
      <c r="BK12" s="30">
        <v>68.298599742885884</v>
      </c>
      <c r="BL12" s="30">
        <v>0</v>
      </c>
      <c r="BM12" s="30">
        <v>0</v>
      </c>
      <c r="BN12" s="30">
        <v>4.7526974614415192</v>
      </c>
      <c r="BO12" s="30">
        <v>15.35723824169413</v>
      </c>
      <c r="BP12" s="30">
        <v>0.41650231575512264</v>
      </c>
      <c r="BQ12" s="30">
        <v>4.9855805080768061</v>
      </c>
      <c r="BR12" s="30">
        <v>25.512018526967573</v>
      </c>
      <c r="BS12" s="30">
        <v>1.5921047888501934</v>
      </c>
      <c r="BT12" s="30">
        <v>2.9203068390035209</v>
      </c>
      <c r="BU12" s="30">
        <v>6.6140719615984427</v>
      </c>
      <c r="BV12" s="30">
        <v>0.94769135325964426</v>
      </c>
      <c r="BW12" s="30">
        <v>2.2132345598622045</v>
      </c>
      <c r="BX12" s="30">
        <v>0.83352613581033141</v>
      </c>
      <c r="BY12" s="30">
        <v>1.2029835895289316</v>
      </c>
      <c r="BZ12" s="30">
        <v>11.070604053563423</v>
      </c>
      <c r="CA12" s="30">
        <v>0</v>
      </c>
      <c r="CB12" s="30">
        <v>1.2239762670614026E-2</v>
      </c>
      <c r="CC12" s="30">
        <v>0.27800338568852695</v>
      </c>
      <c r="CD12" s="30">
        <v>9.9783413149064089</v>
      </c>
      <c r="CE12" s="30">
        <v>3.4987501712069506</v>
      </c>
      <c r="CF12" s="30">
        <v>2.9248421651477088</v>
      </c>
      <c r="CG12" s="18"/>
      <c r="CH12" s="52" t="s">
        <v>43</v>
      </c>
      <c r="CI12" s="31">
        <f>BG12/[1]KNP_Goal!L12</f>
        <v>1.080526322974517</v>
      </c>
      <c r="CJ12" s="31">
        <f>BI12/[1]KNP_Goal!N12</f>
        <v>6.2547646297557282</v>
      </c>
      <c r="CK12" s="19">
        <f>BG12-[1]KNP_Goal!L12</f>
        <v>3.0495256636617825</v>
      </c>
      <c r="CL12" s="19">
        <f>BI12-[1]KNP_Goal!N12</f>
        <v>7.9979659107161618</v>
      </c>
      <c r="CO12" s="44" t="s">
        <v>70</v>
      </c>
      <c r="CP12" s="29" t="s">
        <v>43</v>
      </c>
      <c r="CQ12" s="10">
        <v>0.09</v>
      </c>
      <c r="CR12" s="11">
        <v>0</v>
      </c>
      <c r="CS12" s="49">
        <f t="shared" si="7"/>
        <v>152.28319840253084</v>
      </c>
      <c r="CT12" s="59">
        <v>19.960393963679284</v>
      </c>
      <c r="CU12" s="59">
        <v>8.4175704255167627</v>
      </c>
      <c r="CV12" s="59">
        <v>5.0905438771430696</v>
      </c>
      <c r="CW12" s="59">
        <v>1.4378682875238338</v>
      </c>
      <c r="CX12" s="59">
        <v>1.0476097293526889</v>
      </c>
      <c r="CY12" s="59">
        <v>0.5641659048307579</v>
      </c>
      <c r="CZ12" s="59">
        <v>34.883722664322782</v>
      </c>
      <c r="DA12" s="59">
        <v>13.393628579273487</v>
      </c>
      <c r="DB12" s="59">
        <v>3.9835222384652429</v>
      </c>
      <c r="DC12" s="59">
        <v>0.68795222329953531</v>
      </c>
      <c r="DD12" s="59">
        <v>52.948825705361045</v>
      </c>
      <c r="DE12" s="59">
        <v>0</v>
      </c>
      <c r="DF12" s="59">
        <v>0</v>
      </c>
      <c r="DG12" s="59">
        <v>4.532788051290197</v>
      </c>
      <c r="DH12" s="59">
        <v>14.210123923263392</v>
      </c>
      <c r="DI12" s="59">
        <v>0.30944628921556699</v>
      </c>
      <c r="DJ12" s="59">
        <v>4.3124939983784998</v>
      </c>
      <c r="DK12" s="59">
        <v>23.364852262147657</v>
      </c>
      <c r="DL12" s="59">
        <v>1.4024020031685172</v>
      </c>
      <c r="DM12" s="59">
        <v>2.9487289424378074</v>
      </c>
      <c r="DN12" s="59">
        <v>6.7872983829792046</v>
      </c>
      <c r="DO12" s="59">
        <v>0.94327151655454833</v>
      </c>
      <c r="DP12" s="59">
        <v>2.2952543911582959</v>
      </c>
      <c r="DQ12" s="59">
        <v>0.4733572592845921</v>
      </c>
      <c r="DR12" s="59">
        <v>1.0616572255172727</v>
      </c>
      <c r="DS12" s="59">
        <v>8.9767214501695243</v>
      </c>
      <c r="DT12" s="59">
        <v>0</v>
      </c>
      <c r="DU12" s="59">
        <v>1.7421682385111669E-2</v>
      </c>
      <c r="DV12" s="59">
        <v>0.37735749988937367</v>
      </c>
      <c r="DW12" s="49">
        <f t="shared" si="8"/>
        <v>8.69210568328627</v>
      </c>
      <c r="DX12" s="59">
        <v>3.5272298805851712</v>
      </c>
      <c r="DY12" s="60">
        <v>1.9457412008816599</v>
      </c>
      <c r="DZ12" s="18"/>
      <c r="EA12" s="52" t="s">
        <v>43</v>
      </c>
      <c r="EB12" s="31" t="e">
        <f>CZ12/[1]KNP_Goal!BE12</f>
        <v>#DIV/0!</v>
      </c>
      <c r="EC12" s="31" t="e">
        <f>DB12/[1]KNP_Goal!BG12</f>
        <v>#DIV/0!</v>
      </c>
      <c r="ED12" s="19">
        <f>CZ12-[1]KNP_Goal!BE12</f>
        <v>34.883722664322782</v>
      </c>
      <c r="EE12" s="19">
        <f>DB12-[1]KNP_Goal!BG12</f>
        <v>3.9835222384652429</v>
      </c>
      <c r="EF12">
        <v>0.75</v>
      </c>
      <c r="EG12" s="59">
        <v>9.44210568328627</v>
      </c>
      <c r="EH12" s="33">
        <f t="shared" si="1"/>
        <v>8.69210568328627</v>
      </c>
      <c r="EI12" s="59">
        <v>153.03319840253084</v>
      </c>
      <c r="EJ12" s="19">
        <f t="shared" si="2"/>
        <v>152.28319840253084</v>
      </c>
      <c r="EP12" s="44" t="s">
        <v>70</v>
      </c>
      <c r="EQ12" s="29" t="s">
        <v>43</v>
      </c>
      <c r="ER12" s="10">
        <v>0.09</v>
      </c>
      <c r="ES12" s="11">
        <v>0</v>
      </c>
      <c r="ET12" s="56">
        <v>152.28319840253084</v>
      </c>
      <c r="EU12" s="56">
        <v>19.960393963679284</v>
      </c>
      <c r="EV12" s="56">
        <v>8.4175704255167627</v>
      </c>
      <c r="EW12" s="56">
        <v>5.0905438771430696</v>
      </c>
      <c r="EX12" s="56">
        <v>1.4378682875238338</v>
      </c>
      <c r="EY12" s="56">
        <v>1.0476097293526889</v>
      </c>
      <c r="EZ12" s="56">
        <v>0.5641659048307579</v>
      </c>
      <c r="FA12" s="56">
        <v>34.883722664322782</v>
      </c>
      <c r="FB12" s="56">
        <v>13.393628579273487</v>
      </c>
      <c r="FC12" s="56">
        <v>3.9835222384652429</v>
      </c>
      <c r="FD12" s="56">
        <v>0.68795222329953531</v>
      </c>
      <c r="FE12" s="56">
        <v>52.948825705361045</v>
      </c>
      <c r="FF12" s="56">
        <v>0</v>
      </c>
      <c r="FG12" s="56">
        <v>0</v>
      </c>
      <c r="FH12" s="56">
        <v>4.532788051290197</v>
      </c>
      <c r="FI12" s="56">
        <v>14.210123923263392</v>
      </c>
      <c r="FJ12" s="56">
        <v>0.30944628921556699</v>
      </c>
      <c r="FK12" s="56">
        <v>4.3124939983784998</v>
      </c>
      <c r="FL12" s="56">
        <v>23.364852262147657</v>
      </c>
      <c r="FM12" s="56">
        <v>1.4024020031685172</v>
      </c>
      <c r="FN12" s="56">
        <v>2.9487289424378074</v>
      </c>
      <c r="FO12" s="56">
        <v>6.7872983829792046</v>
      </c>
      <c r="FP12" s="56">
        <v>0.94327151655454833</v>
      </c>
      <c r="FQ12" s="56">
        <v>2.2952543911582959</v>
      </c>
      <c r="FR12" s="56">
        <v>0.4733572592845921</v>
      </c>
      <c r="FS12" s="56">
        <v>1.0616572255172727</v>
      </c>
      <c r="FT12" s="56">
        <v>8.9767214501695243</v>
      </c>
      <c r="FU12" s="56">
        <v>0</v>
      </c>
      <c r="FV12" s="56">
        <v>1.7421682385111669E-2</v>
      </c>
      <c r="FW12" s="56">
        <v>0.37735749988937367</v>
      </c>
      <c r="FX12" s="56">
        <v>8.69210568328627</v>
      </c>
      <c r="FY12" s="56">
        <v>3.5272298805851712</v>
      </c>
      <c r="FZ12" s="56">
        <v>1.9457412008816599</v>
      </c>
      <c r="GA12" s="18"/>
      <c r="GB12" s="52" t="s">
        <v>43</v>
      </c>
      <c r="GC12" s="31" t="e">
        <f>FA12/[1]KNP_Goal!DD12</f>
        <v>#DIV/0!</v>
      </c>
      <c r="GD12" s="31" t="e">
        <f>FC12/[1]KNP_Goal!DF12</f>
        <v>#DIV/0!</v>
      </c>
      <c r="GE12" s="19">
        <f>FA12-[1]KNP_Goal!DD12</f>
        <v>34.883722664322782</v>
      </c>
      <c r="GF12" s="19">
        <f>FC12-[1]KNP_Goal!DF12</f>
        <v>3.9835222384652429</v>
      </c>
      <c r="GG12">
        <v>0.75</v>
      </c>
      <c r="GH12" s="59">
        <v>9.44210568328627</v>
      </c>
      <c r="GI12" s="33">
        <f t="shared" si="3"/>
        <v>8.69210568328627</v>
      </c>
      <c r="GJ12" s="59">
        <v>153.03319840253084</v>
      </c>
      <c r="GK12" s="33">
        <f t="shared" si="4"/>
        <v>152.28319840253084</v>
      </c>
      <c r="GQ12" s="44" t="s">
        <v>70</v>
      </c>
      <c r="GR12" s="29" t="s">
        <v>43</v>
      </c>
      <c r="GS12" s="10">
        <v>0.09</v>
      </c>
      <c r="GT12" s="51">
        <v>136.53966892384068</v>
      </c>
      <c r="GU12" s="51">
        <v>18.996445200750632</v>
      </c>
      <c r="GV12" s="51">
        <v>8.8856922471622735</v>
      </c>
      <c r="GW12" s="51">
        <v>4.1779815844525547</v>
      </c>
      <c r="GX12" s="51">
        <v>1.3434970928074432</v>
      </c>
      <c r="GY12" s="51">
        <v>1.4259155190335013</v>
      </c>
      <c r="GZ12" s="51">
        <v>0.59507685970303892</v>
      </c>
      <c r="HA12" s="51">
        <v>29.700228816518212</v>
      </c>
      <c r="HB12" s="51">
        <v>10.946573414137264</v>
      </c>
      <c r="HC12" s="51">
        <v>5.9334379005941935</v>
      </c>
      <c r="HD12" s="51">
        <v>1.2391087962836183</v>
      </c>
      <c r="HE12" s="51">
        <v>47.819348927533284</v>
      </c>
      <c r="HF12" s="51">
        <v>0</v>
      </c>
      <c r="HG12" s="51">
        <v>0</v>
      </c>
      <c r="HH12" s="51">
        <v>3.7585865050485294</v>
      </c>
      <c r="HI12" s="51">
        <v>10.880163128875761</v>
      </c>
      <c r="HJ12" s="51">
        <v>0.23738867082001922</v>
      </c>
      <c r="HK12" s="51">
        <v>4.6210570459222833</v>
      </c>
      <c r="HL12" s="51">
        <v>19.497195350666594</v>
      </c>
      <c r="HM12" s="51">
        <v>1.1498083067499894</v>
      </c>
      <c r="HN12" s="51">
        <v>2.2725698320480388</v>
      </c>
      <c r="HO12" s="51">
        <v>7.0169654505558183</v>
      </c>
      <c r="HP12" s="51">
        <v>1.0779809122315269</v>
      </c>
      <c r="HQ12" s="51">
        <v>2.0615592386046946</v>
      </c>
      <c r="HR12" s="51">
        <v>0.45076141900395728</v>
      </c>
      <c r="HS12" s="51">
        <v>0.84955553473898338</v>
      </c>
      <c r="HT12" s="51">
        <v>7.785494421509223</v>
      </c>
      <c r="HU12" s="51">
        <v>0</v>
      </c>
      <c r="HV12" s="51">
        <v>2.7564241953764966E-2</v>
      </c>
      <c r="HW12" s="51">
        <v>0.83741808039451238</v>
      </c>
      <c r="HX12" s="51">
        <v>8.1893730941294116</v>
      </c>
      <c r="HY12" s="51">
        <v>2.199947396322802</v>
      </c>
      <c r="HZ12" s="51">
        <v>-0.12048178651141939</v>
      </c>
      <c r="IA12" s="18"/>
      <c r="IB12" s="37">
        <f>GV12-[1]KNP_Goal!G187</f>
        <v>1.2656922471622734</v>
      </c>
      <c r="IC12" s="38">
        <f t="shared" si="5"/>
        <v>0.14244160296756661</v>
      </c>
      <c r="IJ12" s="29" t="s">
        <v>43</v>
      </c>
      <c r="IK12" s="10">
        <v>0.09</v>
      </c>
      <c r="IL12" s="39">
        <v>141.699725466469</v>
      </c>
      <c r="IM12" s="39">
        <v>18.926961392833451</v>
      </c>
      <c r="IN12" s="39">
        <v>9.0286002199298654</v>
      </c>
      <c r="IO12" s="39">
        <v>4.209786866959389</v>
      </c>
      <c r="IP12" s="39">
        <v>1.3754234672803149</v>
      </c>
      <c r="IQ12" s="39">
        <v>1.4502369747710562</v>
      </c>
      <c r="IR12" s="39">
        <v>0.54864937731655583</v>
      </c>
      <c r="IS12" s="39">
        <v>31.525931752316126</v>
      </c>
      <c r="IT12" s="39">
        <v>11.506933016979072</v>
      </c>
      <c r="IU12" s="39">
        <v>7.0285868775927707</v>
      </c>
      <c r="IV12" s="39">
        <v>1.5626417820819041</v>
      </c>
      <c r="IW12" s="39">
        <v>51.624093428969879</v>
      </c>
      <c r="IX12" s="39">
        <v>0</v>
      </c>
      <c r="IY12" s="39">
        <v>0</v>
      </c>
      <c r="IZ12" s="39">
        <v>3.8020883023870899</v>
      </c>
      <c r="JA12" s="39">
        <v>11.338501998334163</v>
      </c>
      <c r="JB12" s="39">
        <v>0.26323196878982569</v>
      </c>
      <c r="JC12" s="39">
        <v>4.9165887928321572</v>
      </c>
      <c r="JD12" s="39">
        <v>20.320411062343236</v>
      </c>
      <c r="JE12" s="39">
        <v>1.395706929555701</v>
      </c>
      <c r="JF12" s="39">
        <v>2.0688133014550307</v>
      </c>
      <c r="JG12" s="39">
        <v>6.8328080332907319</v>
      </c>
      <c r="JH12" s="39">
        <v>1.0358975503863155</v>
      </c>
      <c r="JI12" s="39">
        <v>2.0345485069913152</v>
      </c>
      <c r="JJ12" s="39">
        <v>0.58419031609850713</v>
      </c>
      <c r="JK12" s="39">
        <v>0.91622501426180691</v>
      </c>
      <c r="JL12" s="39">
        <v>7.8300184636294006</v>
      </c>
      <c r="JM12" s="39">
        <v>0</v>
      </c>
      <c r="JN12" s="39">
        <v>3.0161810308629019E-2</v>
      </c>
      <c r="JO12" s="39">
        <v>0.34309466890386975</v>
      </c>
      <c r="JP12" s="39">
        <v>8.4304822749282913</v>
      </c>
      <c r="JQ12" s="39">
        <v>2.1126827492812335</v>
      </c>
      <c r="JR12" s="39">
        <v>0.59295678182280653</v>
      </c>
      <c r="JS12" s="18"/>
      <c r="JT12" s="37">
        <f>IN12-[1]KNP_Goal!AY187</f>
        <v>9.0286002199298654</v>
      </c>
      <c r="JU12" s="38">
        <f t="shared" si="9"/>
        <v>1</v>
      </c>
      <c r="KA12" s="40">
        <f>KD12-[1]Exec!I12</f>
        <v>0.68776530599387797</v>
      </c>
      <c r="KB12" s="29" t="s">
        <v>43</v>
      </c>
      <c r="KC12" s="10">
        <v>0.09</v>
      </c>
      <c r="KD12" s="47">
        <v>142.38776530599387</v>
      </c>
      <c r="KE12" s="47">
        <v>18.007026665556438</v>
      </c>
      <c r="KF12" s="47">
        <v>8.6784693140672271</v>
      </c>
      <c r="KG12" s="47">
        <v>4.1582377406608293</v>
      </c>
      <c r="KH12" s="47">
        <v>1.2919694064324969</v>
      </c>
      <c r="KI12" s="47">
        <v>1.4951999517748515</v>
      </c>
      <c r="KJ12" s="47">
        <v>0.57950977570945228</v>
      </c>
      <c r="KK12" s="47">
        <v>31.846994873786247</v>
      </c>
      <c r="KL12" s="47">
        <v>11.355072612100285</v>
      </c>
      <c r="KM12" s="47">
        <v>8.4142141791349054</v>
      </c>
      <c r="KN12" s="47">
        <v>1.8684826296814376</v>
      </c>
      <c r="KO12" s="47">
        <v>53.48476429470287</v>
      </c>
      <c r="KP12" s="47">
        <v>0</v>
      </c>
      <c r="KQ12" s="47">
        <v>0</v>
      </c>
      <c r="KR12" s="47">
        <v>3.6438478549650064</v>
      </c>
      <c r="KS12" s="47">
        <v>10.700875450942643</v>
      </c>
      <c r="KT12" s="47">
        <v>0.23812566746416708</v>
      </c>
      <c r="KU12" s="47">
        <v>4.4934501030269702</v>
      </c>
      <c r="KV12" s="47">
        <v>19.076299076398787</v>
      </c>
      <c r="KW12" s="47">
        <v>1.3140981791565023</v>
      </c>
      <c r="KX12" s="47">
        <v>2.2384707705102533</v>
      </c>
      <c r="KY12" s="47">
        <v>6.592725991025377</v>
      </c>
      <c r="KZ12" s="47">
        <v>1.0862492290786214</v>
      </c>
      <c r="LA12" s="47">
        <v>2.0933664137251724</v>
      </c>
      <c r="LB12" s="47">
        <v>0.44354622630577056</v>
      </c>
      <c r="LC12" s="47">
        <v>0.88643885559562763</v>
      </c>
      <c r="LD12" s="47">
        <v>7.9926427651077816</v>
      </c>
      <c r="LE12" s="47">
        <v>0</v>
      </c>
      <c r="LF12" s="47">
        <v>2.7328963412319128E-2</v>
      </c>
      <c r="LG12" s="47">
        <v>0.52421044106665371</v>
      </c>
      <c r="LH12" s="47">
        <v>10.278542967637025</v>
      </c>
      <c r="LI12" s="47">
        <v>2.1048941235177994</v>
      </c>
      <c r="LJ12" s="47">
        <v>2.559056392817638E-2</v>
      </c>
      <c r="LK12" s="18"/>
      <c r="LL12" s="42">
        <v>2.1126827492812335</v>
      </c>
      <c r="LM12" s="55">
        <v>0.25</v>
      </c>
    </row>
    <row r="13" spans="1:325" ht="15.75" customHeight="1" x14ac:dyDescent="0.35">
      <c r="A13" s="44" t="s">
        <v>70</v>
      </c>
      <c r="B13" s="9" t="s">
        <v>44</v>
      </c>
      <c r="C13" s="10">
        <v>0.02</v>
      </c>
      <c r="D13" s="11">
        <v>0</v>
      </c>
      <c r="E13" s="61">
        <v>340.92508767500192</v>
      </c>
      <c r="F13" s="61">
        <v>33.833607421395179</v>
      </c>
      <c r="G13" s="61">
        <v>12.637261196690796</v>
      </c>
      <c r="H13" s="61">
        <v>8.1937875094993871</v>
      </c>
      <c r="I13" s="61">
        <v>0</v>
      </c>
      <c r="J13" s="61">
        <v>23.223078709255919</v>
      </c>
      <c r="K13" s="61">
        <v>11.828825607262727</v>
      </c>
      <c r="L13" s="61">
        <v>85.265858789173407</v>
      </c>
      <c r="M13" s="61">
        <v>23.369211433036412</v>
      </c>
      <c r="N13" s="61">
        <v>6.4208470783428657</v>
      </c>
      <c r="O13" s="61">
        <v>1.4041895928049584</v>
      </c>
      <c r="P13" s="61">
        <v>116.46010689335763</v>
      </c>
      <c r="Q13" s="61">
        <v>0</v>
      </c>
      <c r="R13" s="61">
        <v>0</v>
      </c>
      <c r="S13" s="61">
        <v>8.1172874042242462</v>
      </c>
      <c r="T13" s="61">
        <v>29.946744639942551</v>
      </c>
      <c r="U13" s="61">
        <v>0.68582776995928252</v>
      </c>
      <c r="V13" s="61">
        <v>8.5280607919133438</v>
      </c>
      <c r="W13" s="61">
        <v>47.277920606039416</v>
      </c>
      <c r="X13" s="61">
        <v>1.4638294960461979</v>
      </c>
      <c r="Y13" s="61">
        <v>3.0359673829834835</v>
      </c>
      <c r="Z13" s="61">
        <v>2.695700743360979</v>
      </c>
      <c r="AA13" s="61">
        <v>0.52546738932447967</v>
      </c>
      <c r="AB13" s="61">
        <v>3.099080693899753</v>
      </c>
      <c r="AC13" s="61">
        <v>0.18313252092584043</v>
      </c>
      <c r="AD13" s="61">
        <v>3.9898199713952849</v>
      </c>
      <c r="AE13" s="61">
        <v>49.518057519696164</v>
      </c>
      <c r="AF13" s="61">
        <v>0</v>
      </c>
      <c r="AG13" s="61">
        <v>1.0050307576231376E-2</v>
      </c>
      <c r="AH13" s="61">
        <v>-0.51164326951375527</v>
      </c>
      <c r="AI13" s="61">
        <v>15.896138236388655</v>
      </c>
      <c r="AJ13" s="61">
        <v>3.6489625635357505</v>
      </c>
      <c r="AK13" s="61">
        <v>3.9159361758817681</v>
      </c>
      <c r="AL13" s="18"/>
      <c r="AM13" s="18">
        <f t="shared" si="0"/>
        <v>91.686705867516267</v>
      </c>
      <c r="AN13" s="9"/>
      <c r="AO13" s="27"/>
      <c r="AP13" s="28"/>
      <c r="AQ13" s="28"/>
      <c r="AV13" s="44" t="s">
        <v>70</v>
      </c>
      <c r="AW13" s="29" t="s">
        <v>44</v>
      </c>
      <c r="AX13" s="10">
        <v>0.02</v>
      </c>
      <c r="AY13" s="11">
        <v>0</v>
      </c>
      <c r="AZ13" s="30">
        <v>305.47261995780298</v>
      </c>
      <c r="BA13" s="30">
        <v>36.793071163112884</v>
      </c>
      <c r="BB13" s="30">
        <v>12.616795145379074</v>
      </c>
      <c r="BC13" s="30">
        <v>8.9712111787851399</v>
      </c>
      <c r="BD13" s="30">
        <v>0</v>
      </c>
      <c r="BE13" s="30">
        <v>21.543416173912277</v>
      </c>
      <c r="BF13" s="30">
        <v>11.8434366076792</v>
      </c>
      <c r="BG13" s="30">
        <v>51.745529606061709</v>
      </c>
      <c r="BH13" s="30">
        <v>21.630903678086277</v>
      </c>
      <c r="BI13" s="30">
        <v>5.8961320443172172</v>
      </c>
      <c r="BJ13" s="30">
        <v>1.2320159478899375</v>
      </c>
      <c r="BK13" s="30">
        <v>80.50458127635514</v>
      </c>
      <c r="BL13" s="30">
        <v>0</v>
      </c>
      <c r="BM13" s="30">
        <v>0</v>
      </c>
      <c r="BN13" s="30">
        <v>8.7995651526497785</v>
      </c>
      <c r="BO13" s="30">
        <v>30.467012186251058</v>
      </c>
      <c r="BP13" s="30">
        <v>0.73482626437594345</v>
      </c>
      <c r="BQ13" s="30">
        <v>9.1438516382486412</v>
      </c>
      <c r="BR13" s="30">
        <v>49.145255241525419</v>
      </c>
      <c r="BS13" s="30">
        <v>1.4494537760165116</v>
      </c>
      <c r="BT13" s="30">
        <v>2.9675296135101483</v>
      </c>
      <c r="BU13" s="30">
        <v>2.6787826833815345</v>
      </c>
      <c r="BV13" s="30">
        <v>0.9305537608974398</v>
      </c>
      <c r="BW13" s="30">
        <v>2.9989459178762252</v>
      </c>
      <c r="BX13" s="30">
        <v>8.2949444262579414E-2</v>
      </c>
      <c r="BY13" s="30">
        <v>3.8667596462380693</v>
      </c>
      <c r="BZ13" s="30">
        <v>46.853834196577324</v>
      </c>
      <c r="CA13" s="30">
        <v>0</v>
      </c>
      <c r="CB13" s="30">
        <v>9.6826342940403102E-3</v>
      </c>
      <c r="CC13" s="30">
        <v>-0.63775666226005967</v>
      </c>
      <c r="CD13" s="30">
        <v>15.196071337261504</v>
      </c>
      <c r="CE13" s="30">
        <v>2.3536755134422309</v>
      </c>
      <c r="CF13" s="30">
        <v>5.3043713095562453</v>
      </c>
      <c r="CG13" s="18"/>
      <c r="CH13" s="45" t="s">
        <v>44</v>
      </c>
      <c r="CI13" s="31">
        <f>BG13/[1]KNP_Goal!L13</f>
        <v>0.81380943037789344</v>
      </c>
      <c r="CJ13" s="31">
        <f>BI13/[1]KNP_Goal!N13</f>
        <v>1.6713320781461658</v>
      </c>
      <c r="CK13" s="19">
        <f>BG13-[1]KNP_Goal!L13</f>
        <v>-11.838803131436315</v>
      </c>
      <c r="CL13" s="19">
        <f>BI13-[1]KNP_Goal!N13</f>
        <v>2.3683280121842487</v>
      </c>
      <c r="CO13" s="44" t="s">
        <v>70</v>
      </c>
      <c r="CP13" s="29" t="s">
        <v>44</v>
      </c>
      <c r="CQ13" s="10">
        <v>0.02</v>
      </c>
      <c r="CR13" s="11">
        <v>0</v>
      </c>
      <c r="CS13" s="30">
        <f t="shared" si="7"/>
        <v>304.72261995780298</v>
      </c>
      <c r="CT13" s="30">
        <v>36.793071163112884</v>
      </c>
      <c r="CU13" s="30">
        <v>12.616795145379074</v>
      </c>
      <c r="CV13" s="30">
        <v>8.9712111787851399</v>
      </c>
      <c r="CW13" s="30">
        <v>0</v>
      </c>
      <c r="CX13" s="30">
        <v>21.543416173912277</v>
      </c>
      <c r="CY13" s="30">
        <v>11.8434366076792</v>
      </c>
      <c r="CZ13" s="30">
        <v>51.745529606061709</v>
      </c>
      <c r="DA13" s="30">
        <v>21.630903678086277</v>
      </c>
      <c r="DB13" s="30">
        <v>5.8961320443172172</v>
      </c>
      <c r="DC13" s="30">
        <v>1.2320159478899375</v>
      </c>
      <c r="DD13" s="30">
        <v>80.50458127635514</v>
      </c>
      <c r="DE13" s="30">
        <v>0</v>
      </c>
      <c r="DF13" s="30">
        <v>0</v>
      </c>
      <c r="DG13" s="30">
        <v>8.7995651526497785</v>
      </c>
      <c r="DH13" s="30">
        <v>30.467012186251058</v>
      </c>
      <c r="DI13" s="30">
        <v>0.73482626437594345</v>
      </c>
      <c r="DJ13" s="30">
        <v>9.1438516382486412</v>
      </c>
      <c r="DK13" s="30">
        <v>49.145255241525419</v>
      </c>
      <c r="DL13" s="30">
        <v>1.4494537760165116</v>
      </c>
      <c r="DM13" s="30">
        <v>2.9675296135101483</v>
      </c>
      <c r="DN13" s="30">
        <v>2.6787826833815345</v>
      </c>
      <c r="DO13" s="30">
        <v>0.9305537608974398</v>
      </c>
      <c r="DP13" s="30">
        <v>2.9989459178762252</v>
      </c>
      <c r="DQ13" s="30">
        <v>8.2949444262579414E-2</v>
      </c>
      <c r="DR13" s="30">
        <v>3.8667596462380693</v>
      </c>
      <c r="DS13" s="30">
        <v>46.853834196577324</v>
      </c>
      <c r="DT13" s="30">
        <v>0</v>
      </c>
      <c r="DU13" s="30">
        <v>9.6826342940403102E-3</v>
      </c>
      <c r="DV13" s="30">
        <v>-0.63775666226005967</v>
      </c>
      <c r="DW13" s="30">
        <f t="shared" si="8"/>
        <v>14.446071337261504</v>
      </c>
      <c r="DX13" s="30">
        <v>2.3536755134422309</v>
      </c>
      <c r="DY13" s="53">
        <v>5.3043713095562497</v>
      </c>
      <c r="DZ13" s="18"/>
      <c r="EA13" s="45" t="s">
        <v>44</v>
      </c>
      <c r="EB13" s="31" t="e">
        <f>CZ13/[1]KNP_Goal!BE13</f>
        <v>#DIV/0!</v>
      </c>
      <c r="EC13" s="31" t="e">
        <f>DB13/[1]KNP_Goal!BG13</f>
        <v>#DIV/0!</v>
      </c>
      <c r="ED13" s="19">
        <f>CZ13-[1]KNP_Goal!BE13</f>
        <v>51.745529606061709</v>
      </c>
      <c r="EE13" s="19">
        <f>DB13-[1]KNP_Goal!BG13</f>
        <v>5.8961320443172172</v>
      </c>
      <c r="EF13">
        <v>0.75</v>
      </c>
      <c r="EG13" s="30">
        <v>15.196071337261504</v>
      </c>
      <c r="EH13" s="33">
        <f t="shared" si="1"/>
        <v>14.446071337261504</v>
      </c>
      <c r="EI13" s="30">
        <v>305.47261995780298</v>
      </c>
      <c r="EJ13" s="19">
        <f t="shared" si="2"/>
        <v>304.72261995780298</v>
      </c>
      <c r="EP13" s="44" t="s">
        <v>70</v>
      </c>
      <c r="EQ13" s="29" t="s">
        <v>44</v>
      </c>
      <c r="ER13" s="10">
        <v>0.02</v>
      </c>
      <c r="ES13" s="11">
        <v>0</v>
      </c>
      <c r="ET13" s="62">
        <f t="shared" ref="ET13" si="10">GK13</f>
        <v>304.72261995780298</v>
      </c>
      <c r="EU13" s="62">
        <v>36.793071163112884</v>
      </c>
      <c r="EV13" s="62">
        <v>12.616795145379074</v>
      </c>
      <c r="EW13" s="62">
        <v>8.9712111787851399</v>
      </c>
      <c r="EX13" s="62">
        <v>0</v>
      </c>
      <c r="EY13" s="62">
        <v>21.543416173912277</v>
      </c>
      <c r="EZ13" s="62">
        <v>11.8434366076792</v>
      </c>
      <c r="FA13" s="62">
        <v>51.745529606061709</v>
      </c>
      <c r="FB13" s="62">
        <v>21.630903678086277</v>
      </c>
      <c r="FC13" s="62">
        <v>5.8961320443172172</v>
      </c>
      <c r="FD13" s="62">
        <v>1.2320159478899375</v>
      </c>
      <c r="FE13" s="62">
        <v>80.50458127635514</v>
      </c>
      <c r="FF13" s="62">
        <v>0</v>
      </c>
      <c r="FG13" s="62">
        <v>0</v>
      </c>
      <c r="FH13" s="62">
        <v>8.7995651526497785</v>
      </c>
      <c r="FI13" s="62">
        <v>30.467012186251058</v>
      </c>
      <c r="FJ13" s="62">
        <v>0.73482626437594345</v>
      </c>
      <c r="FK13" s="62">
        <v>9.1438516382486412</v>
      </c>
      <c r="FL13" s="62">
        <v>49.145255241525419</v>
      </c>
      <c r="FM13" s="62">
        <v>1.4494537760165116</v>
      </c>
      <c r="FN13" s="62">
        <v>2.9675296135101483</v>
      </c>
      <c r="FO13" s="62">
        <v>2.6787826833815345</v>
      </c>
      <c r="FP13" s="62">
        <v>0.9305537608974398</v>
      </c>
      <c r="FQ13" s="62">
        <v>2.9989459178762252</v>
      </c>
      <c r="FR13" s="62">
        <v>8.2949444262579414E-2</v>
      </c>
      <c r="FS13" s="62">
        <v>3.8667596462380693</v>
      </c>
      <c r="FT13" s="62">
        <v>46.853834196577324</v>
      </c>
      <c r="FU13" s="62">
        <v>0</v>
      </c>
      <c r="FV13" s="62">
        <v>9.6826342940403102E-3</v>
      </c>
      <c r="FW13" s="62">
        <v>-0.63775666226005967</v>
      </c>
      <c r="FX13" s="62">
        <f t="shared" ref="FX13" si="11">GI13</f>
        <v>14.446071337261504</v>
      </c>
      <c r="FY13" s="62">
        <v>2.3536755134422309</v>
      </c>
      <c r="FZ13" s="62">
        <v>5.3043713095562497</v>
      </c>
      <c r="GA13" s="18"/>
      <c r="GB13" s="45" t="s">
        <v>44</v>
      </c>
      <c r="GC13" s="31" t="e">
        <f>FA13/[1]KNP_Goal!DD13</f>
        <v>#DIV/0!</v>
      </c>
      <c r="GD13" s="31" t="e">
        <f>FC13/[1]KNP_Goal!DF13</f>
        <v>#DIV/0!</v>
      </c>
      <c r="GE13" s="19">
        <f>FA13-[1]KNP_Goal!DD13</f>
        <v>51.745529606061709</v>
      </c>
      <c r="GF13" s="19">
        <f>FC13-[1]KNP_Goal!DF13</f>
        <v>5.8961320443172172</v>
      </c>
      <c r="GG13">
        <v>0.75</v>
      </c>
      <c r="GH13" s="30">
        <v>15.196071337261504</v>
      </c>
      <c r="GI13" s="33">
        <f t="shared" si="3"/>
        <v>14.446071337261504</v>
      </c>
      <c r="GJ13" s="30">
        <v>305.47261995780298</v>
      </c>
      <c r="GK13" s="33">
        <f t="shared" si="4"/>
        <v>304.72261995780298</v>
      </c>
      <c r="GQ13" s="44" t="s">
        <v>70</v>
      </c>
      <c r="GR13" s="29" t="s">
        <v>44</v>
      </c>
      <c r="GS13" s="10">
        <v>0.02</v>
      </c>
      <c r="GT13" s="63">
        <v>304.33795434349554</v>
      </c>
      <c r="GU13" s="63">
        <v>30.971715587666406</v>
      </c>
      <c r="GV13" s="63">
        <v>12.696267662089731</v>
      </c>
      <c r="GW13" s="63">
        <v>8.2751193045682587</v>
      </c>
      <c r="GX13" s="63">
        <v>0</v>
      </c>
      <c r="GY13" s="63">
        <v>24.161558636915199</v>
      </c>
      <c r="GZ13" s="63">
        <v>13.285829579849334</v>
      </c>
      <c r="HA13" s="63">
        <v>55.820703113763052</v>
      </c>
      <c r="HB13" s="63">
        <v>20.12032820505371</v>
      </c>
      <c r="HC13" s="63">
        <v>8.1173312405108859</v>
      </c>
      <c r="HD13" s="63">
        <v>2.0014516270662122</v>
      </c>
      <c r="HE13" s="63">
        <v>86.059814186393851</v>
      </c>
      <c r="HF13" s="63">
        <v>0</v>
      </c>
      <c r="HG13" s="63">
        <v>0</v>
      </c>
      <c r="HH13" s="63">
        <v>7.9620398544590367</v>
      </c>
      <c r="HI13" s="63">
        <v>26.511475087619289</v>
      </c>
      <c r="HJ13" s="63">
        <v>0.70037615331660563</v>
      </c>
      <c r="HK13" s="63">
        <v>10.079235089854832</v>
      </c>
      <c r="HL13" s="63">
        <v>45.253126185249762</v>
      </c>
      <c r="HM13" s="63">
        <v>0.9682546375232034</v>
      </c>
      <c r="HN13" s="63">
        <v>2.2815191381319271</v>
      </c>
      <c r="HO13" s="63">
        <v>2.9280275634680999</v>
      </c>
      <c r="HP13" s="63">
        <v>1.0835681620227304</v>
      </c>
      <c r="HQ13" s="63">
        <v>2.8162813666419382</v>
      </c>
      <c r="HR13" s="63">
        <v>6.9731256014875384E-2</v>
      </c>
      <c r="HS13" s="63">
        <v>4.28922394323659</v>
      </c>
      <c r="HT13" s="63">
        <v>52.527588846381043</v>
      </c>
      <c r="HU13" s="63">
        <v>0</v>
      </c>
      <c r="HV13" s="63">
        <v>2.42640359756724E-2</v>
      </c>
      <c r="HW13" s="63">
        <v>0.47858855101822695</v>
      </c>
      <c r="HX13" s="63">
        <v>14.270541970409674</v>
      </c>
      <c r="HY13" s="63">
        <v>3.3212547138715918</v>
      </c>
      <c r="HZ13" s="63">
        <v>-1.4243209839326028</v>
      </c>
      <c r="IA13" s="18"/>
      <c r="IB13" s="37">
        <f>GV13-[1]KNP_Goal!G188</f>
        <v>0.86626766208973116</v>
      </c>
      <c r="IC13" s="38">
        <f t="shared" si="5"/>
        <v>6.8230103928602001E-2</v>
      </c>
      <c r="IH13" t="s">
        <v>71</v>
      </c>
      <c r="IJ13" s="29" t="s">
        <v>44</v>
      </c>
      <c r="IK13" s="10">
        <v>0.02</v>
      </c>
      <c r="IL13" s="39">
        <v>287.67673814598288</v>
      </c>
      <c r="IM13" s="39">
        <v>26.484764770911958</v>
      </c>
      <c r="IN13" s="39">
        <v>12.434766545129122</v>
      </c>
      <c r="IO13" s="39">
        <v>7.0753676885570744</v>
      </c>
      <c r="IP13" s="39">
        <v>0</v>
      </c>
      <c r="IQ13" s="39">
        <v>24.089054113811486</v>
      </c>
      <c r="IR13" s="39">
        <v>11.930198440440547</v>
      </c>
      <c r="IS13" s="39">
        <v>49.107660582066814</v>
      </c>
      <c r="IT13" s="39">
        <v>17.429588437217205</v>
      </c>
      <c r="IU13" s="39">
        <v>16.688543239766094</v>
      </c>
      <c r="IV13" s="39">
        <v>4.391352183022267</v>
      </c>
      <c r="IW13" s="39">
        <v>87.617144442072373</v>
      </c>
      <c r="IX13" s="39">
        <v>0</v>
      </c>
      <c r="IY13" s="39">
        <v>0</v>
      </c>
      <c r="IZ13" s="39">
        <v>7.1777428387522768</v>
      </c>
      <c r="JA13" s="39">
        <v>24.169081129179538</v>
      </c>
      <c r="JB13" s="39">
        <v>0.59439407022456525</v>
      </c>
      <c r="JC13" s="39">
        <v>8.5653911999191106</v>
      </c>
      <c r="JD13" s="39">
        <v>40.506609238075491</v>
      </c>
      <c r="JE13" s="39">
        <v>1.1038933401928508</v>
      </c>
      <c r="JF13" s="39">
        <v>2.1346596116900951</v>
      </c>
      <c r="JG13" s="39">
        <v>2.9127932884599663</v>
      </c>
      <c r="JH13" s="39">
        <v>1.0711402267344106</v>
      </c>
      <c r="JI13" s="39">
        <v>2.7954145009736706</v>
      </c>
      <c r="JJ13" s="39">
        <v>3.7651148562486816E-2</v>
      </c>
      <c r="JK13" s="39">
        <v>3.4976394647822291</v>
      </c>
      <c r="JL13" s="39">
        <v>48.123406642741855</v>
      </c>
      <c r="JM13" s="39">
        <v>0</v>
      </c>
      <c r="JN13" s="39">
        <v>2.28695691251991E-2</v>
      </c>
      <c r="JO13" s="39">
        <v>0.47985675776074288</v>
      </c>
      <c r="JP13" s="39">
        <v>14.090665465855555</v>
      </c>
      <c r="JQ13" s="39">
        <v>2.1718876126599351</v>
      </c>
      <c r="JR13" s="39">
        <v>-0.91375331930623815</v>
      </c>
      <c r="JS13" s="18"/>
      <c r="JT13" s="37">
        <f>IN13-[1]KNP_Goal!AY188</f>
        <v>12.434766545129122</v>
      </c>
      <c r="JU13" s="38">
        <f t="shared" si="9"/>
        <v>1</v>
      </c>
      <c r="KA13" s="40">
        <f>KD13-[1]Exec!I13</f>
        <v>8.985184368574437</v>
      </c>
      <c r="KB13" s="29" t="s">
        <v>44</v>
      </c>
      <c r="KC13" s="10">
        <v>0.02</v>
      </c>
      <c r="KD13" s="47">
        <v>296.66192251455732</v>
      </c>
      <c r="KE13" s="47">
        <v>27.606001605066378</v>
      </c>
      <c r="KF13" s="47">
        <v>12.369947017332809</v>
      </c>
      <c r="KG13" s="47">
        <v>7.0921667510750739</v>
      </c>
      <c r="KH13" s="47">
        <v>0</v>
      </c>
      <c r="KI13" s="47">
        <v>23.560548515024919</v>
      </c>
      <c r="KJ13" s="47">
        <v>12.156618078836436</v>
      </c>
      <c r="KK13" s="47">
        <v>54.592315810503322</v>
      </c>
      <c r="KL13" s="47">
        <v>18.666864911526492</v>
      </c>
      <c r="KM13" s="47">
        <v>14.725840908697561</v>
      </c>
      <c r="KN13" s="47">
        <v>3.8007906542497678</v>
      </c>
      <c r="KO13" s="47">
        <v>91.785812284977141</v>
      </c>
      <c r="KP13" s="47">
        <v>0</v>
      </c>
      <c r="KQ13" s="47">
        <v>0</v>
      </c>
      <c r="KR13" s="47">
        <v>7.3728468589453202</v>
      </c>
      <c r="KS13" s="47">
        <v>25.054639964968949</v>
      </c>
      <c r="KT13" s="47">
        <v>0.62689430563865767</v>
      </c>
      <c r="KU13" s="47">
        <v>8.863590925525612</v>
      </c>
      <c r="KV13" s="47">
        <v>41.917972055078543</v>
      </c>
      <c r="KW13" s="47">
        <v>1.0750498025787716</v>
      </c>
      <c r="KX13" s="47">
        <v>2.2135386273708901</v>
      </c>
      <c r="KY13" s="47">
        <v>2.6646804746833261</v>
      </c>
      <c r="KZ13" s="47">
        <v>1.0686086900687337</v>
      </c>
      <c r="LA13" s="47">
        <v>2.7651763073589093</v>
      </c>
      <c r="LB13" s="47">
        <v>2.930142221807807E-2</v>
      </c>
      <c r="LC13" s="47">
        <v>3.6780549577437682</v>
      </c>
      <c r="LD13" s="47">
        <v>48.269885718266067</v>
      </c>
      <c r="LE13" s="47">
        <v>0</v>
      </c>
      <c r="LF13" s="47">
        <v>2.230371493429837E-2</v>
      </c>
      <c r="LG13" s="47">
        <v>0.28257469110719774</v>
      </c>
      <c r="LH13" s="47">
        <v>17.024259467034568</v>
      </c>
      <c r="LI13" s="47">
        <v>2.1499860510474571</v>
      </c>
      <c r="LJ13" s="47">
        <v>-1.0819071740635309</v>
      </c>
      <c r="LK13" s="18"/>
      <c r="LL13" s="42">
        <v>2.1718876126599351</v>
      </c>
      <c r="LM13" s="55">
        <v>0.25</v>
      </c>
    </row>
    <row r="14" spans="1:325" ht="15.75" customHeight="1" x14ac:dyDescent="0.35">
      <c r="A14" s="44" t="s">
        <v>70</v>
      </c>
      <c r="B14" s="12" t="s">
        <v>45</v>
      </c>
      <c r="C14" s="10">
        <v>0.03</v>
      </c>
      <c r="D14" s="11">
        <v>0</v>
      </c>
      <c r="E14" s="61">
        <v>199.8365357339672</v>
      </c>
      <c r="F14" s="61">
        <v>17.942327677968319</v>
      </c>
      <c r="G14" s="61">
        <v>12.215914333460107</v>
      </c>
      <c r="H14" s="61">
        <v>5.8231466154001241</v>
      </c>
      <c r="I14" s="61">
        <v>0</v>
      </c>
      <c r="J14" s="61">
        <v>29.251693314125294</v>
      </c>
      <c r="K14" s="61">
        <v>14.883740230956741</v>
      </c>
      <c r="L14" s="61">
        <v>48.381068777660545</v>
      </c>
      <c r="M14" s="61">
        <v>14.883484670714722</v>
      </c>
      <c r="N14" s="61">
        <v>0.63264317034146955</v>
      </c>
      <c r="O14" s="61">
        <v>0.1737667983284398</v>
      </c>
      <c r="P14" s="61">
        <v>64.070963417045178</v>
      </c>
      <c r="Q14" s="61">
        <v>0</v>
      </c>
      <c r="R14" s="61">
        <v>0</v>
      </c>
      <c r="S14" s="61">
        <v>5.1477115185007278</v>
      </c>
      <c r="T14" s="61">
        <v>19.24602012763544</v>
      </c>
      <c r="U14" s="61">
        <v>0.33355589193818841</v>
      </c>
      <c r="V14" s="61">
        <v>3.7315604077834452</v>
      </c>
      <c r="W14" s="61">
        <v>28.458847945857801</v>
      </c>
      <c r="X14" s="61">
        <v>1.4052906303572481</v>
      </c>
      <c r="Y14" s="61">
        <v>2.8272370002687492</v>
      </c>
      <c r="Z14" s="61">
        <v>2.7180971587843352</v>
      </c>
      <c r="AA14" s="61">
        <v>0.11779353318411376</v>
      </c>
      <c r="AB14" s="61">
        <v>3.1086189814126084</v>
      </c>
      <c r="AC14" s="61">
        <v>6.3195754638932122E-2</v>
      </c>
      <c r="AD14" s="61">
        <v>3.4839527389164504E-3</v>
      </c>
      <c r="AE14" s="61">
        <v>0.11922998133665455</v>
      </c>
      <c r="AF14" s="61">
        <v>0</v>
      </c>
      <c r="AG14" s="61">
        <v>1.9476301006203092E-2</v>
      </c>
      <c r="AH14" s="61">
        <v>-0.23952246908985383</v>
      </c>
      <c r="AI14" s="61">
        <v>11.074841670838151</v>
      </c>
      <c r="AJ14" s="61">
        <v>3.1498969208709164</v>
      </c>
      <c r="AK14" s="61">
        <v>2.8171163267472252</v>
      </c>
      <c r="AL14" s="18"/>
      <c r="AM14" s="18">
        <f t="shared" si="0"/>
        <v>49.013711948002012</v>
      </c>
      <c r="AN14" s="12"/>
      <c r="AO14" s="27"/>
      <c r="AP14" s="28"/>
      <c r="AQ14" s="28"/>
      <c r="AV14" s="44" t="s">
        <v>70</v>
      </c>
      <c r="AW14" s="29" t="s">
        <v>45</v>
      </c>
      <c r="AX14" s="10">
        <v>0.03</v>
      </c>
      <c r="AY14" s="11">
        <v>0</v>
      </c>
      <c r="AZ14" s="64">
        <f>184.04786241074-CC14</f>
        <v>182.0983707942695</v>
      </c>
      <c r="BA14" s="30">
        <v>21.472638861401883</v>
      </c>
      <c r="BB14" s="30">
        <v>13.019881753803375</v>
      </c>
      <c r="BC14" s="30">
        <v>6.474005446096589</v>
      </c>
      <c r="BD14" s="30">
        <v>0</v>
      </c>
      <c r="BE14" s="30">
        <v>20.391801830807612</v>
      </c>
      <c r="BF14" s="30">
        <v>10.77509012359563</v>
      </c>
      <c r="BG14" s="30">
        <v>34.609674899157511</v>
      </c>
      <c r="BH14" s="30">
        <v>14.82254965513687</v>
      </c>
      <c r="BI14" s="30">
        <v>1.9773884412048475</v>
      </c>
      <c r="BJ14" s="30">
        <v>0.69676422811493599</v>
      </c>
      <c r="BK14" s="30">
        <v>52.10637722361416</v>
      </c>
      <c r="BL14" s="30">
        <v>0</v>
      </c>
      <c r="BM14" s="30">
        <v>0</v>
      </c>
      <c r="BN14" s="30">
        <v>5.6969258794118032</v>
      </c>
      <c r="BO14" s="30">
        <v>20.415941828105034</v>
      </c>
      <c r="BP14" s="30">
        <v>0.4029170924066493</v>
      </c>
      <c r="BQ14" s="30">
        <v>3.8645792772942507</v>
      </c>
      <c r="BR14" s="30">
        <v>30.380364077217738</v>
      </c>
      <c r="BS14" s="30">
        <v>1.578926158306257</v>
      </c>
      <c r="BT14" s="30">
        <v>6.465992573681385</v>
      </c>
      <c r="BU14" s="30">
        <v>2.7505257463361796</v>
      </c>
      <c r="BV14" s="30">
        <v>0.14292602545590277</v>
      </c>
      <c r="BW14" s="30">
        <v>3.109632353854761</v>
      </c>
      <c r="BX14" s="30">
        <v>8.0405001094622106E-2</v>
      </c>
      <c r="BY14" s="30">
        <v>7.7595556783226121E-3</v>
      </c>
      <c r="BZ14" s="30">
        <v>9.1990770591537291E-2</v>
      </c>
      <c r="CA14" s="30">
        <v>0</v>
      </c>
      <c r="CB14" s="30">
        <v>1.4516085373269077E-2</v>
      </c>
      <c r="CC14" s="30">
        <v>1.9494916164705045</v>
      </c>
      <c r="CD14" s="30">
        <v>10.571007456017208</v>
      </c>
      <c r="CE14" s="30">
        <v>1.6420261831442677</v>
      </c>
      <c r="CF14" s="30">
        <v>1.0224675340591318</v>
      </c>
      <c r="CG14" s="18"/>
      <c r="CH14" s="52" t="s">
        <v>45</v>
      </c>
      <c r="CI14" s="31">
        <f>BG14/[1]KNP_Goal!L14</f>
        <v>1.00445594775047</v>
      </c>
      <c r="CJ14" s="31">
        <f>BI14/[1]KNP_Goal!N14</f>
        <v>0.51442499181389678</v>
      </c>
      <c r="CK14" s="19">
        <f>BG14-[1]KNP_Goal!L14</f>
        <v>0.15353476014232115</v>
      </c>
      <c r="CL14" s="19">
        <f>BI14-[1]KNP_Goal!N14</f>
        <v>-1.8664925378907522</v>
      </c>
      <c r="CO14" s="44" t="s">
        <v>70</v>
      </c>
      <c r="CP14" s="29" t="s">
        <v>45</v>
      </c>
      <c r="CQ14" s="10">
        <v>0.03</v>
      </c>
      <c r="CR14" s="11">
        <v>0</v>
      </c>
      <c r="CS14" s="30">
        <f t="shared" si="7"/>
        <v>180.35786241074001</v>
      </c>
      <c r="CT14" s="30">
        <v>21.472638861401883</v>
      </c>
      <c r="CU14" s="30">
        <v>13.019881753803375</v>
      </c>
      <c r="CV14" s="30">
        <v>6.474005446096589</v>
      </c>
      <c r="CW14" s="30">
        <v>0</v>
      </c>
      <c r="CX14" s="30">
        <v>20.391801830807612</v>
      </c>
      <c r="CY14" s="30">
        <v>10.77509012359563</v>
      </c>
      <c r="CZ14" s="30">
        <v>34.609674899157511</v>
      </c>
      <c r="DA14" s="30">
        <v>14.82254965513687</v>
      </c>
      <c r="DB14" s="30">
        <v>1.9773884412048475</v>
      </c>
      <c r="DC14" s="30">
        <v>0.69676422811493599</v>
      </c>
      <c r="DD14" s="30">
        <v>52.10637722361416</v>
      </c>
      <c r="DE14" s="30">
        <v>0</v>
      </c>
      <c r="DF14" s="30">
        <v>0</v>
      </c>
      <c r="DG14" s="30">
        <v>5.6969258794118032</v>
      </c>
      <c r="DH14" s="30">
        <v>20.415941828105034</v>
      </c>
      <c r="DI14" s="30">
        <v>0.4029170924066493</v>
      </c>
      <c r="DJ14" s="30">
        <v>3.8645792772942507</v>
      </c>
      <c r="DK14" s="30">
        <v>30.380364077217738</v>
      </c>
      <c r="DL14" s="30">
        <v>1.578926158306257</v>
      </c>
      <c r="DM14" s="30">
        <v>6.465992573681385</v>
      </c>
      <c r="DN14" s="30">
        <v>2.7505257463361796</v>
      </c>
      <c r="DO14" s="30">
        <v>0.14292602545590277</v>
      </c>
      <c r="DP14" s="30">
        <v>3.109632353854761</v>
      </c>
      <c r="DQ14" s="30">
        <v>8.0405001094622106E-2</v>
      </c>
      <c r="DR14" s="30">
        <v>7.7595556783226121E-3</v>
      </c>
      <c r="DS14" s="30">
        <v>9.1990770591537291E-2</v>
      </c>
      <c r="DT14" s="30">
        <v>0</v>
      </c>
      <c r="DU14" s="30">
        <v>1.4516085373269077E-2</v>
      </c>
      <c r="DV14" s="30">
        <v>1.9494916164705045</v>
      </c>
      <c r="DW14" s="30">
        <f t="shared" si="8"/>
        <v>9.8210074560172078</v>
      </c>
      <c r="DX14" s="30">
        <v>1.6420261831442677</v>
      </c>
      <c r="DY14" s="53">
        <v>1.02246753405913</v>
      </c>
      <c r="DZ14" s="18"/>
      <c r="EA14" s="52" t="s">
        <v>45</v>
      </c>
      <c r="EB14" s="31" t="e">
        <f>CZ14/[1]KNP_Goal!BE14</f>
        <v>#DIV/0!</v>
      </c>
      <c r="EC14" s="31" t="e">
        <f>DB14/[1]KNP_Goal!BG14</f>
        <v>#DIV/0!</v>
      </c>
      <c r="ED14" s="19">
        <f>CZ14-[1]KNP_Goal!BE14</f>
        <v>34.609674899157511</v>
      </c>
      <c r="EE14" s="19">
        <f>DB14-[1]KNP_Goal!BG14</f>
        <v>1.9773884412048475</v>
      </c>
      <c r="EF14">
        <v>0.75</v>
      </c>
      <c r="EG14" s="30">
        <v>10.571007456017208</v>
      </c>
      <c r="EH14" s="33">
        <f t="shared" si="1"/>
        <v>9.8210074560172078</v>
      </c>
      <c r="EI14" s="64">
        <f>184.04786241074-FN14</f>
        <v>181.10786241074001</v>
      </c>
      <c r="EJ14" s="19">
        <f t="shared" si="2"/>
        <v>180.35786241074001</v>
      </c>
      <c r="EP14" s="44" t="s">
        <v>70</v>
      </c>
      <c r="EQ14" s="29" t="s">
        <v>45</v>
      </c>
      <c r="ER14" s="10">
        <v>0.03</v>
      </c>
      <c r="ES14" s="11">
        <v>0</v>
      </c>
      <c r="ET14" s="20">
        <v>179.03</v>
      </c>
      <c r="EU14" s="20">
        <v>19.39</v>
      </c>
      <c r="EV14" s="20">
        <v>13.39</v>
      </c>
      <c r="EW14" s="20">
        <v>6.36</v>
      </c>
      <c r="EX14" s="20">
        <v>0</v>
      </c>
      <c r="EY14" s="20">
        <v>19.66</v>
      </c>
      <c r="EZ14" s="20">
        <v>10.76</v>
      </c>
      <c r="FA14" s="20">
        <v>33.590000000000003</v>
      </c>
      <c r="FB14" s="20">
        <v>14.45</v>
      </c>
      <c r="FC14" s="20">
        <v>3.51</v>
      </c>
      <c r="FD14" s="20">
        <v>1.24</v>
      </c>
      <c r="FE14" s="20">
        <v>52.79</v>
      </c>
      <c r="FF14" s="20">
        <v>0</v>
      </c>
      <c r="FG14" s="20">
        <v>0</v>
      </c>
      <c r="FH14" s="20">
        <v>5.86</v>
      </c>
      <c r="FI14" s="20">
        <v>20.84</v>
      </c>
      <c r="FJ14" s="20">
        <v>0.4</v>
      </c>
      <c r="FK14" s="20">
        <v>5.96</v>
      </c>
      <c r="FL14" s="20">
        <v>33.06</v>
      </c>
      <c r="FM14" s="20">
        <v>1.21</v>
      </c>
      <c r="FN14" s="20">
        <v>2.94</v>
      </c>
      <c r="FO14" s="20">
        <v>2.73</v>
      </c>
      <c r="FP14" s="20">
        <v>0.6</v>
      </c>
      <c r="FQ14" s="20">
        <v>3.01</v>
      </c>
      <c r="FR14" s="20">
        <v>7.0000000000000007E-2</v>
      </c>
      <c r="FS14" s="20">
        <v>0.01</v>
      </c>
      <c r="FT14" s="20">
        <v>0.11</v>
      </c>
      <c r="FU14" s="20">
        <v>0</v>
      </c>
      <c r="FV14" s="20">
        <v>0.03</v>
      </c>
      <c r="FW14" s="20">
        <v>0.74</v>
      </c>
      <c r="FX14" s="20">
        <v>9.57</v>
      </c>
      <c r="FY14" s="20">
        <v>1.53</v>
      </c>
      <c r="FZ14" s="20">
        <v>1.08</v>
      </c>
      <c r="GA14" s="18"/>
      <c r="GB14" s="52" t="s">
        <v>45</v>
      </c>
      <c r="GC14" s="31" t="e">
        <f>FA14/[1]KNP_Goal!DD14</f>
        <v>#DIV/0!</v>
      </c>
      <c r="GD14" s="31" t="e">
        <f>FC14/[1]KNP_Goal!DF14</f>
        <v>#DIV/0!</v>
      </c>
      <c r="GE14" s="19">
        <f>FA14-[1]KNP_Goal!DD14</f>
        <v>33.590000000000003</v>
      </c>
      <c r="GF14" s="19">
        <f>FC14-[1]KNP_Goal!DF14</f>
        <v>3.51</v>
      </c>
      <c r="GG14">
        <v>0.75</v>
      </c>
      <c r="GH14" s="30">
        <v>10.571007456017208</v>
      </c>
      <c r="GI14" s="33">
        <f t="shared" si="3"/>
        <v>9.8210074560172078</v>
      </c>
      <c r="GJ14" s="64" t="e">
        <f>184.04786241074-#REF!</f>
        <v>#REF!</v>
      </c>
      <c r="GK14" s="33" t="e">
        <f t="shared" si="4"/>
        <v>#REF!</v>
      </c>
      <c r="GQ14" s="44" t="s">
        <v>70</v>
      </c>
      <c r="GR14" s="29" t="s">
        <v>45</v>
      </c>
      <c r="GS14" s="10">
        <v>0.03</v>
      </c>
      <c r="GT14" s="51">
        <v>174.0582820175625</v>
      </c>
      <c r="GU14" s="51">
        <v>18.175441261137287</v>
      </c>
      <c r="GV14" s="51">
        <v>13.007598904491777</v>
      </c>
      <c r="GW14" s="51">
        <v>5.48385971630369</v>
      </c>
      <c r="GX14" s="51">
        <v>0</v>
      </c>
      <c r="GY14" s="51">
        <v>23.101062567112631</v>
      </c>
      <c r="GZ14" s="51">
        <v>11.687001623118588</v>
      </c>
      <c r="HA14" s="51">
        <v>35.711601174604795</v>
      </c>
      <c r="HB14" s="51">
        <v>13.75769102630751</v>
      </c>
      <c r="HC14" s="51">
        <v>3.7544009964273823</v>
      </c>
      <c r="HD14" s="51">
        <v>0.99431877854397954</v>
      </c>
      <c r="HE14" s="51">
        <v>54.21801197588367</v>
      </c>
      <c r="HF14" s="51">
        <v>0</v>
      </c>
      <c r="HG14" s="51">
        <v>0</v>
      </c>
      <c r="HH14" s="51">
        <v>5.5323182971199882</v>
      </c>
      <c r="HI14" s="51">
        <v>17.451393236001159</v>
      </c>
      <c r="HJ14" s="51">
        <v>0.33484065505129451</v>
      </c>
      <c r="HK14" s="51">
        <v>3.9777969516888017</v>
      </c>
      <c r="HL14" s="51">
        <v>27.296349139861242</v>
      </c>
      <c r="HM14" s="51">
        <v>1.0998034851069347</v>
      </c>
      <c r="HN14" s="51">
        <v>2.3714907862254337</v>
      </c>
      <c r="HO14" s="51">
        <v>2.7829014842847193</v>
      </c>
      <c r="HP14" s="51">
        <v>0.53557692571134441</v>
      </c>
      <c r="HQ14" s="51">
        <v>2.8482608770124265</v>
      </c>
      <c r="HR14" s="51">
        <v>6.8518121850329336E-2</v>
      </c>
      <c r="HS14" s="51">
        <v>5.9035508962615993E-3</v>
      </c>
      <c r="HT14" s="51">
        <v>0.11969553522773163</v>
      </c>
      <c r="HU14" s="51">
        <v>0</v>
      </c>
      <c r="HV14" s="51">
        <v>2.6730070849753391E-2</v>
      </c>
      <c r="HW14" s="51">
        <v>0.3904730226893704</v>
      </c>
      <c r="HX14" s="51">
        <v>9.2319439795013913</v>
      </c>
      <c r="HY14" s="51">
        <v>1.4739469468228932</v>
      </c>
      <c r="HZ14" s="51">
        <v>0.13371204347501475</v>
      </c>
      <c r="IA14" s="18"/>
      <c r="IB14" s="37">
        <f>GV14-[1]KNP_Goal!G189</f>
        <v>1.8352943944917772</v>
      </c>
      <c r="IC14" s="38">
        <f t="shared" si="5"/>
        <v>0.14109401804033289</v>
      </c>
      <c r="IJ14" s="29" t="s">
        <v>45</v>
      </c>
      <c r="IK14" s="10">
        <v>0.03</v>
      </c>
      <c r="IL14" s="39">
        <v>174.22974783823398</v>
      </c>
      <c r="IM14" s="39">
        <v>17.873336398004856</v>
      </c>
      <c r="IN14" s="39">
        <v>12.973251178777229</v>
      </c>
      <c r="IO14" s="39">
        <v>5.3456270826972929</v>
      </c>
      <c r="IP14" s="39">
        <v>0</v>
      </c>
      <c r="IQ14" s="39">
        <v>23.042577586751744</v>
      </c>
      <c r="IR14" s="39">
        <v>10.737935370340288</v>
      </c>
      <c r="IS14" s="39">
        <v>37.645204327822292</v>
      </c>
      <c r="IT14" s="39">
        <v>13.758236375824309</v>
      </c>
      <c r="IU14" s="39">
        <v>3.2207040886588705</v>
      </c>
      <c r="IV14" s="39">
        <v>0.84021543421042777</v>
      </c>
      <c r="IW14" s="39">
        <v>55.4643602265159</v>
      </c>
      <c r="IX14" s="39">
        <v>0</v>
      </c>
      <c r="IY14" s="39">
        <v>0</v>
      </c>
      <c r="IZ14" s="39">
        <v>5.3825084083713133</v>
      </c>
      <c r="JA14" s="39">
        <v>17.458298178615532</v>
      </c>
      <c r="JB14" s="39">
        <v>0.35143514319291302</v>
      </c>
      <c r="JC14" s="39">
        <v>4.3807390995692179</v>
      </c>
      <c r="JD14" s="39">
        <v>27.572980829748975</v>
      </c>
      <c r="JE14" s="39">
        <v>1.1179494697444383</v>
      </c>
      <c r="JF14" s="39">
        <v>2.0888293974710721</v>
      </c>
      <c r="JG14" s="39">
        <v>2.7877601965662171</v>
      </c>
      <c r="JH14" s="39">
        <v>0.51967723057566562</v>
      </c>
      <c r="JI14" s="39">
        <v>2.8121389595850812</v>
      </c>
      <c r="JJ14" s="39">
        <v>0.11396212335549365</v>
      </c>
      <c r="JK14" s="39">
        <v>6.3364590395622814E-3</v>
      </c>
      <c r="JL14" s="39">
        <v>0.1177477351755323</v>
      </c>
      <c r="JM14" s="39">
        <v>0</v>
      </c>
      <c r="JN14" s="39">
        <v>2.7845333628089546E-2</v>
      </c>
      <c r="JO14" s="39">
        <v>0.32949675024724839</v>
      </c>
      <c r="JP14" s="39">
        <v>9.2578331849778159</v>
      </c>
      <c r="JQ14" s="39">
        <v>1.376679501373244</v>
      </c>
      <c r="JR14" s="39">
        <v>0.65446237071031987</v>
      </c>
      <c r="JS14" s="18"/>
      <c r="JT14" s="37">
        <f>IN14-[1]KNP_Goal!AY189</f>
        <v>12.973251178777229</v>
      </c>
      <c r="JU14" s="38">
        <f t="shared" si="9"/>
        <v>1</v>
      </c>
      <c r="KA14" s="40">
        <f>KD14-[1]Exec!I14</f>
        <v>-0.91576656552925328</v>
      </c>
      <c r="KB14" s="29" t="s">
        <v>45</v>
      </c>
      <c r="KC14" s="10">
        <v>0.03</v>
      </c>
      <c r="KD14" s="47">
        <v>173.31398127270472</v>
      </c>
      <c r="KE14" s="47">
        <v>17.816050049671311</v>
      </c>
      <c r="KF14" s="47">
        <v>12.256991984708639</v>
      </c>
      <c r="KG14" s="47">
        <v>5.1662138543224838</v>
      </c>
      <c r="KH14" s="47">
        <v>0</v>
      </c>
      <c r="KI14" s="47">
        <v>22.003549694160473</v>
      </c>
      <c r="KJ14" s="47">
        <v>10.596747468280471</v>
      </c>
      <c r="KK14" s="47">
        <v>37.770042079114162</v>
      </c>
      <c r="KL14" s="47">
        <v>13.40370332266955</v>
      </c>
      <c r="KM14" s="47">
        <v>3.213842884305238</v>
      </c>
      <c r="KN14" s="47">
        <v>0.83435327787575531</v>
      </c>
      <c r="KO14" s="47">
        <v>55.221941563964705</v>
      </c>
      <c r="KP14" s="47">
        <v>0</v>
      </c>
      <c r="KQ14" s="47">
        <v>0</v>
      </c>
      <c r="KR14" s="47">
        <v>5.4208014902441874</v>
      </c>
      <c r="KS14" s="47">
        <v>17.421368451064495</v>
      </c>
      <c r="KT14" s="47">
        <v>0.34785136474626993</v>
      </c>
      <c r="KU14" s="47">
        <v>3.8161148177325188</v>
      </c>
      <c r="KV14" s="47">
        <v>27.006136123787471</v>
      </c>
      <c r="KW14" s="47">
        <v>0.99360056880984149</v>
      </c>
      <c r="KX14" s="47">
        <v>2.2158422151167758</v>
      </c>
      <c r="KY14" s="47">
        <v>2.8664531445039594</v>
      </c>
      <c r="KZ14" s="47">
        <v>0.51147197878578887</v>
      </c>
      <c r="LA14" s="47">
        <v>2.8156749448999383</v>
      </c>
      <c r="LB14" s="47">
        <v>6.1565601540655372E-2</v>
      </c>
      <c r="LC14" s="47">
        <v>5.5822199613729268E-3</v>
      </c>
      <c r="LD14" s="47">
        <v>0.11465015256314265</v>
      </c>
      <c r="LE14" s="47">
        <v>0</v>
      </c>
      <c r="LF14" s="47">
        <v>2.9770902087222939E-2</v>
      </c>
      <c r="LG14" s="47">
        <v>0.26302701196209149</v>
      </c>
      <c r="LH14" s="47">
        <v>11.491472340448476</v>
      </c>
      <c r="LI14" s="47">
        <v>1.3931907107913493</v>
      </c>
      <c r="LJ14" s="47">
        <v>0.47682214595695882</v>
      </c>
      <c r="LK14" s="18"/>
      <c r="LL14" s="42">
        <v>1.376679501373244</v>
      </c>
      <c r="LM14" s="55">
        <v>0.25</v>
      </c>
    </row>
    <row r="15" spans="1:325" ht="15.75" customHeight="1" x14ac:dyDescent="0.35">
      <c r="A15" s="44" t="s">
        <v>70</v>
      </c>
      <c r="B15" s="9" t="s">
        <v>46</v>
      </c>
      <c r="C15" s="10">
        <v>0.01</v>
      </c>
      <c r="D15" s="11">
        <v>0</v>
      </c>
      <c r="E15" s="61">
        <v>437.58330828696569</v>
      </c>
      <c r="F15" s="61">
        <v>34.155524682245094</v>
      </c>
      <c r="G15" s="61">
        <v>18.497778650479212</v>
      </c>
      <c r="H15" s="61">
        <v>10.141512716135649</v>
      </c>
      <c r="I15" s="61">
        <v>2.354652222191417</v>
      </c>
      <c r="J15" s="61">
        <v>11.906125243540471</v>
      </c>
      <c r="K15" s="61">
        <v>5.1459453296845279</v>
      </c>
      <c r="L15" s="61">
        <v>107.30806705549158</v>
      </c>
      <c r="M15" s="61">
        <v>26.657469377118858</v>
      </c>
      <c r="N15" s="61">
        <v>64.139342511377009</v>
      </c>
      <c r="O15" s="61">
        <v>12.709969232287692</v>
      </c>
      <c r="P15" s="61">
        <v>210.81484817627515</v>
      </c>
      <c r="Q15" s="61">
        <v>0</v>
      </c>
      <c r="R15" s="61">
        <v>0</v>
      </c>
      <c r="S15" s="61">
        <v>8.174690524028577</v>
      </c>
      <c r="T15" s="61">
        <v>30.729995521972704</v>
      </c>
      <c r="U15" s="61">
        <v>0.74494369566842678</v>
      </c>
      <c r="V15" s="61">
        <v>7.3131491211568465</v>
      </c>
      <c r="W15" s="61">
        <v>46.962778862826553</v>
      </c>
      <c r="X15" s="61">
        <v>1.5560677492830051</v>
      </c>
      <c r="Y15" s="61">
        <v>2.8461231667822187</v>
      </c>
      <c r="Z15" s="61">
        <v>2.9460453225743679</v>
      </c>
      <c r="AA15" s="61">
        <v>2.2401059184997427</v>
      </c>
      <c r="AB15" s="61">
        <v>4.6767147874305124</v>
      </c>
      <c r="AC15" s="61">
        <v>4.0105792378203872E-2</v>
      </c>
      <c r="AD15" s="61">
        <v>7.1129522292875447E-2</v>
      </c>
      <c r="AE15" s="61">
        <v>0.13178039989045209</v>
      </c>
      <c r="AF15" s="61">
        <v>5.6538211802190403</v>
      </c>
      <c r="AG15" s="61">
        <v>3.5418725185179496</v>
      </c>
      <c r="AH15" s="61">
        <v>46.665914762083027</v>
      </c>
      <c r="AI15" s="61">
        <v>19.887329923808906</v>
      </c>
      <c r="AJ15" s="61">
        <v>3.3633237170532171</v>
      </c>
      <c r="AK15" s="61">
        <v>3.9838076427740816</v>
      </c>
      <c r="AL15" s="18"/>
      <c r="AM15" s="18">
        <f t="shared" si="0"/>
        <v>171.4474095668686</v>
      </c>
      <c r="AN15" s="9"/>
      <c r="AO15" s="27"/>
      <c r="AP15" s="28"/>
      <c r="AQ15" s="28"/>
      <c r="AV15" s="44" t="s">
        <v>70</v>
      </c>
      <c r="AW15" s="29" t="s">
        <v>46</v>
      </c>
      <c r="AX15" s="10">
        <v>0.01</v>
      </c>
      <c r="AY15" s="11">
        <v>0</v>
      </c>
      <c r="AZ15" s="30">
        <v>379.72962407343647</v>
      </c>
      <c r="BA15" s="30">
        <v>34.173822350367196</v>
      </c>
      <c r="BB15" s="30">
        <v>20.695031795543134</v>
      </c>
      <c r="BC15" s="30">
        <v>11.857849510675324</v>
      </c>
      <c r="BD15" s="30">
        <v>2.4706254801963849</v>
      </c>
      <c r="BE15" s="30">
        <v>16.937053462033457</v>
      </c>
      <c r="BF15" s="30">
        <v>8.285123175011341</v>
      </c>
      <c r="BG15" s="30">
        <v>70.246860711515993</v>
      </c>
      <c r="BH15" s="30">
        <v>26.21829190503647</v>
      </c>
      <c r="BI15" s="30">
        <v>32.407296975887519</v>
      </c>
      <c r="BJ15" s="30">
        <v>11.459898319832478</v>
      </c>
      <c r="BK15" s="30">
        <v>140.33234791227247</v>
      </c>
      <c r="BL15" s="30">
        <v>1.4198547968681161E-4</v>
      </c>
      <c r="BM15" s="30">
        <v>0</v>
      </c>
      <c r="BN15" s="30">
        <v>8.7199281640467881</v>
      </c>
      <c r="BO15" s="30">
        <v>31.789728109125029</v>
      </c>
      <c r="BP15" s="30">
        <v>0.71705869178995441</v>
      </c>
      <c r="BQ15" s="30">
        <v>7.5267228630351211</v>
      </c>
      <c r="BR15" s="30">
        <v>48.753437827996883</v>
      </c>
      <c r="BS15" s="30">
        <v>1.6227495097064151</v>
      </c>
      <c r="BT15" s="30">
        <v>2.9962510619486298</v>
      </c>
      <c r="BU15" s="30">
        <v>2.8801219268349088</v>
      </c>
      <c r="BV15" s="30">
        <v>2.8390256598994394</v>
      </c>
      <c r="BW15" s="30">
        <v>4.6771582474598032</v>
      </c>
      <c r="BX15" s="30">
        <v>3.7390060796533342E-2</v>
      </c>
      <c r="BY15" s="30">
        <v>0.11606109148879244</v>
      </c>
      <c r="BZ15" s="30">
        <v>0.11570147374161847</v>
      </c>
      <c r="CA15" s="30">
        <v>5.7757465611284582</v>
      </c>
      <c r="CB15" s="30">
        <v>3.5198254749543993</v>
      </c>
      <c r="CC15" s="30">
        <v>46.396857705517199</v>
      </c>
      <c r="CD15" s="30">
        <v>19.268920865629255</v>
      </c>
      <c r="CE15" s="30">
        <v>3.0935031216340478</v>
      </c>
      <c r="CF15" s="30">
        <v>2.8848778131209656</v>
      </c>
      <c r="CG15" s="18"/>
      <c r="CH15" s="45" t="s">
        <v>46</v>
      </c>
      <c r="CI15" s="31">
        <f>BG15/[1]KNP_Goal!L15</f>
        <v>0.83888038323970238</v>
      </c>
      <c r="CJ15" s="31">
        <f>BI15/[1]KNP_Goal!N15</f>
        <v>2.2979787176444506</v>
      </c>
      <c r="CK15" s="19">
        <f>BG15-[1]KNP_Goal!L15</f>
        <v>-13.491967988026502</v>
      </c>
      <c r="CL15" s="19">
        <f>BI15-[1]KNP_Goal!N15</f>
        <v>18.304774299303851</v>
      </c>
      <c r="CO15" s="44" t="s">
        <v>70</v>
      </c>
      <c r="CP15" s="29" t="s">
        <v>46</v>
      </c>
      <c r="CQ15" s="10">
        <v>0.01</v>
      </c>
      <c r="CR15" s="11">
        <v>0</v>
      </c>
      <c r="CS15" s="30">
        <f t="shared" si="7"/>
        <v>378.97962407343647</v>
      </c>
      <c r="CT15" s="30">
        <v>34.173822350367196</v>
      </c>
      <c r="CU15" s="30">
        <v>20.695031795543134</v>
      </c>
      <c r="CV15" s="30">
        <v>11.857849510675324</v>
      </c>
      <c r="CW15" s="30">
        <v>2.4706254801963849</v>
      </c>
      <c r="CX15" s="30">
        <v>16.937053462033457</v>
      </c>
      <c r="CY15" s="30">
        <v>8.285123175011341</v>
      </c>
      <c r="CZ15" s="30">
        <v>70.246860711515993</v>
      </c>
      <c r="DA15" s="30">
        <v>26.21829190503647</v>
      </c>
      <c r="DB15" s="30">
        <v>32.407296975887519</v>
      </c>
      <c r="DC15" s="30">
        <v>11.459898319832478</v>
      </c>
      <c r="DD15" s="30">
        <v>140.33234791227247</v>
      </c>
      <c r="DE15" s="30">
        <v>1.4198547968681161E-4</v>
      </c>
      <c r="DF15" s="30">
        <v>0</v>
      </c>
      <c r="DG15" s="30">
        <v>8.7199281640467881</v>
      </c>
      <c r="DH15" s="30">
        <v>31.789728109125029</v>
      </c>
      <c r="DI15" s="30">
        <v>0.71705869178995441</v>
      </c>
      <c r="DJ15" s="30">
        <v>7.5267228630351211</v>
      </c>
      <c r="DK15" s="30">
        <v>48.753437827996883</v>
      </c>
      <c r="DL15" s="30">
        <v>1.6227495097064151</v>
      </c>
      <c r="DM15" s="30">
        <v>2.9962510619486298</v>
      </c>
      <c r="DN15" s="30">
        <v>2.8801219268349088</v>
      </c>
      <c r="DO15" s="30">
        <v>2.8390256598994394</v>
      </c>
      <c r="DP15" s="30">
        <v>4.6771582474598032</v>
      </c>
      <c r="DQ15" s="30">
        <v>3.7390060796533342E-2</v>
      </c>
      <c r="DR15" s="30">
        <v>0.11606109148879244</v>
      </c>
      <c r="DS15" s="30">
        <v>0.11570147374161847</v>
      </c>
      <c r="DT15" s="30">
        <v>5.7757465611284582</v>
      </c>
      <c r="DU15" s="30">
        <v>3.5198254749543993</v>
      </c>
      <c r="DV15" s="30">
        <v>46.396857705517199</v>
      </c>
      <c r="DW15" s="30">
        <f t="shared" si="8"/>
        <v>18.518920865629255</v>
      </c>
      <c r="DX15" s="30">
        <v>3.0935031216340478</v>
      </c>
      <c r="DY15" s="53">
        <v>2.88487781312097</v>
      </c>
      <c r="DZ15" s="18"/>
      <c r="EA15" s="45" t="s">
        <v>46</v>
      </c>
      <c r="EB15" s="31" t="e">
        <f>CZ15/[1]KNP_Goal!BE15</f>
        <v>#DIV/0!</v>
      </c>
      <c r="EC15" s="31" t="e">
        <f>DB15/[1]KNP_Goal!BG15</f>
        <v>#DIV/0!</v>
      </c>
      <c r="ED15" s="19">
        <f>CZ15-[1]KNP_Goal!BE15</f>
        <v>70.246860711515993</v>
      </c>
      <c r="EE15" s="19">
        <f>DB15-[1]KNP_Goal!BG15</f>
        <v>32.407296975887519</v>
      </c>
      <c r="EF15">
        <v>0.75</v>
      </c>
      <c r="EG15" s="30">
        <v>19.268920865629255</v>
      </c>
      <c r="EH15" s="33">
        <f t="shared" si="1"/>
        <v>18.518920865629255</v>
      </c>
      <c r="EI15" s="30">
        <v>379.72962407343647</v>
      </c>
      <c r="EJ15" s="19">
        <f t="shared" si="2"/>
        <v>378.97962407343647</v>
      </c>
      <c r="EP15" s="44" t="s">
        <v>70</v>
      </c>
      <c r="EQ15" s="29" t="s">
        <v>46</v>
      </c>
      <c r="ER15" s="10">
        <v>0.01</v>
      </c>
      <c r="ES15" s="11">
        <v>0</v>
      </c>
      <c r="ET15" s="62">
        <f t="shared" ref="ET15" si="12">GK15</f>
        <v>378.97962407343647</v>
      </c>
      <c r="EU15" s="62">
        <v>34.173822350367196</v>
      </c>
      <c r="EV15" s="62">
        <v>20.695031795543134</v>
      </c>
      <c r="EW15" s="62">
        <v>11.857849510675324</v>
      </c>
      <c r="EX15" s="62">
        <v>2.4706254801963849</v>
      </c>
      <c r="EY15" s="62">
        <v>16.937053462033457</v>
      </c>
      <c r="EZ15" s="62">
        <v>8.285123175011341</v>
      </c>
      <c r="FA15" s="62">
        <v>70.246860711515993</v>
      </c>
      <c r="FB15" s="62">
        <v>26.21829190503647</v>
      </c>
      <c r="FC15" s="62">
        <v>32.407296975887519</v>
      </c>
      <c r="FD15" s="62">
        <v>11.459898319832478</v>
      </c>
      <c r="FE15" s="62">
        <v>140.33234791227247</v>
      </c>
      <c r="FF15" s="62">
        <v>1.4198547968681161E-4</v>
      </c>
      <c r="FG15" s="62">
        <v>0</v>
      </c>
      <c r="FH15" s="62">
        <v>8.7199281640467881</v>
      </c>
      <c r="FI15" s="62">
        <v>31.789728109125029</v>
      </c>
      <c r="FJ15" s="62">
        <v>0.71705869178995441</v>
      </c>
      <c r="FK15" s="62">
        <v>7.5267228630351211</v>
      </c>
      <c r="FL15" s="62">
        <v>48.753437827996883</v>
      </c>
      <c r="FM15" s="62">
        <v>1.6227495097064151</v>
      </c>
      <c r="FN15" s="62">
        <v>2.9962510619486298</v>
      </c>
      <c r="FO15" s="62">
        <v>2.8801219268349088</v>
      </c>
      <c r="FP15" s="62">
        <v>2.8390256598994394</v>
      </c>
      <c r="FQ15" s="62">
        <v>4.6771582474598032</v>
      </c>
      <c r="FR15" s="62">
        <v>3.7390060796533342E-2</v>
      </c>
      <c r="FS15" s="62">
        <v>0.11606109148879244</v>
      </c>
      <c r="FT15" s="62">
        <v>0.11570147374161847</v>
      </c>
      <c r="FU15" s="62">
        <v>5.7757465611284582</v>
      </c>
      <c r="FV15" s="62">
        <v>3.5198254749543993</v>
      </c>
      <c r="FW15" s="62">
        <v>46.396857705517199</v>
      </c>
      <c r="FX15" s="62">
        <f t="shared" ref="FX15" si="13">GI15</f>
        <v>18.518920865629255</v>
      </c>
      <c r="FY15" s="62">
        <v>3.0935031216340478</v>
      </c>
      <c r="FZ15" s="62">
        <v>2.88487781312097</v>
      </c>
      <c r="GA15" s="18"/>
      <c r="GB15" s="45" t="s">
        <v>46</v>
      </c>
      <c r="GC15" s="31" t="e">
        <f>FA15/[1]KNP_Goal!DD15</f>
        <v>#DIV/0!</v>
      </c>
      <c r="GD15" s="31" t="e">
        <f>FC15/[1]KNP_Goal!DF15</f>
        <v>#DIV/0!</v>
      </c>
      <c r="GE15" s="19">
        <f>FA15-[1]KNP_Goal!DD15</f>
        <v>70.246860711515993</v>
      </c>
      <c r="GF15" s="19">
        <f>FC15-[1]KNP_Goal!DF15</f>
        <v>32.407296975887519</v>
      </c>
      <c r="GG15">
        <v>0.75</v>
      </c>
      <c r="GH15" s="30">
        <v>19.268920865629255</v>
      </c>
      <c r="GI15" s="33">
        <f t="shared" si="3"/>
        <v>18.518920865629255</v>
      </c>
      <c r="GJ15" s="30">
        <v>379.72962407343647</v>
      </c>
      <c r="GK15" s="33">
        <f t="shared" si="4"/>
        <v>378.97962407343647</v>
      </c>
      <c r="GQ15" s="44" t="s">
        <v>70</v>
      </c>
      <c r="GR15" s="29" t="s">
        <v>46</v>
      </c>
      <c r="GS15" s="10">
        <v>0.01</v>
      </c>
      <c r="GT15" s="63">
        <v>380.30114049333287</v>
      </c>
      <c r="GU15" s="63">
        <v>28.68528923162447</v>
      </c>
      <c r="GV15" s="63">
        <v>20.66592570325691</v>
      </c>
      <c r="GW15" s="63">
        <v>11.039151068569968</v>
      </c>
      <c r="GX15" s="63">
        <v>2.3014420464184542</v>
      </c>
      <c r="GY15" s="63">
        <v>17.341782825253308</v>
      </c>
      <c r="GZ15" s="63">
        <v>8.2771839502782445</v>
      </c>
      <c r="HA15" s="63">
        <v>62.792312061079819</v>
      </c>
      <c r="HB15" s="63">
        <v>23.554693741179925</v>
      </c>
      <c r="HC15" s="63">
        <v>52.712744999896707</v>
      </c>
      <c r="HD15" s="63">
        <v>14.563110749282826</v>
      </c>
      <c r="HE15" s="63">
        <v>153.62286155143929</v>
      </c>
      <c r="HF15" s="63">
        <v>0</v>
      </c>
      <c r="HG15" s="63">
        <v>0</v>
      </c>
      <c r="HH15" s="63">
        <v>8.1327390672690836</v>
      </c>
      <c r="HI15" s="63">
        <v>27.221538516255453</v>
      </c>
      <c r="HJ15" s="63">
        <v>0.71875910307831392</v>
      </c>
      <c r="HK15" s="63">
        <v>8.8610161235399527</v>
      </c>
      <c r="HL15" s="63">
        <v>44.934052810142802</v>
      </c>
      <c r="HM15" s="63">
        <v>1.1518688968146378</v>
      </c>
      <c r="HN15" s="63">
        <v>2.569692774949853</v>
      </c>
      <c r="HO15" s="63">
        <v>2.9499298886726604</v>
      </c>
      <c r="HP15" s="63">
        <v>0.56389161876553573</v>
      </c>
      <c r="HQ15" s="63">
        <v>4.9664035309265753</v>
      </c>
      <c r="HR15" s="63">
        <v>4.9240531726434215E-2</v>
      </c>
      <c r="HS15" s="63">
        <v>3.1804523824130061E-3</v>
      </c>
      <c r="HT15" s="63">
        <v>0.13937704698911205</v>
      </c>
      <c r="HU15" s="63">
        <v>6.250686045928834</v>
      </c>
      <c r="HV15" s="63">
        <v>3.6157920923966578</v>
      </c>
      <c r="HW15" s="63">
        <v>50.60871911445868</v>
      </c>
      <c r="HX15" s="63">
        <v>17.809068932714904</v>
      </c>
      <c r="HY15" s="63">
        <v>3.0125852736444019</v>
      </c>
      <c r="HZ15" s="63">
        <v>-0.25698489402122959</v>
      </c>
      <c r="IA15" s="18"/>
      <c r="IB15" s="37">
        <f>GV15-[1]KNP_Goal!G190</f>
        <v>2.5659257032569087</v>
      </c>
      <c r="IC15" s="38">
        <f t="shared" si="5"/>
        <v>0.12416214691280554</v>
      </c>
      <c r="IJ15" s="29" t="s">
        <v>46</v>
      </c>
      <c r="IK15" s="10">
        <v>0.01</v>
      </c>
      <c r="IL15" s="39">
        <v>366.01686125874318</v>
      </c>
      <c r="IM15" s="39">
        <v>40.562903870562799</v>
      </c>
      <c r="IN15" s="39">
        <v>20.546263638149821</v>
      </c>
      <c r="IO15" s="39">
        <v>11.5462155677225</v>
      </c>
      <c r="IP15" s="39">
        <v>2.2361593268916922</v>
      </c>
      <c r="IQ15" s="39">
        <v>16.564010445675176</v>
      </c>
      <c r="IR15" s="39">
        <v>7.9287404421144938</v>
      </c>
      <c r="IS15" s="39">
        <v>89.21748952665672</v>
      </c>
      <c r="IT15" s="39">
        <v>29.181229076682204</v>
      </c>
      <c r="IU15" s="39">
        <v>0.69593883160529935</v>
      </c>
      <c r="IV15" s="39">
        <v>0.22490604564055006</v>
      </c>
      <c r="IW15" s="39">
        <v>119.31956348058478</v>
      </c>
      <c r="IX15" s="39">
        <v>0</v>
      </c>
      <c r="IY15" s="39">
        <v>0</v>
      </c>
      <c r="IZ15" s="39">
        <v>9.0618460364043543</v>
      </c>
      <c r="JA15" s="39">
        <v>31.776277634899785</v>
      </c>
      <c r="JB15" s="39">
        <v>1.1480353443863374</v>
      </c>
      <c r="JC15" s="39">
        <v>12.399017453681232</v>
      </c>
      <c r="JD15" s="39">
        <v>54.385176469371707</v>
      </c>
      <c r="JE15" s="39">
        <v>1.1047206615504159</v>
      </c>
      <c r="JF15" s="39">
        <v>2.4624955193865348</v>
      </c>
      <c r="JG15" s="39">
        <v>2.9690579761333047</v>
      </c>
      <c r="JH15" s="39">
        <v>0.55730900131626737</v>
      </c>
      <c r="JI15" s="39">
        <v>4.9452315753318876</v>
      </c>
      <c r="JJ15" s="39">
        <v>7.4041040045705137E-2</v>
      </c>
      <c r="JK15" s="39">
        <v>5.1731568581241637E-3</v>
      </c>
      <c r="JL15" s="39">
        <v>0.27737915679172681</v>
      </c>
      <c r="JM15" s="39">
        <v>6.1496223946222957</v>
      </c>
      <c r="JN15" s="39">
        <v>3.6178716864656653</v>
      </c>
      <c r="JO15" s="39">
        <v>51.627862801012569</v>
      </c>
      <c r="JP15" s="39">
        <v>16.971547961293421</v>
      </c>
      <c r="JQ15" s="39">
        <v>2.8090661906804524</v>
      </c>
      <c r="JR15" s="39">
        <v>-0.64355110381808345</v>
      </c>
      <c r="JS15" s="18"/>
      <c r="JT15" s="37">
        <f>IN15-[1]KNP_Goal!AY190</f>
        <v>20.546263638149821</v>
      </c>
      <c r="JU15" s="38">
        <f t="shared" si="9"/>
        <v>1</v>
      </c>
      <c r="KA15" s="40">
        <f>KD15-[1]Exec!I15</f>
        <v>11.290428073599458</v>
      </c>
      <c r="KB15" s="29" t="s">
        <v>46</v>
      </c>
      <c r="KC15" s="10">
        <v>0.01</v>
      </c>
      <c r="KD15" s="47">
        <v>377.30728933234263</v>
      </c>
      <c r="KE15" s="47">
        <v>40.4150627830697</v>
      </c>
      <c r="KF15" s="47">
        <v>20.364058895119047</v>
      </c>
      <c r="KG15" s="47">
        <v>10.646875084836633</v>
      </c>
      <c r="KH15" s="47">
        <v>2.2852190254417604</v>
      </c>
      <c r="KI15" s="47">
        <v>17.572368962931339</v>
      </c>
      <c r="KJ15" s="47">
        <v>8.1076897539138137</v>
      </c>
      <c r="KK15" s="47">
        <v>83.620328647844019</v>
      </c>
      <c r="KL15" s="47">
        <v>28.952334681305672</v>
      </c>
      <c r="KM15" s="47">
        <v>13.166604877775695</v>
      </c>
      <c r="KN15" s="47">
        <v>3.7763611290536736</v>
      </c>
      <c r="KO15" s="47">
        <v>129.51562933597907</v>
      </c>
      <c r="KP15" s="47">
        <v>0</v>
      </c>
      <c r="KQ15" s="47">
        <v>0</v>
      </c>
      <c r="KR15" s="47">
        <v>9.1663064539413082</v>
      </c>
      <c r="KS15" s="47">
        <v>32.25168810953884</v>
      </c>
      <c r="KT15" s="47">
        <v>1.0737360177519231</v>
      </c>
      <c r="KU15" s="47">
        <v>12.117729447107244</v>
      </c>
      <c r="KV15" s="47">
        <v>54.609460028339321</v>
      </c>
      <c r="KW15" s="47">
        <v>1.2552895292605679</v>
      </c>
      <c r="KX15" s="47">
        <v>2.5553157552383468</v>
      </c>
      <c r="KY15" s="47">
        <v>2.9881700239191566</v>
      </c>
      <c r="KZ15" s="47">
        <v>0.58077690009967153</v>
      </c>
      <c r="LA15" s="47">
        <v>4.9121217627527711</v>
      </c>
      <c r="LB15" s="47">
        <v>5.5220643899750822E-2</v>
      </c>
      <c r="LC15" s="47">
        <v>4.8978040641998524E-3</v>
      </c>
      <c r="LD15" s="47">
        <v>0.15820229788738419</v>
      </c>
      <c r="LE15" s="47">
        <v>5.9484247852059617</v>
      </c>
      <c r="LF15" s="47">
        <v>3.5620066511789359</v>
      </c>
      <c r="LG15" s="47">
        <v>49.907822126268357</v>
      </c>
      <c r="LH15" s="47">
        <v>19.540605059263466</v>
      </c>
      <c r="LI15" s="47">
        <v>2.7773458374496123</v>
      </c>
      <c r="LJ15" s="47">
        <v>-0.46121179123002776</v>
      </c>
      <c r="LK15" s="18"/>
      <c r="LL15" s="42">
        <v>2.8090661906804524</v>
      </c>
      <c r="LM15" s="55">
        <v>0.25</v>
      </c>
    </row>
    <row r="16" spans="1:325" ht="15.75" customHeight="1" x14ac:dyDescent="0.35">
      <c r="A16" s="58" t="s">
        <v>69</v>
      </c>
      <c r="B16" s="9" t="s">
        <v>47</v>
      </c>
      <c r="C16" s="10">
        <v>1.4999999999999999E-2</v>
      </c>
      <c r="D16" s="11">
        <v>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8"/>
      <c r="AM16" s="18">
        <f t="shared" si="0"/>
        <v>0</v>
      </c>
      <c r="AN16" s="57"/>
      <c r="AO16" s="27"/>
      <c r="AP16" s="28"/>
      <c r="AQ16" s="28"/>
      <c r="AV16" s="58" t="s">
        <v>69</v>
      </c>
      <c r="AW16" s="29" t="s">
        <v>47</v>
      </c>
      <c r="AX16" s="10">
        <v>1.4999999999999999E-2</v>
      </c>
      <c r="AY16" s="11">
        <v>0</v>
      </c>
      <c r="AZ16" s="30">
        <v>417.3</v>
      </c>
      <c r="BA16" s="30">
        <v>49.5</v>
      </c>
      <c r="BB16" s="30">
        <v>11.91</v>
      </c>
      <c r="BC16" s="30">
        <v>11</v>
      </c>
      <c r="BD16" s="30">
        <v>0</v>
      </c>
      <c r="BE16" s="30">
        <v>34.65</v>
      </c>
      <c r="BF16" s="30">
        <v>17.41</v>
      </c>
      <c r="BG16" s="30">
        <v>67.069999999999993</v>
      </c>
      <c r="BH16" s="30">
        <v>26.1</v>
      </c>
      <c r="BI16" s="30">
        <v>66.599999999999994</v>
      </c>
      <c r="BJ16" s="30">
        <v>22.28</v>
      </c>
      <c r="BK16" s="30">
        <v>182.06</v>
      </c>
      <c r="BL16" s="30">
        <v>0</v>
      </c>
      <c r="BM16" s="30">
        <v>0</v>
      </c>
      <c r="BN16" s="30">
        <v>12.05</v>
      </c>
      <c r="BO16" s="30">
        <v>49.04</v>
      </c>
      <c r="BP16" s="30">
        <v>2.04</v>
      </c>
      <c r="BQ16" s="30">
        <v>14.98</v>
      </c>
      <c r="BR16" s="30">
        <v>78.11</v>
      </c>
      <c r="BS16" s="30">
        <v>1.92</v>
      </c>
      <c r="BT16" s="30">
        <v>3.13</v>
      </c>
      <c r="BU16" s="30">
        <v>2.48</v>
      </c>
      <c r="BV16" s="30">
        <v>0.76</v>
      </c>
      <c r="BW16" s="30">
        <v>3.11</v>
      </c>
      <c r="BX16" s="30">
        <v>0.11</v>
      </c>
      <c r="BY16" s="30">
        <v>0.32</v>
      </c>
      <c r="BZ16" s="30">
        <v>0.99</v>
      </c>
      <c r="CA16" s="30">
        <v>0</v>
      </c>
      <c r="CB16" s="30">
        <v>0.05</v>
      </c>
      <c r="CC16" s="30">
        <v>0.65</v>
      </c>
      <c r="CD16" s="30">
        <v>17.72</v>
      </c>
      <c r="CE16" s="30">
        <v>2.8</v>
      </c>
      <c r="CF16" s="30">
        <v>-1.36</v>
      </c>
      <c r="CG16" s="18"/>
      <c r="CH16" s="9" t="s">
        <v>47</v>
      </c>
      <c r="CI16" s="31">
        <f>BG16/[1]KNP_Goal!L16</f>
        <v>0.93252254554750946</v>
      </c>
      <c r="CJ16" s="31">
        <f>BI16/[1]KNP_Goal!N16</f>
        <v>1.1290878421161037</v>
      </c>
      <c r="CK16" s="19">
        <f>BG16-[1]KNP_Goal!L16</f>
        <v>-4.8531940506289573</v>
      </c>
      <c r="CL16" s="19">
        <f>BI16-[1]KNP_Goal!N16</f>
        <v>7.6143325295397659</v>
      </c>
      <c r="CO16" s="58" t="s">
        <v>69</v>
      </c>
      <c r="CP16" s="29" t="s">
        <v>47</v>
      </c>
      <c r="CQ16" s="10">
        <v>1.4999999999999999E-2</v>
      </c>
      <c r="CR16" s="11">
        <v>0</v>
      </c>
      <c r="CS16" s="65">
        <v>417.3922546336986</v>
      </c>
      <c r="CT16" s="65">
        <v>49.062814635581653</v>
      </c>
      <c r="CU16" s="65">
        <v>12.394095771419874</v>
      </c>
      <c r="CV16" s="65">
        <v>11.67447482159797</v>
      </c>
      <c r="CW16" s="65">
        <v>0</v>
      </c>
      <c r="CX16" s="65">
        <v>38.832958806178155</v>
      </c>
      <c r="CY16" s="65">
        <v>17.992526316917349</v>
      </c>
      <c r="CZ16" s="65">
        <v>67.518203891163196</v>
      </c>
      <c r="DA16" s="65">
        <v>26.436186111558946</v>
      </c>
      <c r="DB16" s="65">
        <v>60.191726081766198</v>
      </c>
      <c r="DC16" s="65">
        <v>20.130393429740305</v>
      </c>
      <c r="DD16" s="65">
        <v>174.27650951422865</v>
      </c>
      <c r="DE16" s="65">
        <v>0</v>
      </c>
      <c r="DF16" s="65">
        <v>0</v>
      </c>
      <c r="DG16" s="65">
        <v>12.010770781455804</v>
      </c>
      <c r="DH16" s="65">
        <v>49.643627036793305</v>
      </c>
      <c r="DI16" s="65">
        <v>1.9502793799022042</v>
      </c>
      <c r="DJ16" s="65">
        <v>15.008635348978816</v>
      </c>
      <c r="DK16" s="65">
        <v>78.613312547130135</v>
      </c>
      <c r="DL16" s="65">
        <v>1.4331614401511388</v>
      </c>
      <c r="DM16" s="65">
        <v>3.3616827263921318</v>
      </c>
      <c r="DN16" s="65">
        <v>3.0146621092944854</v>
      </c>
      <c r="DO16" s="65">
        <v>0.949047674922193</v>
      </c>
      <c r="DP16" s="65">
        <v>3.0914750715914532</v>
      </c>
      <c r="DQ16" s="65">
        <v>0.14718112507496039</v>
      </c>
      <c r="DR16" s="65">
        <v>0.35854971951443687</v>
      </c>
      <c r="DS16" s="65">
        <v>1.9816761708109771</v>
      </c>
      <c r="DT16" s="65">
        <v>0</v>
      </c>
      <c r="DU16" s="65">
        <v>4.0499002467649245E-2</v>
      </c>
      <c r="DV16" s="65">
        <v>0.41107003583878571</v>
      </c>
      <c r="DW16" s="65">
        <v>17.558336715329144</v>
      </c>
      <c r="DX16" s="65">
        <v>2.5535914813715159</v>
      </c>
      <c r="DY16" s="65">
        <v>-0.35537105211409425</v>
      </c>
      <c r="DZ16" s="18"/>
      <c r="EA16" s="9" t="s">
        <v>47</v>
      </c>
      <c r="EB16" s="31" t="e">
        <f>CZ16/[1]KNP_Goal!BE16</f>
        <v>#DIV/0!</v>
      </c>
      <c r="EC16" s="31" t="e">
        <f>DB16/[1]KNP_Goal!BG16</f>
        <v>#DIV/0!</v>
      </c>
      <c r="ED16" s="19">
        <f>CZ16-[1]KNP_Goal!BE16</f>
        <v>67.518203891163196</v>
      </c>
      <c r="EE16" s="19">
        <f>DB16-[1]KNP_Goal!BG16</f>
        <v>60.191726081766198</v>
      </c>
      <c r="EF16">
        <v>0.75</v>
      </c>
      <c r="EG16" s="59">
        <v>18.23</v>
      </c>
      <c r="EH16" s="33">
        <f t="shared" si="1"/>
        <v>17.48</v>
      </c>
      <c r="EI16" s="59">
        <v>415.51</v>
      </c>
      <c r="EJ16" s="19">
        <f t="shared" si="2"/>
        <v>414.76</v>
      </c>
      <c r="EP16" s="58" t="s">
        <v>69</v>
      </c>
      <c r="EQ16" s="29" t="s">
        <v>47</v>
      </c>
      <c r="ER16" s="10">
        <v>1.4999999999999999E-2</v>
      </c>
      <c r="ES16" s="11">
        <v>0</v>
      </c>
      <c r="ET16" s="20">
        <v>406.5</v>
      </c>
      <c r="EU16" s="20">
        <v>43.65</v>
      </c>
      <c r="EV16" s="20">
        <v>13.08</v>
      </c>
      <c r="EW16" s="20">
        <v>10.1</v>
      </c>
      <c r="EX16" s="20">
        <v>0</v>
      </c>
      <c r="EY16" s="20">
        <v>38.880000000000003</v>
      </c>
      <c r="EZ16" s="20">
        <v>18.72</v>
      </c>
      <c r="FA16" s="20">
        <v>66.92</v>
      </c>
      <c r="FB16" s="20">
        <v>25.59</v>
      </c>
      <c r="FC16" s="20">
        <v>62.16</v>
      </c>
      <c r="FD16" s="20">
        <v>20.5</v>
      </c>
      <c r="FE16" s="20">
        <v>175.16</v>
      </c>
      <c r="FF16" s="20">
        <v>0</v>
      </c>
      <c r="FG16" s="20">
        <v>0</v>
      </c>
      <c r="FH16" s="20">
        <v>11.69</v>
      </c>
      <c r="FI16" s="20">
        <v>44.73</v>
      </c>
      <c r="FJ16" s="20">
        <v>1.42</v>
      </c>
      <c r="FK16" s="20">
        <v>13.32</v>
      </c>
      <c r="FL16" s="20">
        <v>71.17</v>
      </c>
      <c r="FM16" s="20">
        <v>1.4</v>
      </c>
      <c r="FN16" s="20">
        <v>3.17</v>
      </c>
      <c r="FO16" s="20">
        <v>3.02</v>
      </c>
      <c r="FP16" s="20">
        <v>0.9</v>
      </c>
      <c r="FQ16" s="20">
        <v>2.94</v>
      </c>
      <c r="FR16" s="20">
        <v>0.11</v>
      </c>
      <c r="FS16" s="20">
        <v>0.34</v>
      </c>
      <c r="FT16" s="20">
        <v>1.51</v>
      </c>
      <c r="FU16" s="20">
        <v>0</v>
      </c>
      <c r="FV16" s="20">
        <v>0.01</v>
      </c>
      <c r="FW16" s="20">
        <v>0.15</v>
      </c>
      <c r="FX16" s="20">
        <v>17.5</v>
      </c>
      <c r="FY16" s="20">
        <v>3.58</v>
      </c>
      <c r="FZ16" s="20">
        <v>1.07</v>
      </c>
      <c r="GA16" s="18"/>
      <c r="GB16" s="9" t="s">
        <v>47</v>
      </c>
      <c r="GC16" s="31" t="e">
        <f>FA16/[1]KNP_Goal!DD16</f>
        <v>#DIV/0!</v>
      </c>
      <c r="GD16" s="31" t="e">
        <f>FC16/[1]KNP_Goal!DF16</f>
        <v>#DIV/0!</v>
      </c>
      <c r="GE16" s="19">
        <f>FA16-[1]KNP_Goal!DD16</f>
        <v>66.92</v>
      </c>
      <c r="GF16" s="19">
        <f>FC16-[1]KNP_Goal!DF16</f>
        <v>62.16</v>
      </c>
      <c r="GG16">
        <v>0.75</v>
      </c>
      <c r="GH16" s="59">
        <v>18.23</v>
      </c>
      <c r="GI16" s="33">
        <f t="shared" si="3"/>
        <v>17.48</v>
      </c>
      <c r="GJ16" s="59">
        <v>415.51</v>
      </c>
      <c r="GK16" s="33">
        <f t="shared" si="4"/>
        <v>414.76</v>
      </c>
      <c r="GQ16" s="58" t="s">
        <v>69</v>
      </c>
      <c r="GR16" s="29" t="s">
        <v>47</v>
      </c>
      <c r="GS16" s="10">
        <v>1.4999999999999999E-2</v>
      </c>
      <c r="GT16" s="51">
        <v>394.9</v>
      </c>
      <c r="GU16" s="51">
        <v>41.97</v>
      </c>
      <c r="GV16" s="51">
        <v>12.91</v>
      </c>
      <c r="GW16" s="51">
        <v>10.64</v>
      </c>
      <c r="GX16" s="51">
        <v>0</v>
      </c>
      <c r="GY16" s="51">
        <v>36.6</v>
      </c>
      <c r="GZ16" s="51">
        <v>20.420000000000002</v>
      </c>
      <c r="HA16" s="51">
        <v>67.97</v>
      </c>
      <c r="HB16" s="51">
        <v>24.74</v>
      </c>
      <c r="HC16" s="51">
        <v>62.72</v>
      </c>
      <c r="HD16" s="51">
        <v>19.010000000000002</v>
      </c>
      <c r="HE16" s="51">
        <v>174.44</v>
      </c>
      <c r="HF16" s="51">
        <v>0</v>
      </c>
      <c r="HG16" s="51">
        <v>0</v>
      </c>
      <c r="HH16" s="51">
        <v>10.23</v>
      </c>
      <c r="HI16" s="51">
        <v>36.96</v>
      </c>
      <c r="HJ16" s="51">
        <v>1.48</v>
      </c>
      <c r="HK16" s="51">
        <v>15.29</v>
      </c>
      <c r="HL16" s="51">
        <v>63.96</v>
      </c>
      <c r="HM16" s="51">
        <v>1.18</v>
      </c>
      <c r="HN16" s="51">
        <v>2.5099999999999998</v>
      </c>
      <c r="HO16" s="51">
        <v>3.02</v>
      </c>
      <c r="HP16" s="51">
        <v>1.0900000000000001</v>
      </c>
      <c r="HQ16" s="51">
        <v>2.73</v>
      </c>
      <c r="HR16" s="51">
        <v>0.1</v>
      </c>
      <c r="HS16" s="51">
        <v>0.3</v>
      </c>
      <c r="HT16" s="51">
        <v>1.01</v>
      </c>
      <c r="HU16" s="51">
        <v>0</v>
      </c>
      <c r="HV16" s="51">
        <v>0.01</v>
      </c>
      <c r="HW16" s="51">
        <v>0.15</v>
      </c>
      <c r="HX16" s="51">
        <v>16.66</v>
      </c>
      <c r="HY16" s="51">
        <v>3.38</v>
      </c>
      <c r="HZ16" s="51">
        <v>1.85</v>
      </c>
      <c r="IA16" s="18"/>
      <c r="IB16" s="37">
        <f>GV16-[1]KNP_Goal!G191</f>
        <v>2.6300000000000008</v>
      </c>
      <c r="IC16" s="38">
        <f t="shared" si="5"/>
        <v>0.20371804802478705</v>
      </c>
      <c r="IJ16" s="29" t="s">
        <v>47</v>
      </c>
      <c r="IK16" s="10">
        <v>1.4999999999999999E-2</v>
      </c>
      <c r="IL16" s="39">
        <v>406.7</v>
      </c>
      <c r="IM16" s="39">
        <v>44.43</v>
      </c>
      <c r="IN16" s="39">
        <v>12.3</v>
      </c>
      <c r="IO16" s="39">
        <v>9.4700000000000006</v>
      </c>
      <c r="IP16" s="39">
        <v>0</v>
      </c>
      <c r="IQ16" s="39">
        <v>37.08</v>
      </c>
      <c r="IR16" s="39">
        <v>18.48</v>
      </c>
      <c r="IS16" s="39">
        <v>64.709999999999994</v>
      </c>
      <c r="IT16" s="39">
        <v>23.28</v>
      </c>
      <c r="IU16" s="39">
        <v>70.44</v>
      </c>
      <c r="IV16" s="39">
        <v>21.59</v>
      </c>
      <c r="IW16" s="39">
        <v>180.03</v>
      </c>
      <c r="IX16" s="39">
        <v>0</v>
      </c>
      <c r="IY16" s="39">
        <v>0</v>
      </c>
      <c r="IZ16" s="39">
        <v>10.25</v>
      </c>
      <c r="JA16" s="39">
        <v>38.49</v>
      </c>
      <c r="JB16" s="39">
        <v>1.7</v>
      </c>
      <c r="JC16" s="39">
        <v>16.809999999999999</v>
      </c>
      <c r="JD16" s="39">
        <v>67.25</v>
      </c>
      <c r="JE16" s="39">
        <v>1.38</v>
      </c>
      <c r="JF16" s="39">
        <v>2.39</v>
      </c>
      <c r="JG16" s="39">
        <v>3.02</v>
      </c>
      <c r="JH16" s="39">
        <v>1.06</v>
      </c>
      <c r="JI16" s="39">
        <v>2.73</v>
      </c>
      <c r="JJ16" s="39">
        <v>0.12</v>
      </c>
      <c r="JK16" s="39">
        <v>0.32</v>
      </c>
      <c r="JL16" s="39">
        <v>2.36</v>
      </c>
      <c r="JM16" s="39">
        <v>0</v>
      </c>
      <c r="JN16" s="39">
        <v>0.01</v>
      </c>
      <c r="JO16" s="39">
        <v>0.15</v>
      </c>
      <c r="JP16" s="39">
        <v>19.309999999999999</v>
      </c>
      <c r="JQ16" s="39">
        <v>3.16</v>
      </c>
      <c r="JR16" s="39">
        <v>1.61</v>
      </c>
      <c r="JS16" s="18"/>
      <c r="JT16" s="37">
        <f>IN16-[1]KNP_Goal!AY191</f>
        <v>12.3</v>
      </c>
      <c r="JU16" s="38">
        <f t="shared" si="9"/>
        <v>1</v>
      </c>
      <c r="KA16" s="40">
        <f>KD16-[1]Exec!I16</f>
        <v>0</v>
      </c>
      <c r="KB16" s="29" t="s">
        <v>47</v>
      </c>
      <c r="KC16" s="10">
        <v>1.4999999999999999E-2</v>
      </c>
      <c r="KD16" s="47">
        <v>387.1</v>
      </c>
      <c r="KE16" s="47">
        <v>40.61</v>
      </c>
      <c r="KF16" s="47">
        <v>12.5</v>
      </c>
      <c r="KG16" s="47">
        <v>9.2799999999999994</v>
      </c>
      <c r="KH16" s="47">
        <v>0</v>
      </c>
      <c r="KI16" s="47">
        <v>37.5</v>
      </c>
      <c r="KJ16" s="47">
        <v>18.39</v>
      </c>
      <c r="KK16" s="47">
        <v>65.319999999999993</v>
      </c>
      <c r="KL16" s="47">
        <v>23.26</v>
      </c>
      <c r="KM16" s="47">
        <v>64.98</v>
      </c>
      <c r="KN16" s="47">
        <v>19.420000000000002</v>
      </c>
      <c r="KO16" s="47">
        <v>172.98</v>
      </c>
      <c r="KP16" s="47">
        <v>0</v>
      </c>
      <c r="KQ16" s="47">
        <v>0</v>
      </c>
      <c r="KR16" s="47">
        <v>10.08</v>
      </c>
      <c r="KS16" s="47">
        <v>36.43</v>
      </c>
      <c r="KT16" s="47">
        <v>1.49</v>
      </c>
      <c r="KU16" s="47">
        <v>15.09</v>
      </c>
      <c r="KV16" s="47">
        <v>63.09</v>
      </c>
      <c r="KW16" s="47">
        <v>1.22</v>
      </c>
      <c r="KX16" s="47">
        <v>2.54</v>
      </c>
      <c r="KY16" s="47">
        <v>3.03</v>
      </c>
      <c r="KZ16" s="47">
        <v>1.0900000000000001</v>
      </c>
      <c r="LA16" s="47">
        <v>2.74</v>
      </c>
      <c r="LB16" s="47">
        <v>0.1</v>
      </c>
      <c r="LC16" s="47">
        <v>0.3</v>
      </c>
      <c r="LD16" s="47">
        <v>1.04</v>
      </c>
      <c r="LE16" s="47">
        <v>0</v>
      </c>
      <c r="LF16" s="47">
        <v>0.02</v>
      </c>
      <c r="LG16" s="47">
        <v>0.15</v>
      </c>
      <c r="LH16" s="47">
        <v>16.420000000000002</v>
      </c>
      <c r="LI16" s="47">
        <v>3.17</v>
      </c>
      <c r="LJ16" s="47">
        <v>0.9</v>
      </c>
      <c r="LK16" s="18"/>
      <c r="LL16" s="42">
        <v>3.16</v>
      </c>
      <c r="LM16" s="55">
        <v>0.25</v>
      </c>
    </row>
    <row r="17" spans="1:325" ht="15.75" customHeight="1" x14ac:dyDescent="0.35">
      <c r="A17" s="26" t="s">
        <v>69</v>
      </c>
      <c r="B17" s="9" t="s">
        <v>48</v>
      </c>
      <c r="C17" s="10">
        <v>0.04</v>
      </c>
      <c r="D17" s="11">
        <v>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18"/>
      <c r="AM17" s="18">
        <f t="shared" si="0"/>
        <v>0</v>
      </c>
      <c r="AN17" s="9"/>
      <c r="AO17" s="27"/>
      <c r="AP17" s="28"/>
      <c r="AQ17" s="28"/>
      <c r="AV17" s="26" t="s">
        <v>69</v>
      </c>
      <c r="AW17" s="29" t="s">
        <v>48</v>
      </c>
      <c r="AX17" s="10">
        <v>0.04</v>
      </c>
      <c r="AY17" s="11">
        <v>0</v>
      </c>
      <c r="AZ17" s="30">
        <v>223.4</v>
      </c>
      <c r="BA17" s="30">
        <v>23.85</v>
      </c>
      <c r="BB17" s="30">
        <v>3.05</v>
      </c>
      <c r="BC17" s="30">
        <v>5.9</v>
      </c>
      <c r="BD17" s="30">
        <v>1.88</v>
      </c>
      <c r="BE17" s="30">
        <v>2.0699999999999998</v>
      </c>
      <c r="BF17" s="30">
        <v>0.68</v>
      </c>
      <c r="BG17" s="30">
        <v>36.97</v>
      </c>
      <c r="BH17" s="30">
        <v>12.5</v>
      </c>
      <c r="BI17" s="30">
        <v>32.57</v>
      </c>
      <c r="BJ17" s="30">
        <v>8.84</v>
      </c>
      <c r="BK17" s="30">
        <v>90.87</v>
      </c>
      <c r="BL17" s="30">
        <v>0</v>
      </c>
      <c r="BM17" s="30">
        <v>0</v>
      </c>
      <c r="BN17" s="30">
        <v>4.24</v>
      </c>
      <c r="BO17" s="30">
        <v>13.36</v>
      </c>
      <c r="BP17" s="30">
        <v>0.28000000000000003</v>
      </c>
      <c r="BQ17" s="30">
        <v>4.66</v>
      </c>
      <c r="BR17" s="30">
        <v>22.54</v>
      </c>
      <c r="BS17" s="30">
        <v>0.03</v>
      </c>
      <c r="BT17" s="30">
        <v>2</v>
      </c>
      <c r="BU17" s="30">
        <v>0.44</v>
      </c>
      <c r="BV17" s="30">
        <v>1.87</v>
      </c>
      <c r="BW17" s="30">
        <v>1.37</v>
      </c>
      <c r="BX17" s="30">
        <v>0.45</v>
      </c>
      <c r="BY17" s="30">
        <v>0.05</v>
      </c>
      <c r="BZ17" s="30">
        <v>0.1</v>
      </c>
      <c r="CA17" s="30">
        <v>4.53</v>
      </c>
      <c r="CB17" s="30">
        <v>2.7</v>
      </c>
      <c r="CC17" s="30">
        <v>40.96</v>
      </c>
      <c r="CD17" s="30">
        <v>12.04</v>
      </c>
      <c r="CE17" s="30">
        <v>2.17</v>
      </c>
      <c r="CF17" s="30">
        <v>3.82</v>
      </c>
      <c r="CG17" s="18"/>
      <c r="CH17" s="9" t="s">
        <v>48</v>
      </c>
      <c r="CI17" s="31">
        <f>BG17/[1]KNP_Goal!L17</f>
        <v>1.0192831107038232</v>
      </c>
      <c r="CJ17" s="31">
        <f>BI17/[1]KNP_Goal!N17</f>
        <v>1.772199492074535</v>
      </c>
      <c r="CK17" s="19">
        <f>BG17-[1]KNP_Goal!L17</f>
        <v>0.69940980600382829</v>
      </c>
      <c r="CL17" s="19">
        <f>BI17-[1]KNP_Goal!N17</f>
        <v>14.191707857576695</v>
      </c>
      <c r="CO17" s="26" t="s">
        <v>69</v>
      </c>
      <c r="CP17" s="29" t="s">
        <v>48</v>
      </c>
      <c r="CQ17" s="10">
        <v>0.04</v>
      </c>
      <c r="CR17" s="11">
        <v>0</v>
      </c>
      <c r="CS17" s="65">
        <v>205.04784447952528</v>
      </c>
      <c r="CT17" s="65">
        <v>23.118751580436012</v>
      </c>
      <c r="CU17" s="65">
        <v>3.0148845036587359</v>
      </c>
      <c r="CV17" s="65">
        <v>5.9757206241118288</v>
      </c>
      <c r="CW17" s="65">
        <v>2.0610127473771898</v>
      </c>
      <c r="CX17" s="65">
        <v>1.8410692666549802</v>
      </c>
      <c r="CY17" s="65">
        <v>0.66656657802520036</v>
      </c>
      <c r="CZ17" s="65">
        <v>33.056093497399118</v>
      </c>
      <c r="DA17" s="65">
        <v>11.306196137012003</v>
      </c>
      <c r="DB17" s="65">
        <v>26.67113441342341</v>
      </c>
      <c r="DC17" s="65">
        <v>6.9629518844396063</v>
      </c>
      <c r="DD17" s="65">
        <v>77.996375932274134</v>
      </c>
      <c r="DE17" s="65">
        <v>0</v>
      </c>
      <c r="DF17" s="65">
        <v>0</v>
      </c>
      <c r="DG17" s="65">
        <v>4.1448852459649075</v>
      </c>
      <c r="DH17" s="65">
        <v>12.827518361421747</v>
      </c>
      <c r="DI17" s="65">
        <v>0.25437169530766846</v>
      </c>
      <c r="DJ17" s="65">
        <v>4.6263459856288867</v>
      </c>
      <c r="DK17" s="65">
        <v>21.853121288323209</v>
      </c>
      <c r="DL17" s="65">
        <v>0.11246675290584833</v>
      </c>
      <c r="DM17" s="65">
        <v>2.1393041941590463</v>
      </c>
      <c r="DN17" s="65">
        <v>0.45181873893032526</v>
      </c>
      <c r="DO17" s="65">
        <v>0.76206370606902452</v>
      </c>
      <c r="DP17" s="65">
        <v>1.4452385328437876</v>
      </c>
      <c r="DQ17" s="65">
        <v>0.44560426762624472</v>
      </c>
      <c r="DR17" s="65">
        <v>5.4735243971189645E-2</v>
      </c>
      <c r="DS17" s="65">
        <v>1.3023561121325373</v>
      </c>
      <c r="DT17" s="65">
        <v>4.5800320484144024</v>
      </c>
      <c r="DU17" s="65">
        <v>2.5414855149601765</v>
      </c>
      <c r="DV17" s="65">
        <v>39.525195256099785</v>
      </c>
      <c r="DW17" s="65">
        <v>11.175876077974852</v>
      </c>
      <c r="DX17" s="65">
        <v>2.230278235123837</v>
      </c>
      <c r="DY17" s="65">
        <v>1.7538872774529182</v>
      </c>
      <c r="DZ17" s="18"/>
      <c r="EA17" s="9" t="s">
        <v>48</v>
      </c>
      <c r="EB17" s="31" t="e">
        <f>CZ17/[1]KNP_Goal!BE17</f>
        <v>#DIV/0!</v>
      </c>
      <c r="EC17" s="31" t="e">
        <f>DB17/[1]KNP_Goal!BG17</f>
        <v>#DIV/0!</v>
      </c>
      <c r="ED17" s="19">
        <f>CZ17-[1]KNP_Goal!BE17</f>
        <v>33.056093497399118</v>
      </c>
      <c r="EE17" s="19">
        <f>DB17-[1]KNP_Goal!BG17</f>
        <v>26.67113441342341</v>
      </c>
      <c r="EF17">
        <v>0.75</v>
      </c>
      <c r="EG17" s="59">
        <v>11.93</v>
      </c>
      <c r="EH17" s="33">
        <f t="shared" si="1"/>
        <v>11.18</v>
      </c>
      <c r="EI17" s="59">
        <v>205.9</v>
      </c>
      <c r="EJ17" s="19">
        <f t="shared" si="2"/>
        <v>205.15</v>
      </c>
      <c r="EP17" s="26" t="s">
        <v>69</v>
      </c>
      <c r="EQ17" s="29" t="s">
        <v>48</v>
      </c>
      <c r="ER17" s="10">
        <v>0.04</v>
      </c>
      <c r="ES17" s="11">
        <v>0</v>
      </c>
      <c r="ET17" s="56">
        <v>205.04784447952528</v>
      </c>
      <c r="EU17" s="56">
        <v>23.118751580436012</v>
      </c>
      <c r="EV17" s="56">
        <v>3.0148845036587359</v>
      </c>
      <c r="EW17" s="56">
        <v>5.9757206241118288</v>
      </c>
      <c r="EX17" s="56">
        <v>2.0610127473771898</v>
      </c>
      <c r="EY17" s="56">
        <v>1.8410692666549802</v>
      </c>
      <c r="EZ17" s="56">
        <v>0.66656657802520036</v>
      </c>
      <c r="FA17" s="56">
        <v>33.056093497399118</v>
      </c>
      <c r="FB17" s="56">
        <v>11.306196137012003</v>
      </c>
      <c r="FC17" s="56">
        <v>26.67113441342341</v>
      </c>
      <c r="FD17" s="56">
        <v>6.9629518844396063</v>
      </c>
      <c r="FE17" s="56">
        <v>77.996375932274134</v>
      </c>
      <c r="FF17" s="56">
        <v>0</v>
      </c>
      <c r="FG17" s="56">
        <v>0</v>
      </c>
      <c r="FH17" s="56">
        <v>4.1448852459649075</v>
      </c>
      <c r="FI17" s="56">
        <v>12.827518361421747</v>
      </c>
      <c r="FJ17" s="56">
        <v>0.25437169530766846</v>
      </c>
      <c r="FK17" s="56">
        <v>4.6263459856288867</v>
      </c>
      <c r="FL17" s="56">
        <v>21.853121288323209</v>
      </c>
      <c r="FM17" s="56">
        <v>0.11246675290584833</v>
      </c>
      <c r="FN17" s="56">
        <v>2.1393041941590463</v>
      </c>
      <c r="FO17" s="56">
        <v>0.45181873893032526</v>
      </c>
      <c r="FP17" s="56">
        <v>0.76206370606902452</v>
      </c>
      <c r="FQ17" s="56">
        <v>1.4452385328437876</v>
      </c>
      <c r="FR17" s="56">
        <v>0.44560426762624472</v>
      </c>
      <c r="FS17" s="56">
        <v>5.4735243971189645E-2</v>
      </c>
      <c r="FT17" s="56">
        <v>1.3023561121325373</v>
      </c>
      <c r="FU17" s="56">
        <v>4.5800320484144024</v>
      </c>
      <c r="FV17" s="56">
        <v>2.5414855149601765</v>
      </c>
      <c r="FW17" s="56">
        <v>39.525195256099785</v>
      </c>
      <c r="FX17" s="56">
        <v>11.175876077974852</v>
      </c>
      <c r="FY17" s="56">
        <v>2.230278235123837</v>
      </c>
      <c r="FZ17" s="56">
        <v>1.7538872774529182</v>
      </c>
      <c r="GA17" s="18"/>
      <c r="GB17" s="9" t="s">
        <v>48</v>
      </c>
      <c r="GC17" s="31" t="e">
        <f>FA17/[1]KNP_Goal!DD17</f>
        <v>#DIV/0!</v>
      </c>
      <c r="GD17" s="31" t="e">
        <f>FC17/[1]KNP_Goal!DF17</f>
        <v>#DIV/0!</v>
      </c>
      <c r="GE17" s="19">
        <f>FA17-[1]KNP_Goal!DD17</f>
        <v>33.056093497399118</v>
      </c>
      <c r="GF17" s="19">
        <f>FC17-[1]KNP_Goal!DF17</f>
        <v>26.67113441342341</v>
      </c>
      <c r="GG17">
        <v>0.75</v>
      </c>
      <c r="GH17" s="59">
        <v>11.93</v>
      </c>
      <c r="GI17" s="33">
        <f t="shared" si="3"/>
        <v>11.18</v>
      </c>
      <c r="GJ17" s="59">
        <v>205.9</v>
      </c>
      <c r="GK17" s="33">
        <f t="shared" si="4"/>
        <v>205.15</v>
      </c>
      <c r="GQ17" s="26" t="s">
        <v>69</v>
      </c>
      <c r="GR17" s="29" t="s">
        <v>48</v>
      </c>
      <c r="GS17" s="10">
        <v>0.04</v>
      </c>
      <c r="GT17" s="51">
        <v>196.5</v>
      </c>
      <c r="GU17" s="51">
        <v>19.829999999999998</v>
      </c>
      <c r="GV17" s="51">
        <v>3.13</v>
      </c>
      <c r="GW17" s="51">
        <v>5.65</v>
      </c>
      <c r="GX17" s="51">
        <v>1.86</v>
      </c>
      <c r="GY17" s="51">
        <v>1.85</v>
      </c>
      <c r="GZ17" s="51">
        <v>0.8</v>
      </c>
      <c r="HA17" s="51">
        <v>31.8</v>
      </c>
      <c r="HB17" s="51">
        <v>11.42</v>
      </c>
      <c r="HC17" s="51">
        <v>23.91</v>
      </c>
      <c r="HD17" s="51">
        <v>7.03</v>
      </c>
      <c r="HE17" s="51">
        <v>74.16</v>
      </c>
      <c r="HF17" s="51">
        <v>0</v>
      </c>
      <c r="HG17" s="51">
        <v>0</v>
      </c>
      <c r="HH17" s="51">
        <v>3.29</v>
      </c>
      <c r="HI17" s="51">
        <v>9.4</v>
      </c>
      <c r="HJ17" s="51">
        <v>0.16</v>
      </c>
      <c r="HK17" s="51">
        <v>4.76</v>
      </c>
      <c r="HL17" s="51">
        <v>17.62</v>
      </c>
      <c r="HM17" s="51">
        <v>0.03</v>
      </c>
      <c r="HN17" s="51">
        <v>2.0099999999999998</v>
      </c>
      <c r="HO17" s="51">
        <v>0.46</v>
      </c>
      <c r="HP17" s="51">
        <v>0.55000000000000004</v>
      </c>
      <c r="HQ17" s="51">
        <v>1.33</v>
      </c>
      <c r="HR17" s="51">
        <v>0.31</v>
      </c>
      <c r="HS17" s="51">
        <v>0.01</v>
      </c>
      <c r="HT17" s="51">
        <v>0.99</v>
      </c>
      <c r="HU17" s="51">
        <v>5.44</v>
      </c>
      <c r="HV17" s="51">
        <v>3.03</v>
      </c>
      <c r="HW17" s="51">
        <v>44.36</v>
      </c>
      <c r="HX17" s="51">
        <v>10.37</v>
      </c>
      <c r="HY17" s="51">
        <v>1.9</v>
      </c>
      <c r="HZ17" s="51">
        <v>0.85</v>
      </c>
      <c r="IA17" s="18"/>
      <c r="IB17" s="37">
        <f>GV17-[1]KNP_Goal!G192</f>
        <v>0.41999999999999993</v>
      </c>
      <c r="IC17" s="38">
        <f t="shared" si="5"/>
        <v>0.13418530351437699</v>
      </c>
      <c r="IJ17" s="29" t="s">
        <v>48</v>
      </c>
      <c r="IK17" s="10">
        <v>0.04</v>
      </c>
      <c r="IL17" s="39">
        <v>195.3</v>
      </c>
      <c r="IM17" s="39">
        <v>19.46</v>
      </c>
      <c r="IN17" s="39">
        <v>2.86</v>
      </c>
      <c r="IO17" s="39">
        <v>4.8499999999999996</v>
      </c>
      <c r="IP17" s="39">
        <v>1.74</v>
      </c>
      <c r="IQ17" s="39">
        <v>1.44</v>
      </c>
      <c r="IR17" s="39">
        <v>0.52</v>
      </c>
      <c r="IS17" s="39">
        <v>33.82</v>
      </c>
      <c r="IT17" s="39">
        <v>10.95</v>
      </c>
      <c r="IU17" s="39">
        <v>21.98</v>
      </c>
      <c r="IV17" s="39">
        <v>6.64</v>
      </c>
      <c r="IW17" s="39">
        <v>73.400000000000006</v>
      </c>
      <c r="IX17" s="39">
        <v>0</v>
      </c>
      <c r="IY17" s="39">
        <v>0</v>
      </c>
      <c r="IZ17" s="39">
        <v>3.27</v>
      </c>
      <c r="JA17" s="39">
        <v>9.32</v>
      </c>
      <c r="JB17" s="39">
        <v>0.17</v>
      </c>
      <c r="JC17" s="39">
        <v>4.4400000000000004</v>
      </c>
      <c r="JD17" s="39">
        <v>17.2</v>
      </c>
      <c r="JE17" s="39">
        <v>0.01</v>
      </c>
      <c r="JF17" s="39">
        <v>1.79</v>
      </c>
      <c r="JG17" s="39">
        <v>0.45</v>
      </c>
      <c r="JH17" s="39">
        <v>0.52</v>
      </c>
      <c r="JI17" s="39">
        <v>1.28</v>
      </c>
      <c r="JJ17" s="39">
        <v>0.3</v>
      </c>
      <c r="JK17" s="39">
        <v>0.01</v>
      </c>
      <c r="JL17" s="39">
        <v>0.1</v>
      </c>
      <c r="JM17" s="39">
        <v>5.82</v>
      </c>
      <c r="JN17" s="39">
        <v>2.87</v>
      </c>
      <c r="JO17" s="39">
        <v>43.43</v>
      </c>
      <c r="JP17" s="39">
        <v>11.69</v>
      </c>
      <c r="JQ17" s="39">
        <v>2.0299999999999998</v>
      </c>
      <c r="JR17" s="39">
        <v>3.6</v>
      </c>
      <c r="JS17" s="18"/>
      <c r="JT17" s="37">
        <f>IN17-[1]KNP_Goal!AY192</f>
        <v>2.86</v>
      </c>
      <c r="JU17" s="38">
        <f t="shared" si="9"/>
        <v>1</v>
      </c>
      <c r="KA17" s="40">
        <f>KD17-[1]Exec!I17</f>
        <v>17</v>
      </c>
      <c r="KB17" s="29" t="s">
        <v>48</v>
      </c>
      <c r="KC17" s="10">
        <v>0.04</v>
      </c>
      <c r="KD17" s="47">
        <v>172.8</v>
      </c>
      <c r="KE17" s="47">
        <v>27.98</v>
      </c>
      <c r="KF17" s="47">
        <v>3.2</v>
      </c>
      <c r="KG17" s="47">
        <v>5.77</v>
      </c>
      <c r="KH17" s="47">
        <v>3.19</v>
      </c>
      <c r="KI17" s="47">
        <v>1.35</v>
      </c>
      <c r="KJ17" s="47">
        <v>0.45</v>
      </c>
      <c r="KK17" s="47">
        <v>19.98</v>
      </c>
      <c r="KL17" s="47">
        <v>7.53</v>
      </c>
      <c r="KM17" s="47">
        <v>7.4</v>
      </c>
      <c r="KN17" s="47">
        <v>2.75</v>
      </c>
      <c r="KO17" s="47">
        <v>37.65</v>
      </c>
      <c r="KP17" s="47">
        <v>0</v>
      </c>
      <c r="KQ17" s="47">
        <v>0</v>
      </c>
      <c r="KR17" s="47">
        <v>2.21</v>
      </c>
      <c r="KS17" s="47">
        <v>6.3</v>
      </c>
      <c r="KT17" s="47">
        <v>0.17</v>
      </c>
      <c r="KU17" s="47">
        <v>6.95</v>
      </c>
      <c r="KV17" s="47">
        <v>15.63</v>
      </c>
      <c r="KW17" s="47">
        <v>0.1</v>
      </c>
      <c r="KX17" s="47">
        <v>1.86</v>
      </c>
      <c r="KY17" s="47">
        <v>0.47</v>
      </c>
      <c r="KZ17" s="47">
        <v>0.53</v>
      </c>
      <c r="LA17" s="47">
        <v>1.32</v>
      </c>
      <c r="LB17" s="47">
        <v>0.26</v>
      </c>
      <c r="LC17" s="47">
        <v>0.01</v>
      </c>
      <c r="LD17" s="47">
        <v>0.13</v>
      </c>
      <c r="LE17" s="47">
        <v>20.38</v>
      </c>
      <c r="LF17" s="47">
        <v>1.04</v>
      </c>
      <c r="LG17" s="47">
        <v>38.049999999999997</v>
      </c>
      <c r="LH17" s="47">
        <v>10.64</v>
      </c>
      <c r="LI17" s="47">
        <v>2.16</v>
      </c>
      <c r="LJ17" s="47">
        <v>0.68</v>
      </c>
      <c r="LK17" s="18"/>
      <c r="LL17" s="42">
        <v>2.0299999999999998</v>
      </c>
      <c r="LM17" s="55">
        <v>0.25</v>
      </c>
    </row>
    <row r="18" spans="1:325" ht="15.75" customHeight="1" x14ac:dyDescent="0.35">
      <c r="A18" s="44" t="s">
        <v>70</v>
      </c>
      <c r="B18" s="9" t="s">
        <v>49</v>
      </c>
      <c r="C18" s="10">
        <v>2.5000000000000001E-2</v>
      </c>
      <c r="D18" s="11">
        <v>0</v>
      </c>
      <c r="E18" s="20">
        <v>126.57906976821153</v>
      </c>
      <c r="F18" s="20">
        <v>15.501848835473277</v>
      </c>
      <c r="G18" s="20">
        <v>3.6023480133341543</v>
      </c>
      <c r="H18" s="20">
        <v>4.0183452220694598</v>
      </c>
      <c r="I18" s="20">
        <v>0.42469817219443301</v>
      </c>
      <c r="J18" s="20">
        <v>8.1860912754845412</v>
      </c>
      <c r="K18" s="20">
        <v>3.1553694746616721</v>
      </c>
      <c r="L18" s="20">
        <v>29.596050963539781</v>
      </c>
      <c r="M18" s="20">
        <v>10.241214179496703</v>
      </c>
      <c r="N18" s="20">
        <v>4.4849274369920762</v>
      </c>
      <c r="O18" s="20">
        <v>0.92982973386533729</v>
      </c>
      <c r="P18" s="20">
        <v>45.252022313893896</v>
      </c>
      <c r="Q18" s="20">
        <v>0</v>
      </c>
      <c r="R18" s="20">
        <v>0</v>
      </c>
      <c r="S18" s="20">
        <v>3.1433385704843242</v>
      </c>
      <c r="T18" s="20">
        <v>10.130964003766117</v>
      </c>
      <c r="U18" s="20">
        <v>0.19586269174829968</v>
      </c>
      <c r="V18" s="20">
        <v>4.2061362244599882</v>
      </c>
      <c r="W18" s="20">
        <v>17.67630149045873</v>
      </c>
      <c r="X18" s="20">
        <v>0.87697568713929475</v>
      </c>
      <c r="Y18" s="20">
        <v>2.4919372217722464</v>
      </c>
      <c r="Z18" s="20">
        <v>1.7568852950845106</v>
      </c>
      <c r="AA18" s="20">
        <v>0.7805380406694904</v>
      </c>
      <c r="AB18" s="20">
        <v>1.3053897504776828</v>
      </c>
      <c r="AC18" s="20">
        <v>0.50461515278732572</v>
      </c>
      <c r="AD18" s="20">
        <v>0.81140067327731646</v>
      </c>
      <c r="AE18" s="20">
        <v>6.4910022869837798</v>
      </c>
      <c r="AF18" s="20">
        <v>0</v>
      </c>
      <c r="AG18" s="20">
        <v>2.0727531485803957E-2</v>
      </c>
      <c r="AH18" s="20">
        <v>0.61621350393868712</v>
      </c>
      <c r="AI18" s="20">
        <v>9.0459259858403414</v>
      </c>
      <c r="AJ18" s="20">
        <v>2.1697951816785523</v>
      </c>
      <c r="AK18" s="20">
        <v>1.8906386595063367</v>
      </c>
      <c r="AL18" s="18">
        <f>19%*Q18</f>
        <v>0</v>
      </c>
      <c r="AM18" s="18">
        <f t="shared" si="0"/>
        <v>34.080978400531855</v>
      </c>
      <c r="AN18" s="9"/>
      <c r="AO18" s="27"/>
      <c r="AP18" s="28"/>
      <c r="AQ18" s="28"/>
      <c r="AV18" s="44" t="s">
        <v>70</v>
      </c>
      <c r="AW18" s="29" t="s">
        <v>49</v>
      </c>
      <c r="AX18" s="10">
        <v>2.5000000000000001E-2</v>
      </c>
      <c r="AY18" s="11">
        <v>0</v>
      </c>
      <c r="AZ18" s="30">
        <v>161.37086218125739</v>
      </c>
      <c r="BA18" s="30">
        <v>18.165163278311386</v>
      </c>
      <c r="BB18" s="30">
        <v>4.1274137664575514</v>
      </c>
      <c r="BC18" s="30">
        <v>4.6368384622729168</v>
      </c>
      <c r="BD18" s="30">
        <v>0.51199439222045029</v>
      </c>
      <c r="BE18" s="30">
        <v>7.3119294672584534</v>
      </c>
      <c r="BF18" s="30">
        <v>3.9059593772638239</v>
      </c>
      <c r="BG18" s="30">
        <v>17.801634116626808</v>
      </c>
      <c r="BH18" s="30">
        <v>7.8366802718308266</v>
      </c>
      <c r="BI18" s="30">
        <v>34.398707661649716</v>
      </c>
      <c r="BJ18" s="30">
        <v>10.678523338095982</v>
      </c>
      <c r="BK18" s="30">
        <v>70.715545388203338</v>
      </c>
      <c r="BL18" s="30">
        <v>0</v>
      </c>
      <c r="BM18" s="30">
        <v>0</v>
      </c>
      <c r="BN18" s="30">
        <v>4.1322994281024563</v>
      </c>
      <c r="BO18" s="30">
        <v>13.214947529112631</v>
      </c>
      <c r="BP18" s="30">
        <v>0.26230423154906601</v>
      </c>
      <c r="BQ18" s="30">
        <v>4.404169834818922</v>
      </c>
      <c r="BR18" s="30">
        <v>22.013721023583077</v>
      </c>
      <c r="BS18" s="30">
        <v>0.90878936910874175</v>
      </c>
      <c r="BT18" s="30">
        <v>2.4881674923989348</v>
      </c>
      <c r="BU18" s="30">
        <v>1.6268323545945429</v>
      </c>
      <c r="BV18" s="30">
        <v>0.77478747381321278</v>
      </c>
      <c r="BW18" s="30">
        <v>1.3459823099174852</v>
      </c>
      <c r="BX18" s="30">
        <v>0.52730414517344537</v>
      </c>
      <c r="BY18" s="30">
        <v>0.84584629271978229</v>
      </c>
      <c r="BZ18" s="30">
        <v>6.164945431957582</v>
      </c>
      <c r="CA18" s="30">
        <v>0</v>
      </c>
      <c r="CB18" s="30">
        <v>1.3814206045121125E-2</v>
      </c>
      <c r="CC18" s="30">
        <v>0.40802437466281494</v>
      </c>
      <c r="CD18" s="30">
        <v>10.05309642496325</v>
      </c>
      <c r="CE18" s="30">
        <v>3.4560337727056627</v>
      </c>
      <c r="CF18" s="30">
        <v>1.3686733776258109</v>
      </c>
      <c r="CG18" s="18">
        <f>19%*BL18</f>
        <v>0</v>
      </c>
      <c r="CH18" s="52" t="s">
        <v>49</v>
      </c>
      <c r="CI18" s="31">
        <f>BG18/[1]KNP_Goal!L18</f>
        <v>1.0616025286248119</v>
      </c>
      <c r="CJ18" s="31">
        <f>BI18/[1]KNP_Goal!N18</f>
        <v>1.3248522206539206</v>
      </c>
      <c r="CK18" s="19">
        <f>BG18-[1]KNP_Goal!L18</f>
        <v>1.0329908281760467</v>
      </c>
      <c r="CL18" s="19">
        <f>BI18-[1]KNP_Goal!N18</f>
        <v>8.434523033819147</v>
      </c>
      <c r="CO18" s="44" t="s">
        <v>70</v>
      </c>
      <c r="CP18" s="29" t="s">
        <v>49</v>
      </c>
      <c r="CQ18" s="10">
        <v>2.5000000000000001E-2</v>
      </c>
      <c r="CR18" s="11">
        <v>0</v>
      </c>
      <c r="CS18" s="65">
        <v>131.06264209032804</v>
      </c>
      <c r="CT18" s="65">
        <v>15.20978135280256</v>
      </c>
      <c r="CU18" s="65">
        <v>3.6430073075380918</v>
      </c>
      <c r="CV18" s="65">
        <v>3.9553742887259351</v>
      </c>
      <c r="CW18" s="65">
        <v>0.75055333384495992</v>
      </c>
      <c r="CX18" s="65">
        <v>4.5943052876583952</v>
      </c>
      <c r="CY18" s="65">
        <v>2.8198684660551443</v>
      </c>
      <c r="CZ18" s="65">
        <v>15.985839804628725</v>
      </c>
      <c r="DA18" s="65">
        <v>6.9059491534336868</v>
      </c>
      <c r="DB18" s="65">
        <v>22.651422025926337</v>
      </c>
      <c r="DC18" s="65">
        <v>7.5653495900920626</v>
      </c>
      <c r="DD18" s="65">
        <v>53.108560574080812</v>
      </c>
      <c r="DE18" s="65">
        <v>0</v>
      </c>
      <c r="DF18" s="65">
        <v>0</v>
      </c>
      <c r="DG18" s="65">
        <v>3.1249141426872522</v>
      </c>
      <c r="DH18" s="65">
        <v>8.7247935125037799</v>
      </c>
      <c r="DI18" s="65">
        <v>0.14952823868589873</v>
      </c>
      <c r="DJ18" s="65">
        <v>3.3409372215439745</v>
      </c>
      <c r="DK18" s="65">
        <v>15.340173115420907</v>
      </c>
      <c r="DL18" s="65">
        <v>0.73816067605519819</v>
      </c>
      <c r="DM18" s="65">
        <v>2.3301938471640251</v>
      </c>
      <c r="DN18" s="65">
        <v>1.5309199947531529</v>
      </c>
      <c r="DO18" s="65">
        <v>1.3154913864843172</v>
      </c>
      <c r="DP18" s="65">
        <v>1.1981030583725658</v>
      </c>
      <c r="DQ18" s="65">
        <v>0.66994522117176325</v>
      </c>
      <c r="DR18" s="65">
        <v>1.0736521901322174</v>
      </c>
      <c r="DS18" s="65">
        <v>8.6502931832170749</v>
      </c>
      <c r="DT18" s="65">
        <v>0</v>
      </c>
      <c r="DU18" s="65">
        <v>1.6426450098460776E-2</v>
      </c>
      <c r="DV18" s="65">
        <v>0.33818969195531878</v>
      </c>
      <c r="DW18" s="65">
        <v>8.6010531834510573</v>
      </c>
      <c r="DX18" s="65">
        <v>3.3912497503323693</v>
      </c>
      <c r="DY18" s="65">
        <v>1.7860865686567706</v>
      </c>
      <c r="DZ18" s="18">
        <f>19%*DE18</f>
        <v>0</v>
      </c>
      <c r="EA18" s="52" t="s">
        <v>49</v>
      </c>
      <c r="EB18" s="31" t="e">
        <f>CZ18/[1]KNP_Goal!BE18</f>
        <v>#DIV/0!</v>
      </c>
      <c r="EC18" s="31" t="e">
        <f>DB18/[1]KNP_Goal!BG18</f>
        <v>#DIV/0!</v>
      </c>
      <c r="ED18" s="19">
        <f>CZ18-[1]KNP_Goal!BE18</f>
        <v>15.985839804628725</v>
      </c>
      <c r="EE18" s="19">
        <f>DB18-[1]KNP_Goal!BG18</f>
        <v>22.651422025926337</v>
      </c>
      <c r="EF18">
        <v>0.75</v>
      </c>
      <c r="EG18" s="59">
        <v>9.3378110123004845</v>
      </c>
      <c r="EH18" s="33">
        <f t="shared" si="1"/>
        <v>8.5878110123004845</v>
      </c>
      <c r="EI18" s="59">
        <v>131.81264209032804</v>
      </c>
      <c r="EJ18" s="19">
        <f t="shared" si="2"/>
        <v>131.06264209032804</v>
      </c>
      <c r="EP18" s="44" t="s">
        <v>70</v>
      </c>
      <c r="EQ18" s="29" t="s">
        <v>49</v>
      </c>
      <c r="ER18" s="10">
        <v>2.5000000000000001E-2</v>
      </c>
      <c r="ES18" s="11">
        <v>0</v>
      </c>
      <c r="ET18" s="20">
        <v>133.67874174785601</v>
      </c>
      <c r="EU18" s="20">
        <v>14.946389255584551</v>
      </c>
      <c r="EV18" s="20">
        <v>4.0017726241600293</v>
      </c>
      <c r="EW18" s="20">
        <v>3.9789364354568479</v>
      </c>
      <c r="EX18" s="20">
        <v>0.66666854277460696</v>
      </c>
      <c r="EY18" s="20">
        <v>5.0558788145036155</v>
      </c>
      <c r="EZ18" s="20">
        <v>2.9760074720871255</v>
      </c>
      <c r="FA18" s="20">
        <v>15.364051154116174</v>
      </c>
      <c r="FB18" s="20">
        <v>6.8202887011395967</v>
      </c>
      <c r="FC18" s="20">
        <v>23.644107531382918</v>
      </c>
      <c r="FD18" s="20">
        <v>8.3402757485294341</v>
      </c>
      <c r="FE18" s="20">
        <v>54.168723135168122</v>
      </c>
      <c r="FF18" s="20">
        <v>0</v>
      </c>
      <c r="FG18" s="20">
        <v>0</v>
      </c>
      <c r="FH18" s="20">
        <v>3.1808223267351163</v>
      </c>
      <c r="FI18" s="20">
        <v>8.8631571132623854</v>
      </c>
      <c r="FJ18" s="20">
        <v>0.139302274604205</v>
      </c>
      <c r="FK18" s="20">
        <v>4.9509566533290057</v>
      </c>
      <c r="FL18" s="20">
        <v>17.134238367930713</v>
      </c>
      <c r="FM18" s="20">
        <v>0.89656039282122901</v>
      </c>
      <c r="FN18" s="20">
        <v>2.3064929797630134</v>
      </c>
      <c r="FO18" s="20">
        <v>1.5548814327921605</v>
      </c>
      <c r="FP18" s="20">
        <v>1.3632020912261902</v>
      </c>
      <c r="FQ18" s="20">
        <v>1.1773125149305406</v>
      </c>
      <c r="FR18" s="20">
        <v>0.45707077406955876</v>
      </c>
      <c r="FS18" s="20">
        <v>1.8268978431481089</v>
      </c>
      <c r="FT18" s="20">
        <v>8.0640607740135017</v>
      </c>
      <c r="FU18" s="20">
        <v>0</v>
      </c>
      <c r="FV18" s="20">
        <v>2.5970153700381186E-2</v>
      </c>
      <c r="FW18" s="20">
        <v>0.69872957536549662</v>
      </c>
      <c r="FX18" s="20">
        <v>9.382702993979283</v>
      </c>
      <c r="FY18" s="20">
        <v>2.2426194353002415</v>
      </c>
      <c r="FZ18" s="20">
        <v>0.74346258178917424</v>
      </c>
      <c r="GA18" s="18">
        <f>19%*FF18</f>
        <v>0</v>
      </c>
      <c r="GB18" s="52" t="s">
        <v>49</v>
      </c>
      <c r="GC18" s="31" t="e">
        <f>FA18/[1]KNP_Goal!DD18</f>
        <v>#DIV/0!</v>
      </c>
      <c r="GD18" s="31" t="e">
        <f>FC18/[1]KNP_Goal!DF18</f>
        <v>#DIV/0!</v>
      </c>
      <c r="GE18" s="19">
        <f>FA18-[1]KNP_Goal!DD18</f>
        <v>15.364051154116174</v>
      </c>
      <c r="GF18" s="19">
        <f>FC18-[1]KNP_Goal!DF18</f>
        <v>23.644107531382918</v>
      </c>
      <c r="GG18">
        <v>0.75</v>
      </c>
      <c r="GH18" s="59">
        <v>9.3378110123004845</v>
      </c>
      <c r="GI18" s="33">
        <f t="shared" si="3"/>
        <v>8.5878110123004845</v>
      </c>
      <c r="GJ18" s="59">
        <v>131.81264209032804</v>
      </c>
      <c r="GK18" s="33">
        <f t="shared" si="4"/>
        <v>131.06264209032804</v>
      </c>
      <c r="GQ18" s="44" t="s">
        <v>70</v>
      </c>
      <c r="GR18" s="29" t="s">
        <v>49</v>
      </c>
      <c r="GS18" s="10">
        <v>2.5000000000000001E-2</v>
      </c>
      <c r="GT18" s="63">
        <v>131.73680417221647</v>
      </c>
      <c r="GU18" s="63">
        <v>14.913965243226189</v>
      </c>
      <c r="GV18" s="63">
        <v>3.6802389797634585</v>
      </c>
      <c r="GW18" s="63">
        <v>4.0778902846731615</v>
      </c>
      <c r="GX18" s="63">
        <v>0.57453789337686534</v>
      </c>
      <c r="GY18" s="63">
        <v>6.602073296020798</v>
      </c>
      <c r="GZ18" s="63">
        <v>2.9660977611581361</v>
      </c>
      <c r="HA18" s="63">
        <v>14.712664836956723</v>
      </c>
      <c r="HB18" s="63">
        <v>5.8045003830978521</v>
      </c>
      <c r="HC18" s="63">
        <v>29.811752744585483</v>
      </c>
      <c r="HD18" s="63">
        <v>8.8851037526378107</v>
      </c>
      <c r="HE18" s="63">
        <v>59.214021717277866</v>
      </c>
      <c r="HF18" s="63">
        <v>0</v>
      </c>
      <c r="HG18" s="63">
        <v>0</v>
      </c>
      <c r="HH18" s="63">
        <v>2.9338024167604906</v>
      </c>
      <c r="HI18" s="63">
        <v>8.4016735260889597</v>
      </c>
      <c r="HJ18" s="63">
        <v>0.16865568463332145</v>
      </c>
      <c r="HK18" s="63">
        <v>4.2741876834283552</v>
      </c>
      <c r="HL18" s="63">
        <v>15.778319310911128</v>
      </c>
      <c r="HM18" s="63">
        <v>0.57476454204964988</v>
      </c>
      <c r="HN18" s="63">
        <v>1.8790669316176229</v>
      </c>
      <c r="HO18" s="63">
        <v>1.6439722407052468</v>
      </c>
      <c r="HP18" s="63">
        <v>0.84973401239282309</v>
      </c>
      <c r="HQ18" s="63">
        <v>1.0750998484780898</v>
      </c>
      <c r="HR18" s="63">
        <v>0.45856645317723876</v>
      </c>
      <c r="HS18" s="63">
        <v>0.65805355650825503</v>
      </c>
      <c r="HT18" s="63">
        <v>5.7729390065270394</v>
      </c>
      <c r="HU18" s="63">
        <v>0</v>
      </c>
      <c r="HV18" s="63">
        <v>2.4444962928553485E-2</v>
      </c>
      <c r="HW18" s="63">
        <v>0.72547877589822785</v>
      </c>
      <c r="HX18" s="63">
        <v>8.300109260994434</v>
      </c>
      <c r="HY18" s="63">
        <v>1.9385800799349959</v>
      </c>
      <c r="HZ18" s="63">
        <v>2.8850014596656592E-2</v>
      </c>
      <c r="IA18" s="18"/>
      <c r="IB18" s="37">
        <f>GV18-[1]KNP_Goal!G193</f>
        <v>0.71023897976345829</v>
      </c>
      <c r="IC18" s="38">
        <f t="shared" si="5"/>
        <v>0.19298719014413238</v>
      </c>
      <c r="IJ18" s="29" t="s">
        <v>49</v>
      </c>
      <c r="IK18" s="10">
        <v>2.5000000000000001E-2</v>
      </c>
      <c r="IL18" s="66">
        <v>131.73680417221647</v>
      </c>
      <c r="IM18" s="66">
        <v>14.913965243226189</v>
      </c>
      <c r="IN18" s="66">
        <v>3.6802389797634585</v>
      </c>
      <c r="IO18" s="66">
        <v>4.0778902846731615</v>
      </c>
      <c r="IP18" s="66">
        <v>0.57453789337686534</v>
      </c>
      <c r="IQ18" s="66">
        <v>6.602073296020798</v>
      </c>
      <c r="IR18" s="66">
        <v>2.9660977611581361</v>
      </c>
      <c r="IS18" s="66">
        <v>14.712664836956723</v>
      </c>
      <c r="IT18" s="66">
        <v>5.8045003830978521</v>
      </c>
      <c r="IU18" s="66">
        <v>29.811752744585483</v>
      </c>
      <c r="IV18" s="66">
        <v>8.8851037526378107</v>
      </c>
      <c r="IW18" s="66">
        <v>59.214021717277866</v>
      </c>
      <c r="IX18" s="66">
        <v>0</v>
      </c>
      <c r="IY18" s="66">
        <v>0</v>
      </c>
      <c r="IZ18" s="66">
        <v>2.9338024167604906</v>
      </c>
      <c r="JA18" s="66">
        <v>8.4016735260889597</v>
      </c>
      <c r="JB18" s="66">
        <v>0.16865568463332145</v>
      </c>
      <c r="JC18" s="66">
        <v>4.2741876834283552</v>
      </c>
      <c r="JD18" s="66">
        <v>15.778319310911128</v>
      </c>
      <c r="JE18" s="66">
        <v>0.57476454204964988</v>
      </c>
      <c r="JF18" s="66">
        <v>1.8790669316176229</v>
      </c>
      <c r="JG18" s="66">
        <v>1.6439722407052468</v>
      </c>
      <c r="JH18" s="66">
        <v>0.84973401239282309</v>
      </c>
      <c r="JI18" s="66">
        <v>1.0750998484780898</v>
      </c>
      <c r="JJ18" s="66">
        <v>0.45856645317723876</v>
      </c>
      <c r="JK18" s="66">
        <v>0.65805355650825503</v>
      </c>
      <c r="JL18" s="66">
        <v>5.7729390065270394</v>
      </c>
      <c r="JM18" s="66">
        <v>0</v>
      </c>
      <c r="JN18" s="66">
        <v>2.4444962928553485E-2</v>
      </c>
      <c r="JO18" s="66">
        <v>0.72547877589822785</v>
      </c>
      <c r="JP18" s="66">
        <v>8.300109260994434</v>
      </c>
      <c r="JQ18" s="66">
        <v>1.9385800799349959</v>
      </c>
      <c r="JR18" s="66">
        <v>2.8850014596656592E-2</v>
      </c>
      <c r="JS18" s="18"/>
      <c r="JT18" s="37">
        <f>IN18-[1]KNP_Goal!AY193</f>
        <v>3.6802389797634585</v>
      </c>
      <c r="JU18" s="38">
        <f t="shared" si="9"/>
        <v>1</v>
      </c>
      <c r="KA18" s="40">
        <f>KD18-[1]Exec!I18</f>
        <v>4.3080000000003338E-2</v>
      </c>
      <c r="KB18" s="29" t="s">
        <v>49</v>
      </c>
      <c r="KC18" s="10">
        <v>2.5000000000000001E-2</v>
      </c>
      <c r="KD18" s="47">
        <v>128.44308000000001</v>
      </c>
      <c r="KE18" s="47">
        <v>15.01258</v>
      </c>
      <c r="KF18" s="47">
        <v>3.4883630000000001</v>
      </c>
      <c r="KG18" s="47">
        <v>3.72</v>
      </c>
      <c r="KH18" s="47">
        <v>0.52500000000000002</v>
      </c>
      <c r="KI18" s="47">
        <v>6.2859999999999996</v>
      </c>
      <c r="KJ18" s="47">
        <v>2.7221039999999999</v>
      </c>
      <c r="KK18" s="47">
        <v>14.239571229999999</v>
      </c>
      <c r="KL18" s="47">
        <v>5.775578629</v>
      </c>
      <c r="KM18" s="47">
        <v>28.477440479999999</v>
      </c>
      <c r="KN18" s="47">
        <v>8.3507933340000005</v>
      </c>
      <c r="KO18" s="47">
        <v>56.843383670000001</v>
      </c>
      <c r="KP18" s="47">
        <v>0</v>
      </c>
      <c r="KQ18" s="47">
        <v>0</v>
      </c>
      <c r="KR18" s="47">
        <v>0.14849999999999999</v>
      </c>
      <c r="KS18" s="47">
        <v>3.9449999999999998</v>
      </c>
      <c r="KT18" s="47">
        <v>15.4494138</v>
      </c>
      <c r="KU18" s="47">
        <v>0.59989999999999999</v>
      </c>
      <c r="KV18" s="47">
        <v>1.895505</v>
      </c>
      <c r="KW18" s="47">
        <v>1.7396</v>
      </c>
      <c r="KX18" s="47">
        <v>0.91300000000000003</v>
      </c>
      <c r="KY18" s="47">
        <v>1.0740000000000001</v>
      </c>
      <c r="KZ18" s="47">
        <v>0.41609000000000002</v>
      </c>
      <c r="LA18" s="47">
        <v>0.65596436499999999</v>
      </c>
      <c r="LB18" s="47">
        <v>6.4425863530000003</v>
      </c>
      <c r="LC18" s="47">
        <v>0</v>
      </c>
      <c r="LD18" s="47">
        <v>2.5245E-2</v>
      </c>
      <c r="LE18" s="47">
        <v>0.48487400000000003</v>
      </c>
      <c r="LF18" s="47">
        <v>8.3573299999999993</v>
      </c>
      <c r="LG18" s="47">
        <v>1.8732</v>
      </c>
      <c r="LH18" s="47">
        <v>-8.7595918999999994E-2</v>
      </c>
      <c r="LI18" s="47">
        <v>2.9069144057819454</v>
      </c>
      <c r="LJ18" s="47">
        <v>-4.6923131329634771E-2</v>
      </c>
      <c r="LK18" s="18"/>
      <c r="LL18" s="47">
        <v>2.9069144057819454</v>
      </c>
      <c r="LM18" s="55">
        <v>0.25</v>
      </c>
    </row>
    <row r="19" spans="1:325" ht="15.75" customHeight="1" x14ac:dyDescent="0.35">
      <c r="A19" s="48" t="s">
        <v>69</v>
      </c>
      <c r="B19" s="9" t="s">
        <v>50</v>
      </c>
      <c r="C19" s="10">
        <v>0.04</v>
      </c>
      <c r="D19" s="11">
        <v>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8"/>
      <c r="AM19" s="18">
        <f t="shared" si="0"/>
        <v>0</v>
      </c>
      <c r="AN19" s="57"/>
      <c r="AO19" s="27"/>
      <c r="AP19" s="28"/>
      <c r="AQ19" s="28"/>
      <c r="AV19" s="48" t="s">
        <v>69</v>
      </c>
      <c r="AW19" s="29" t="s">
        <v>50</v>
      </c>
      <c r="AX19" s="10">
        <v>0.04</v>
      </c>
      <c r="AY19" s="11">
        <v>0</v>
      </c>
      <c r="AZ19" s="30">
        <v>71.02</v>
      </c>
      <c r="BA19" s="30">
        <v>10.52</v>
      </c>
      <c r="BB19" s="30">
        <v>1.23</v>
      </c>
      <c r="BC19" s="30">
        <v>2.5099999999999998</v>
      </c>
      <c r="BD19" s="30">
        <v>0</v>
      </c>
      <c r="BE19" s="30">
        <v>0.52</v>
      </c>
      <c r="BF19" s="30">
        <v>0.23</v>
      </c>
      <c r="BG19" s="30">
        <v>15.77</v>
      </c>
      <c r="BH19" s="30">
        <v>5.86</v>
      </c>
      <c r="BI19" s="30">
        <v>6.53</v>
      </c>
      <c r="BJ19" s="30">
        <v>1.54</v>
      </c>
      <c r="BK19" s="30">
        <v>29.7</v>
      </c>
      <c r="BL19" s="30">
        <v>0</v>
      </c>
      <c r="BM19" s="30">
        <v>0</v>
      </c>
      <c r="BN19" s="30">
        <v>2.08</v>
      </c>
      <c r="BO19" s="30">
        <v>4.66</v>
      </c>
      <c r="BP19" s="30">
        <v>0.1</v>
      </c>
      <c r="BQ19" s="30">
        <v>1.57</v>
      </c>
      <c r="BR19" s="30">
        <v>8.41</v>
      </c>
      <c r="BS19" s="30">
        <v>0.62</v>
      </c>
      <c r="BT19" s="30">
        <v>2.0499999999999998</v>
      </c>
      <c r="BU19" s="30">
        <v>0.64</v>
      </c>
      <c r="BV19" s="30">
        <v>0.33</v>
      </c>
      <c r="BW19" s="30">
        <v>0.67</v>
      </c>
      <c r="BX19" s="30">
        <v>0.16</v>
      </c>
      <c r="BY19" s="30">
        <v>0.48</v>
      </c>
      <c r="BZ19" s="30">
        <v>3.9</v>
      </c>
      <c r="CA19" s="30">
        <v>0</v>
      </c>
      <c r="CB19" s="30">
        <v>0.06</v>
      </c>
      <c r="CC19" s="30">
        <v>0.76</v>
      </c>
      <c r="CD19" s="30">
        <v>6.39</v>
      </c>
      <c r="CE19" s="30">
        <v>2.0299999999999998</v>
      </c>
      <c r="CF19" s="30">
        <v>-0.18</v>
      </c>
      <c r="CG19" s="18"/>
      <c r="CH19" s="9" t="s">
        <v>50</v>
      </c>
      <c r="CI19" s="31">
        <f>BG19/[1]KNP_Goal!L19</f>
        <v>1.8834732641027041</v>
      </c>
      <c r="CJ19" s="31">
        <f>BI19/[1]KNP_Goal!N19</f>
        <v>0.53889907557277639</v>
      </c>
      <c r="CK19" s="19">
        <f>BG19-[1]KNP_Goal!L19</f>
        <v>7.3971707697890228</v>
      </c>
      <c r="CL19" s="19">
        <f>BI19-[1]KNP_Goal!N19</f>
        <v>-5.5872967184244997</v>
      </c>
      <c r="CO19" s="48" t="s">
        <v>69</v>
      </c>
      <c r="CP19" s="29" t="s">
        <v>50</v>
      </c>
      <c r="CQ19" s="10">
        <v>0.04</v>
      </c>
      <c r="CR19" s="11">
        <v>0</v>
      </c>
      <c r="CS19" s="65">
        <v>63.098808542196139</v>
      </c>
      <c r="CT19" s="32">
        <v>7.9724950550621339</v>
      </c>
      <c r="CU19" s="32">
        <v>1.1646975527601329</v>
      </c>
      <c r="CV19" s="32">
        <v>2.3034196877432405</v>
      </c>
      <c r="CW19" s="32">
        <v>0</v>
      </c>
      <c r="CX19" s="32">
        <v>0.49984317329228567</v>
      </c>
      <c r="CY19" s="32">
        <v>0.22198766461818584</v>
      </c>
      <c r="CZ19" s="32">
        <v>14.386158290524335</v>
      </c>
      <c r="DA19" s="32">
        <v>4.8266998911801986</v>
      </c>
      <c r="DB19" s="32">
        <v>4.5212455239970328</v>
      </c>
      <c r="DC19" s="32">
        <v>1.2449651874868584</v>
      </c>
      <c r="DD19" s="32">
        <v>24.979068893188423</v>
      </c>
      <c r="DE19" s="32">
        <v>0</v>
      </c>
      <c r="DF19" s="32">
        <v>0</v>
      </c>
      <c r="DG19" s="32">
        <v>2.018210986780447</v>
      </c>
      <c r="DH19" s="32">
        <v>4.6093098129317562</v>
      </c>
      <c r="DI19" s="32">
        <v>7.487912125063452E-2</v>
      </c>
      <c r="DJ19" s="32">
        <v>1.4543413114104153</v>
      </c>
      <c r="DK19" s="32">
        <v>8.1567412323732533</v>
      </c>
      <c r="DL19" s="32">
        <v>0.31888354960310611</v>
      </c>
      <c r="DM19" s="32">
        <v>1.4635199840041115</v>
      </c>
      <c r="DN19" s="32">
        <v>0.70670596685683662</v>
      </c>
      <c r="DO19" s="32">
        <v>0.449469945485934</v>
      </c>
      <c r="DP19" s="32">
        <v>0.54646407127464247</v>
      </c>
      <c r="DQ19" s="32">
        <v>0.14785376094424615</v>
      </c>
      <c r="DR19" s="32">
        <v>0.54225519422924218</v>
      </c>
      <c r="DS19" s="32">
        <v>5.5498583768076424</v>
      </c>
      <c r="DT19" s="32">
        <v>0</v>
      </c>
      <c r="DU19" s="32">
        <v>1.5622218669928245E-2</v>
      </c>
      <c r="DV19" s="32">
        <v>0.1805734575935472</v>
      </c>
      <c r="DW19" s="65">
        <v>5.4777296520312913</v>
      </c>
      <c r="DX19" s="32">
        <v>1.1116497298684855</v>
      </c>
      <c r="DY19" s="32">
        <v>1.2899693757894823</v>
      </c>
      <c r="DZ19" s="18"/>
      <c r="EA19" s="9" t="s">
        <v>50</v>
      </c>
      <c r="EB19" s="31" t="e">
        <f>CZ19/[1]KNP_Goal!BE19</f>
        <v>#DIV/0!</v>
      </c>
      <c r="EC19" s="31" t="e">
        <f>DB19/[1]KNP_Goal!BG19</f>
        <v>#DIV/0!</v>
      </c>
      <c r="ED19" s="19">
        <f>CZ19-[1]KNP_Goal!BE19</f>
        <v>14.386158290524335</v>
      </c>
      <c r="EE19" s="19">
        <f>DB19-[1]KNP_Goal!BG19</f>
        <v>4.5212455239970328</v>
      </c>
      <c r="EF19">
        <v>0.75</v>
      </c>
      <c r="EG19" s="49">
        <v>6.23</v>
      </c>
      <c r="EH19" s="33">
        <f t="shared" si="1"/>
        <v>5.48</v>
      </c>
      <c r="EI19" s="49">
        <v>63.8</v>
      </c>
      <c r="EJ19" s="19">
        <f t="shared" si="2"/>
        <v>63.05</v>
      </c>
      <c r="EP19" s="48" t="s">
        <v>69</v>
      </c>
      <c r="EQ19" s="29" t="s">
        <v>50</v>
      </c>
      <c r="ER19" s="10">
        <v>0.04</v>
      </c>
      <c r="ES19" s="11">
        <v>0</v>
      </c>
      <c r="ET19" s="20">
        <v>66.31</v>
      </c>
      <c r="EU19" s="20">
        <v>7.78</v>
      </c>
      <c r="EV19" s="20">
        <v>1.18</v>
      </c>
      <c r="EW19" s="20">
        <v>2.2400000000000002</v>
      </c>
      <c r="EX19" s="20">
        <v>0</v>
      </c>
      <c r="EY19" s="20">
        <v>0.42</v>
      </c>
      <c r="EZ19" s="20">
        <v>0.21</v>
      </c>
      <c r="FA19" s="20">
        <v>14.63</v>
      </c>
      <c r="FB19" s="20">
        <v>4.68</v>
      </c>
      <c r="FC19" s="20">
        <v>6.15</v>
      </c>
      <c r="FD19" s="20">
        <v>1.57</v>
      </c>
      <c r="FE19" s="20">
        <v>27.03</v>
      </c>
      <c r="FF19" s="20">
        <v>0</v>
      </c>
      <c r="FG19" s="20">
        <v>0</v>
      </c>
      <c r="FH19" s="20">
        <v>1.96</v>
      </c>
      <c r="FI19" s="20">
        <v>4.34</v>
      </c>
      <c r="FJ19" s="20">
        <v>0.02</v>
      </c>
      <c r="FK19" s="20">
        <v>1.74</v>
      </c>
      <c r="FL19" s="20">
        <v>8.06</v>
      </c>
      <c r="FM19" s="20">
        <v>0.28999999999999998</v>
      </c>
      <c r="FN19" s="20">
        <v>1.46</v>
      </c>
      <c r="FO19" s="20">
        <v>0.71</v>
      </c>
      <c r="FP19" s="20">
        <v>0.45</v>
      </c>
      <c r="FQ19" s="20">
        <v>0.54</v>
      </c>
      <c r="FR19" s="20">
        <v>0.17</v>
      </c>
      <c r="FS19" s="20">
        <v>0.56999999999999995</v>
      </c>
      <c r="FT19" s="20">
        <v>5.45</v>
      </c>
      <c r="FU19" s="20">
        <v>0</v>
      </c>
      <c r="FV19" s="20">
        <v>0.02</v>
      </c>
      <c r="FW19" s="20">
        <v>0.19</v>
      </c>
      <c r="FX19" s="20">
        <v>5.53</v>
      </c>
      <c r="FY19" s="20">
        <v>1.92</v>
      </c>
      <c r="FZ19" s="20">
        <v>2.12</v>
      </c>
      <c r="GA19" s="18"/>
      <c r="GB19" s="9" t="s">
        <v>50</v>
      </c>
      <c r="GC19" s="31" t="e">
        <f>FA19/[1]KNP_Goal!DD19</f>
        <v>#DIV/0!</v>
      </c>
      <c r="GD19" s="31" t="e">
        <f>FC19/[1]KNP_Goal!DF19</f>
        <v>#DIV/0!</v>
      </c>
      <c r="GE19" s="19">
        <f>FA19-[1]KNP_Goal!DD19</f>
        <v>14.63</v>
      </c>
      <c r="GF19" s="19">
        <f>FC19-[1]KNP_Goal!DF19</f>
        <v>6.15</v>
      </c>
      <c r="GG19">
        <v>0.75</v>
      </c>
      <c r="GH19" s="49">
        <v>6.23</v>
      </c>
      <c r="GI19" s="33">
        <f t="shared" si="3"/>
        <v>5.48</v>
      </c>
      <c r="GJ19" s="49">
        <v>63.8</v>
      </c>
      <c r="GK19" s="33">
        <f t="shared" si="4"/>
        <v>63.05</v>
      </c>
      <c r="GQ19" s="48" t="s">
        <v>69</v>
      </c>
      <c r="GR19" s="29" t="s">
        <v>50</v>
      </c>
      <c r="GS19" s="10">
        <v>0.04</v>
      </c>
      <c r="GT19" s="51">
        <v>63.4</v>
      </c>
      <c r="GU19" s="51">
        <v>7.56</v>
      </c>
      <c r="GV19" s="51">
        <v>1.1499999999999999</v>
      </c>
      <c r="GW19" s="51">
        <v>2.29</v>
      </c>
      <c r="GX19" s="51">
        <v>0</v>
      </c>
      <c r="GY19" s="51">
        <v>0.45</v>
      </c>
      <c r="GZ19" s="51">
        <v>0.17</v>
      </c>
      <c r="HA19" s="51">
        <v>14.68</v>
      </c>
      <c r="HB19" s="51">
        <v>4.79</v>
      </c>
      <c r="HC19" s="51">
        <v>5.73</v>
      </c>
      <c r="HD19" s="51">
        <v>1.67</v>
      </c>
      <c r="HE19" s="51">
        <v>26.87</v>
      </c>
      <c r="HF19" s="51">
        <v>0</v>
      </c>
      <c r="HG19" s="51">
        <v>0</v>
      </c>
      <c r="HH19" s="51">
        <v>1.56</v>
      </c>
      <c r="HI19" s="51">
        <v>3.56</v>
      </c>
      <c r="HJ19" s="51">
        <v>0.03</v>
      </c>
      <c r="HK19" s="51">
        <v>1.85</v>
      </c>
      <c r="HL19" s="51">
        <v>7</v>
      </c>
      <c r="HM19" s="51">
        <v>0.26</v>
      </c>
      <c r="HN19" s="51">
        <v>1.3</v>
      </c>
      <c r="HO19" s="51">
        <v>0.71</v>
      </c>
      <c r="HP19" s="51">
        <v>0.54</v>
      </c>
      <c r="HQ19" s="51">
        <v>0.59</v>
      </c>
      <c r="HR19" s="51">
        <v>0.15</v>
      </c>
      <c r="HS19" s="51">
        <v>0.62</v>
      </c>
      <c r="HT19" s="51">
        <v>6.25</v>
      </c>
      <c r="HU19" s="51">
        <v>0</v>
      </c>
      <c r="HV19" s="51">
        <v>0.03</v>
      </c>
      <c r="HW19" s="51">
        <v>0.16</v>
      </c>
      <c r="HX19" s="51">
        <v>4.82</v>
      </c>
      <c r="HY19" s="51">
        <v>1.59</v>
      </c>
      <c r="HZ19" s="51">
        <v>0.87</v>
      </c>
      <c r="IA19" s="18"/>
      <c r="IB19" s="37">
        <f>GV19-[1]KNP_Goal!G194</f>
        <v>0.41999999999999993</v>
      </c>
      <c r="IC19" s="38">
        <f t="shared" si="5"/>
        <v>0.36521739130434777</v>
      </c>
      <c r="IJ19" s="29" t="s">
        <v>50</v>
      </c>
      <c r="IK19" s="10">
        <v>0.04</v>
      </c>
      <c r="IL19" s="39">
        <v>62.9</v>
      </c>
      <c r="IM19" s="39">
        <v>7.51</v>
      </c>
      <c r="IN19" s="39">
        <v>1.06</v>
      </c>
      <c r="IO19" s="39">
        <v>2.0499999999999998</v>
      </c>
      <c r="IP19" s="39">
        <v>0</v>
      </c>
      <c r="IQ19" s="39">
        <v>0.4</v>
      </c>
      <c r="IR19" s="39">
        <v>0.22</v>
      </c>
      <c r="IS19" s="39">
        <v>14.36</v>
      </c>
      <c r="IT19" s="39">
        <v>4.5599999999999996</v>
      </c>
      <c r="IU19" s="39">
        <v>5.95</v>
      </c>
      <c r="IV19" s="39">
        <v>1.74</v>
      </c>
      <c r="IW19" s="39">
        <v>26.6</v>
      </c>
      <c r="IX19" s="39">
        <v>0</v>
      </c>
      <c r="IY19" s="39">
        <v>0</v>
      </c>
      <c r="IZ19" s="39">
        <v>1.6</v>
      </c>
      <c r="JA19" s="39">
        <v>3.54</v>
      </c>
      <c r="JB19" s="39">
        <v>0.03</v>
      </c>
      <c r="JC19" s="39">
        <v>1.43</v>
      </c>
      <c r="JD19" s="39">
        <v>6.59</v>
      </c>
      <c r="JE19" s="39">
        <v>0.38</v>
      </c>
      <c r="JF19" s="39">
        <v>1.28</v>
      </c>
      <c r="JG19" s="39">
        <v>0.71</v>
      </c>
      <c r="JH19" s="39">
        <v>0.53</v>
      </c>
      <c r="JI19" s="39">
        <v>0.62</v>
      </c>
      <c r="JJ19" s="39">
        <v>0.13</v>
      </c>
      <c r="JK19" s="39">
        <v>0.63</v>
      </c>
      <c r="JL19" s="39">
        <v>6.54</v>
      </c>
      <c r="JM19" s="39">
        <v>0</v>
      </c>
      <c r="JN19" s="39">
        <v>0.03</v>
      </c>
      <c r="JO19" s="39">
        <v>0.15</v>
      </c>
      <c r="JP19" s="39">
        <v>4.95</v>
      </c>
      <c r="JQ19" s="39">
        <v>1.6</v>
      </c>
      <c r="JR19" s="39">
        <v>0.87</v>
      </c>
      <c r="JS19" s="18"/>
      <c r="JT19" s="37">
        <f>IN19-[1]KNP_Goal!AY194</f>
        <v>1.06</v>
      </c>
      <c r="JU19" s="38">
        <f t="shared" si="9"/>
        <v>1</v>
      </c>
      <c r="KA19" s="40">
        <f>KD19-[1]Exec!I19</f>
        <v>5.7000000000000028</v>
      </c>
      <c r="KB19" s="29" t="s">
        <v>50</v>
      </c>
      <c r="KC19" s="10">
        <v>0.04</v>
      </c>
      <c r="KD19" s="47">
        <v>67.900000000000006</v>
      </c>
      <c r="KE19" s="47">
        <v>8.9600000000000009</v>
      </c>
      <c r="KF19" s="47">
        <v>1.1499999999999999</v>
      </c>
      <c r="KG19" s="47">
        <v>2.19</v>
      </c>
      <c r="KH19" s="47">
        <v>0</v>
      </c>
      <c r="KI19" s="47">
        <v>0.39</v>
      </c>
      <c r="KJ19" s="47">
        <v>0.24</v>
      </c>
      <c r="KK19" s="47">
        <v>13.52</v>
      </c>
      <c r="KL19" s="47">
        <v>4.37</v>
      </c>
      <c r="KM19" s="47">
        <v>9.2200000000000006</v>
      </c>
      <c r="KN19" s="47">
        <v>2.62</v>
      </c>
      <c r="KO19" s="47">
        <v>29.72</v>
      </c>
      <c r="KP19" s="47">
        <v>0</v>
      </c>
      <c r="KQ19" s="47">
        <v>0</v>
      </c>
      <c r="KR19" s="47">
        <v>1.6</v>
      </c>
      <c r="KS19" s="47">
        <v>3.61</v>
      </c>
      <c r="KT19" s="47">
        <v>0.02</v>
      </c>
      <c r="KU19" s="47">
        <v>1.46</v>
      </c>
      <c r="KV19" s="47">
        <v>6.68</v>
      </c>
      <c r="KW19" s="47">
        <v>0.3</v>
      </c>
      <c r="KX19" s="47">
        <v>3.33</v>
      </c>
      <c r="KY19" s="47">
        <v>0.71</v>
      </c>
      <c r="KZ19" s="47">
        <v>0.54</v>
      </c>
      <c r="LA19" s="47">
        <v>0.63</v>
      </c>
      <c r="LB19" s="47">
        <v>0.13</v>
      </c>
      <c r="LC19" s="47">
        <v>0.47</v>
      </c>
      <c r="LD19" s="47">
        <v>4.67</v>
      </c>
      <c r="LE19" s="47">
        <v>0</v>
      </c>
      <c r="LF19" s="47">
        <v>0.02</v>
      </c>
      <c r="LG19" s="47">
        <v>0.16</v>
      </c>
      <c r="LH19" s="47">
        <v>5.03</v>
      </c>
      <c r="LI19" s="47">
        <v>1.61</v>
      </c>
      <c r="LJ19" s="47">
        <v>1</v>
      </c>
      <c r="LK19" s="18"/>
      <c r="LL19" s="42">
        <v>1.6</v>
      </c>
      <c r="LM19" s="55">
        <v>0.25</v>
      </c>
    </row>
    <row r="20" spans="1:325" ht="15.75" customHeight="1" x14ac:dyDescent="0.35">
      <c r="A20" s="44" t="s">
        <v>70</v>
      </c>
      <c r="B20" s="9" t="s">
        <v>51</v>
      </c>
      <c r="C20" s="10">
        <v>7.0000000000000007E-2</v>
      </c>
      <c r="D20" s="11">
        <v>0</v>
      </c>
      <c r="E20" s="20">
        <v>153.35929398908934</v>
      </c>
      <c r="F20" s="20">
        <v>21.002472380016513</v>
      </c>
      <c r="G20" s="20">
        <v>5.2969023615831441</v>
      </c>
      <c r="H20" s="20">
        <v>4.9650427712575347</v>
      </c>
      <c r="I20" s="20">
        <v>0</v>
      </c>
      <c r="J20" s="20">
        <v>8.4386065317021028</v>
      </c>
      <c r="K20" s="20">
        <v>2.5787950525216052</v>
      </c>
      <c r="L20" s="20">
        <v>40.648911557673181</v>
      </c>
      <c r="M20" s="20">
        <v>12.208841568722258</v>
      </c>
      <c r="N20" s="20">
        <v>6.1341712486299427</v>
      </c>
      <c r="O20" s="20">
        <v>0.76285607407056799</v>
      </c>
      <c r="P20" s="20">
        <v>59.754780449095946</v>
      </c>
      <c r="Q20" s="20">
        <v>0</v>
      </c>
      <c r="R20" s="20">
        <v>0</v>
      </c>
      <c r="S20" s="20">
        <v>3.6009673641112601</v>
      </c>
      <c r="T20" s="20">
        <v>11.117629540900392</v>
      </c>
      <c r="U20" s="20">
        <v>0.15247076602980714</v>
      </c>
      <c r="V20" s="20">
        <v>5.2756547576345811</v>
      </c>
      <c r="W20" s="20">
        <v>20.146722428676039</v>
      </c>
      <c r="X20" s="20">
        <v>0.7939601382361321</v>
      </c>
      <c r="Y20" s="20">
        <v>5.6004831333708758</v>
      </c>
      <c r="Z20" s="20">
        <v>0.87117284113329674</v>
      </c>
      <c r="AA20" s="20">
        <v>0.98048719568873077</v>
      </c>
      <c r="AB20" s="20">
        <v>2.2996971747409938</v>
      </c>
      <c r="AC20" s="20">
        <v>0.35886794099927055</v>
      </c>
      <c r="AD20" s="20">
        <v>0.57081439726768812</v>
      </c>
      <c r="AE20" s="20">
        <v>3.6082351229342478</v>
      </c>
      <c r="AF20" s="20">
        <v>0</v>
      </c>
      <c r="AG20" s="20">
        <v>1.3433768610207069E-2</v>
      </c>
      <c r="AH20" s="20">
        <v>-0.38316773751080418</v>
      </c>
      <c r="AI20" s="20">
        <v>9.6699254431199524</v>
      </c>
      <c r="AJ20" s="20">
        <v>2.2426498492667744</v>
      </c>
      <c r="AK20" s="20">
        <v>4.5494127463790619</v>
      </c>
      <c r="AL20" s="18"/>
      <c r="AM20" s="18">
        <f t="shared" si="0"/>
        <v>46.783082806303121</v>
      </c>
      <c r="AN20" s="9"/>
      <c r="AO20" s="27"/>
      <c r="AP20" s="28"/>
      <c r="AQ20" s="28"/>
      <c r="AV20" s="44" t="s">
        <v>70</v>
      </c>
      <c r="AW20" s="29" t="s">
        <v>51</v>
      </c>
      <c r="AX20" s="10">
        <v>7.0000000000000007E-2</v>
      </c>
      <c r="AY20" s="11">
        <v>0</v>
      </c>
      <c r="AZ20" s="30">
        <v>132.73620003174972</v>
      </c>
      <c r="BA20" s="30">
        <v>17.333304343456554</v>
      </c>
      <c r="BB20" s="30">
        <v>5.4437045777224098</v>
      </c>
      <c r="BC20" s="30">
        <v>4.7981232106377538</v>
      </c>
      <c r="BD20" s="30">
        <v>0</v>
      </c>
      <c r="BE20" s="30">
        <v>4.8646345135966014</v>
      </c>
      <c r="BF20" s="30">
        <v>2.196667883535449</v>
      </c>
      <c r="BG20" s="30">
        <v>27.97150695286502</v>
      </c>
      <c r="BH20" s="30">
        <v>10.411318453707713</v>
      </c>
      <c r="BI20" s="30">
        <v>12.997408009097894</v>
      </c>
      <c r="BJ20" s="30">
        <v>2.8805651519080633</v>
      </c>
      <c r="BK20" s="30">
        <v>54.260798567578696</v>
      </c>
      <c r="BL20" s="30">
        <v>0</v>
      </c>
      <c r="BM20" s="30">
        <v>0</v>
      </c>
      <c r="BN20" s="30">
        <v>3.7675477056235849</v>
      </c>
      <c r="BO20" s="30">
        <v>10.626075289534381</v>
      </c>
      <c r="BP20" s="30">
        <v>0.16269374359037528</v>
      </c>
      <c r="BQ20" s="30">
        <v>3.6563663545382177</v>
      </c>
      <c r="BR20" s="30">
        <v>18.212683093286557</v>
      </c>
      <c r="BS20" s="30">
        <v>0.8326237273353535</v>
      </c>
      <c r="BT20" s="30">
        <v>2.3657121764196165</v>
      </c>
      <c r="BU20" s="30">
        <v>0.97619613342294209</v>
      </c>
      <c r="BV20" s="30">
        <v>0.66920418151447958</v>
      </c>
      <c r="BW20" s="30">
        <v>2.3759875827563559</v>
      </c>
      <c r="BX20" s="30">
        <v>0.39349221235618459</v>
      </c>
      <c r="BY20" s="30">
        <v>0.64088421857819544</v>
      </c>
      <c r="BZ20" s="30">
        <v>3.6475998410363171</v>
      </c>
      <c r="CA20" s="30">
        <v>0</v>
      </c>
      <c r="CB20" s="30">
        <v>1.195716634927438E-2</v>
      </c>
      <c r="CC20" s="30">
        <v>-0.99346228137547987</v>
      </c>
      <c r="CD20" s="30">
        <v>8.7792988844721851</v>
      </c>
      <c r="CE20" s="30">
        <v>3.0372062718088282</v>
      </c>
      <c r="CF20" s="30">
        <v>2.8895837272614813</v>
      </c>
      <c r="CG20" s="18"/>
      <c r="CH20" s="52" t="s">
        <v>51</v>
      </c>
      <c r="CI20" s="31">
        <f>BG20/[1]KNP_Goal!L20</f>
        <v>1.2095920888349376</v>
      </c>
      <c r="CJ20" s="31">
        <f>BI20/[1]KNP_Goal!N20</f>
        <v>1.6035743239219207</v>
      </c>
      <c r="CK20" s="19">
        <f>BG20-[1]KNP_Goal!L20</f>
        <v>4.8467633214753754</v>
      </c>
      <c r="CL20" s="19">
        <f>BI20-[1]KNP_Goal!N20</f>
        <v>4.8921347983684687</v>
      </c>
      <c r="CO20" s="44" t="s">
        <v>70</v>
      </c>
      <c r="CP20" s="29" t="s">
        <v>51</v>
      </c>
      <c r="CQ20" s="10">
        <v>7.0000000000000007E-2</v>
      </c>
      <c r="CR20" s="11">
        <v>0</v>
      </c>
      <c r="CS20" s="65">
        <v>116.61459961493324</v>
      </c>
      <c r="CT20" s="65">
        <v>16.909518441024005</v>
      </c>
      <c r="CU20" s="65">
        <v>5.1688019294304501</v>
      </c>
      <c r="CV20" s="65">
        <v>4.6950240598671158</v>
      </c>
      <c r="CW20" s="65">
        <v>0</v>
      </c>
      <c r="CX20" s="65">
        <v>4.52280205092638</v>
      </c>
      <c r="CY20" s="65">
        <v>2.1776582563387086</v>
      </c>
      <c r="CZ20" s="65">
        <v>27.040931432016482</v>
      </c>
      <c r="DA20" s="65">
        <v>10.18510737141637</v>
      </c>
      <c r="DB20" s="65">
        <v>3.6838979965099035</v>
      </c>
      <c r="DC20" s="65">
        <v>0.642462682821759</v>
      </c>
      <c r="DD20" s="65">
        <v>41.552399482764514</v>
      </c>
      <c r="DE20" s="65">
        <v>0</v>
      </c>
      <c r="DF20" s="65">
        <v>0</v>
      </c>
      <c r="DG20" s="65">
        <v>3.7730653141866188</v>
      </c>
      <c r="DH20" s="65">
        <v>10.534590226850383</v>
      </c>
      <c r="DI20" s="65">
        <v>0.13416782798151178</v>
      </c>
      <c r="DJ20" s="65">
        <v>3.4963993150308554</v>
      </c>
      <c r="DK20" s="65">
        <v>17.938222684049371</v>
      </c>
      <c r="DL20" s="65">
        <v>0.71664532361377176</v>
      </c>
      <c r="DM20" s="65">
        <v>2.1674792162813179</v>
      </c>
      <c r="DN20" s="65">
        <v>0.85829770701715247</v>
      </c>
      <c r="DO20" s="65">
        <v>0.98497245618266038</v>
      </c>
      <c r="DP20" s="65">
        <v>2.2328127517161969</v>
      </c>
      <c r="DQ20" s="65">
        <v>0.35403958700868254</v>
      </c>
      <c r="DR20" s="65">
        <v>0.53802631817136515</v>
      </c>
      <c r="DS20" s="65">
        <v>3.5495034051084575</v>
      </c>
      <c r="DT20" s="65">
        <v>0</v>
      </c>
      <c r="DU20" s="65">
        <v>1.3799870833661184E-2</v>
      </c>
      <c r="DV20" s="65">
        <v>0.23900333173539962</v>
      </c>
      <c r="DW20" s="65">
        <v>7.6989212977111325</v>
      </c>
      <c r="DX20" s="65">
        <v>2.8356770159517586</v>
      </c>
      <c r="DY20" s="65">
        <v>1.4609944292011363</v>
      </c>
      <c r="DZ20" s="18"/>
      <c r="EA20" s="52" t="s">
        <v>51</v>
      </c>
      <c r="EB20" s="31" t="e">
        <f>CZ20/[1]KNP_Goal!BE20</f>
        <v>#DIV/0!</v>
      </c>
      <c r="EC20" s="31" t="e">
        <f>DB20/[1]KNP_Goal!BG20</f>
        <v>#DIV/0!</v>
      </c>
      <c r="ED20" s="19">
        <f>CZ20-[1]KNP_Goal!BE20</f>
        <v>27.040931432016482</v>
      </c>
      <c r="EE20" s="19">
        <f>DB20-[1]KNP_Goal!BG20</f>
        <v>3.6838979965099035</v>
      </c>
      <c r="EF20">
        <v>0.75</v>
      </c>
      <c r="EG20" s="59">
        <v>8.4489212977111325</v>
      </c>
      <c r="EH20" s="33">
        <f t="shared" si="1"/>
        <v>7.6989212977111325</v>
      </c>
      <c r="EI20" s="59">
        <v>117.36459961493324</v>
      </c>
      <c r="EJ20" s="19">
        <f t="shared" si="2"/>
        <v>116.61459961493324</v>
      </c>
      <c r="EP20" s="44" t="s">
        <v>70</v>
      </c>
      <c r="EQ20" s="29" t="s">
        <v>51</v>
      </c>
      <c r="ER20" s="10">
        <v>7.0000000000000007E-2</v>
      </c>
      <c r="ES20" s="11">
        <v>0</v>
      </c>
      <c r="ET20" s="56">
        <v>116.61459961493324</v>
      </c>
      <c r="EU20" s="56">
        <v>16.909518441024005</v>
      </c>
      <c r="EV20" s="56">
        <v>5.1688019294304501</v>
      </c>
      <c r="EW20" s="56">
        <v>4.6950240598671158</v>
      </c>
      <c r="EX20" s="56">
        <v>0</v>
      </c>
      <c r="EY20" s="56">
        <v>4.52280205092638</v>
      </c>
      <c r="EZ20" s="56">
        <v>2.1776582563387086</v>
      </c>
      <c r="FA20" s="56">
        <v>27.040931432016482</v>
      </c>
      <c r="FB20" s="56">
        <v>10.18510737141637</v>
      </c>
      <c r="FC20" s="56">
        <v>3.6838979965099035</v>
      </c>
      <c r="FD20" s="56">
        <v>0.642462682821759</v>
      </c>
      <c r="FE20" s="56">
        <v>41.552399482764514</v>
      </c>
      <c r="FF20" s="56">
        <v>0</v>
      </c>
      <c r="FG20" s="56">
        <v>0</v>
      </c>
      <c r="FH20" s="56">
        <v>3.7730653141866188</v>
      </c>
      <c r="FI20" s="56">
        <v>10.534590226850383</v>
      </c>
      <c r="FJ20" s="56">
        <v>0.13416782798151178</v>
      </c>
      <c r="FK20" s="56">
        <v>3.4963993150308554</v>
      </c>
      <c r="FL20" s="56">
        <v>17.938222684049371</v>
      </c>
      <c r="FM20" s="56">
        <v>0.71664532361377176</v>
      </c>
      <c r="FN20" s="56">
        <v>2.1674792162813179</v>
      </c>
      <c r="FO20" s="56">
        <v>0.85829770701715247</v>
      </c>
      <c r="FP20" s="56">
        <v>0.98497245618266038</v>
      </c>
      <c r="FQ20" s="56">
        <v>2.2328127517161969</v>
      </c>
      <c r="FR20" s="56">
        <v>0.35403958700868254</v>
      </c>
      <c r="FS20" s="56">
        <v>0.53802631817136515</v>
      </c>
      <c r="FT20" s="56">
        <v>3.5495034051084575</v>
      </c>
      <c r="FU20" s="56">
        <v>0</v>
      </c>
      <c r="FV20" s="56">
        <v>1.3799870833661184E-2</v>
      </c>
      <c r="FW20" s="56">
        <v>0.23900333173539962</v>
      </c>
      <c r="FX20" s="56">
        <v>7.6989212977111325</v>
      </c>
      <c r="FY20" s="56">
        <v>2.8356770159517586</v>
      </c>
      <c r="FZ20" s="56">
        <v>1.4609944292011363</v>
      </c>
      <c r="GA20" s="18"/>
      <c r="GB20" s="52" t="s">
        <v>51</v>
      </c>
      <c r="GC20" s="31" t="e">
        <f>FA20/[1]KNP_Goal!DD20</f>
        <v>#DIV/0!</v>
      </c>
      <c r="GD20" s="31" t="e">
        <f>FC20/[1]KNP_Goal!DF20</f>
        <v>#DIV/0!</v>
      </c>
      <c r="GE20" s="19">
        <f>FA20-[1]KNP_Goal!DD20</f>
        <v>27.040931432016482</v>
      </c>
      <c r="GF20" s="19">
        <f>FC20-[1]KNP_Goal!DF20</f>
        <v>3.6838979965099035</v>
      </c>
      <c r="GG20">
        <v>0.75</v>
      </c>
      <c r="GH20" s="59">
        <v>8.4489212977111325</v>
      </c>
      <c r="GI20" s="33">
        <f t="shared" si="3"/>
        <v>7.6989212977111325</v>
      </c>
      <c r="GJ20" s="59">
        <v>117.36459961493324</v>
      </c>
      <c r="GK20" s="33">
        <f t="shared" si="4"/>
        <v>116.61459961493324</v>
      </c>
      <c r="GQ20" s="44" t="s">
        <v>70</v>
      </c>
      <c r="GR20" s="29" t="s">
        <v>51</v>
      </c>
      <c r="GS20" s="10">
        <v>7.0000000000000007E-2</v>
      </c>
      <c r="GT20" s="51">
        <v>113.1809170756095</v>
      </c>
      <c r="GU20" s="51">
        <v>16.668566487831871</v>
      </c>
      <c r="GV20" s="51">
        <v>5.2024984353622097</v>
      </c>
      <c r="GW20" s="51">
        <v>4.4290520507797977</v>
      </c>
      <c r="GX20" s="51">
        <v>0</v>
      </c>
      <c r="GY20" s="51">
        <v>5.8470924124577746</v>
      </c>
      <c r="GZ20" s="51">
        <v>2.6308100794279126</v>
      </c>
      <c r="HA20" s="51">
        <v>28.374004382662541</v>
      </c>
      <c r="HB20" s="51">
        <v>9.4915135313038235</v>
      </c>
      <c r="HC20" s="51">
        <v>4.2347838940781388</v>
      </c>
      <c r="HD20" s="51">
        <v>0.89087481643988253</v>
      </c>
      <c r="HE20" s="51">
        <v>42.991176624484389</v>
      </c>
      <c r="HF20" s="51">
        <v>0</v>
      </c>
      <c r="HG20" s="51">
        <v>0</v>
      </c>
      <c r="HH20" s="51">
        <v>3.1725426020818337</v>
      </c>
      <c r="HI20" s="51">
        <v>8.843915431512329</v>
      </c>
      <c r="HJ20" s="51">
        <v>0.12930196136325126</v>
      </c>
      <c r="HK20" s="51">
        <v>4.3931089170586146</v>
      </c>
      <c r="HL20" s="51">
        <v>16.538868912016028</v>
      </c>
      <c r="HM20" s="51">
        <v>0.55454210303342899</v>
      </c>
      <c r="HN20" s="51">
        <v>1.8725345962793096</v>
      </c>
      <c r="HO20" s="51">
        <v>0.93645428932445041</v>
      </c>
      <c r="HP20" s="51">
        <v>0.77640258323154576</v>
      </c>
      <c r="HQ20" s="51">
        <v>2.061208769018497</v>
      </c>
      <c r="HR20" s="51">
        <v>0.36406917138679817</v>
      </c>
      <c r="HS20" s="51">
        <v>0.43239232754826623</v>
      </c>
      <c r="HT20" s="51">
        <v>3.3291507163013829</v>
      </c>
      <c r="HU20" s="51">
        <v>0</v>
      </c>
      <c r="HV20" s="51">
        <v>2.4670075826076061E-2</v>
      </c>
      <c r="HW20" s="51">
        <v>0.79655413630084004</v>
      </c>
      <c r="HX20" s="51">
        <v>7.5797951444085303</v>
      </c>
      <c r="HY20" s="51">
        <v>1.5356927764358694</v>
      </c>
      <c r="HZ20" s="51">
        <v>-1.3906146158454646</v>
      </c>
      <c r="IA20" s="18"/>
      <c r="IB20" s="37">
        <f>GV20-[1]KNP_Goal!G195</f>
        <v>0.5627789894797397</v>
      </c>
      <c r="IC20" s="38">
        <f t="shared" si="5"/>
        <v>0.10817475420164308</v>
      </c>
      <c r="IJ20" s="29" t="s">
        <v>51</v>
      </c>
      <c r="IK20" s="10">
        <v>7.0000000000000007E-2</v>
      </c>
      <c r="IL20" s="39">
        <v>112.40346952180664</v>
      </c>
      <c r="IM20" s="39">
        <v>15.956335068355697</v>
      </c>
      <c r="IN20" s="39">
        <v>5.314198732593721</v>
      </c>
      <c r="IO20" s="39">
        <v>4.2618278165549359</v>
      </c>
      <c r="IP20" s="39">
        <v>0</v>
      </c>
      <c r="IQ20" s="39">
        <v>5.6020457841494755</v>
      </c>
      <c r="IR20" s="39">
        <v>2.2862592183209292</v>
      </c>
      <c r="IS20" s="39">
        <v>25.114420046720177</v>
      </c>
      <c r="IT20" s="39">
        <v>8.5870683369983603</v>
      </c>
      <c r="IU20" s="39">
        <v>5.8697676673847408</v>
      </c>
      <c r="IV20" s="39">
        <v>1.206392121494589</v>
      </c>
      <c r="IW20" s="39">
        <v>40.777648172597871</v>
      </c>
      <c r="IX20" s="39">
        <v>0</v>
      </c>
      <c r="IY20" s="39">
        <v>0</v>
      </c>
      <c r="IZ20" s="39">
        <v>3.132679218911846</v>
      </c>
      <c r="JA20" s="39">
        <v>8.5053778004586853</v>
      </c>
      <c r="JB20" s="39">
        <v>0.12471839918625066</v>
      </c>
      <c r="JC20" s="39">
        <v>3.9672490266200451</v>
      </c>
      <c r="JD20" s="39">
        <v>15.730024445176825</v>
      </c>
      <c r="JE20" s="39">
        <v>0.51880993923624186</v>
      </c>
      <c r="JF20" s="39">
        <v>1.6734708622985215</v>
      </c>
      <c r="JG20" s="39">
        <v>1.1476780446186226</v>
      </c>
      <c r="JH20" s="39">
        <v>0.758815783600292</v>
      </c>
      <c r="JI20" s="39">
        <v>2.0718539146238788</v>
      </c>
      <c r="JJ20" s="39">
        <v>0.34246440300752989</v>
      </c>
      <c r="JK20" s="39">
        <v>0.62234206173107465</v>
      </c>
      <c r="JL20" s="39">
        <v>4.6370852155939168</v>
      </c>
      <c r="JM20" s="39">
        <v>0</v>
      </c>
      <c r="JN20" s="39">
        <v>2.4513165146762141E-2</v>
      </c>
      <c r="JO20" s="39">
        <v>0.60347298515485703</v>
      </c>
      <c r="JP20" s="39">
        <v>8.4573069198774409</v>
      </c>
      <c r="JQ20" s="39">
        <v>1.43733190116099</v>
      </c>
      <c r="JR20" s="39">
        <v>0.17998508800708635</v>
      </c>
      <c r="JS20" s="18"/>
      <c r="JT20" s="37">
        <f>IN20-[1]KNP_Goal!AY195</f>
        <v>5.314198732593721</v>
      </c>
      <c r="JU20" s="38">
        <f t="shared" si="9"/>
        <v>1</v>
      </c>
      <c r="KA20" s="40">
        <f>KD20-[1]Exec!I20</f>
        <v>-4.7925900000000041</v>
      </c>
      <c r="KB20" s="29" t="s">
        <v>51</v>
      </c>
      <c r="KC20" s="10">
        <v>7.0000000000000007E-2</v>
      </c>
      <c r="KD20" s="47">
        <v>107.60741</v>
      </c>
      <c r="KE20" s="47">
        <v>15.46346</v>
      </c>
      <c r="KF20" s="47">
        <v>5.142576</v>
      </c>
      <c r="KG20" s="47">
        <v>3.9950000000000001</v>
      </c>
      <c r="KH20" s="47">
        <v>0</v>
      </c>
      <c r="KI20" s="47">
        <v>5.476</v>
      </c>
      <c r="KJ20" s="47">
        <v>2.3560970000000001</v>
      </c>
      <c r="KK20" s="47">
        <v>25.877750249999998</v>
      </c>
      <c r="KL20" s="47">
        <v>8.60061857</v>
      </c>
      <c r="KM20" s="47">
        <v>3.8432869869999999</v>
      </c>
      <c r="KN20" s="47">
        <v>0.78809033900000003</v>
      </c>
      <c r="KO20" s="47">
        <v>39.109746149999999</v>
      </c>
      <c r="KP20" s="47">
        <v>0</v>
      </c>
      <c r="KQ20" s="47">
        <v>0</v>
      </c>
      <c r="KR20" s="47">
        <v>3.0327999999999999</v>
      </c>
      <c r="KS20" s="47">
        <v>8.5344664419999994</v>
      </c>
      <c r="KT20" s="47">
        <v>0.1338</v>
      </c>
      <c r="KU20" s="47">
        <v>3.7679999999999998</v>
      </c>
      <c r="KV20" s="47">
        <v>15.468743999999999</v>
      </c>
      <c r="KW20" s="47">
        <v>0.53969999999999996</v>
      </c>
      <c r="KX20" s="47">
        <v>1.7719499999999999</v>
      </c>
      <c r="KY20" s="47">
        <v>0.9768</v>
      </c>
      <c r="KZ20" s="47">
        <v>0.76900000000000002</v>
      </c>
      <c r="LA20" s="47">
        <v>2.0419999999999998</v>
      </c>
      <c r="LB20" s="47">
        <v>0.34784100000000001</v>
      </c>
      <c r="LC20" s="47">
        <v>0.43757585399999999</v>
      </c>
      <c r="LD20" s="47">
        <v>3.3036673809999999</v>
      </c>
      <c r="LE20" s="47">
        <v>0</v>
      </c>
      <c r="LF20" s="47">
        <v>2.7355999999999998E-2</v>
      </c>
      <c r="LG20" s="47">
        <v>0.57937300000000003</v>
      </c>
      <c r="LH20" s="47">
        <v>9.3043600000000009</v>
      </c>
      <c r="LI20" s="47">
        <v>1.4683999999999999</v>
      </c>
      <c r="LJ20" s="47">
        <v>-0.98246086399999999</v>
      </c>
      <c r="LK20" s="18"/>
      <c r="LL20" s="42">
        <v>1.43733190116099</v>
      </c>
      <c r="LM20" s="55">
        <v>0.25</v>
      </c>
    </row>
    <row r="21" spans="1:325" ht="15.75" customHeight="1" x14ac:dyDescent="0.35">
      <c r="A21" s="44" t="s">
        <v>70</v>
      </c>
      <c r="B21" s="9" t="s">
        <v>52</v>
      </c>
      <c r="C21" s="10">
        <v>0.04</v>
      </c>
      <c r="D21" s="11">
        <v>0</v>
      </c>
      <c r="E21" s="20">
        <v>194.33099033797896</v>
      </c>
      <c r="F21" s="20">
        <v>24.49524655416819</v>
      </c>
      <c r="G21" s="20">
        <v>6.6154362236968529</v>
      </c>
      <c r="H21" s="20">
        <v>5.085130069982208</v>
      </c>
      <c r="I21" s="20">
        <v>1.7231440347289337</v>
      </c>
      <c r="J21" s="20">
        <v>3.1903513136469055</v>
      </c>
      <c r="K21" s="20">
        <v>0.77451697149518339</v>
      </c>
      <c r="L21" s="20">
        <v>46.859853765970385</v>
      </c>
      <c r="M21" s="20">
        <v>15.034026026150638</v>
      </c>
      <c r="N21" s="20">
        <v>27.08174801469556</v>
      </c>
      <c r="O21" s="20">
        <v>5.2324005689196369</v>
      </c>
      <c r="P21" s="20">
        <v>94.208028375736234</v>
      </c>
      <c r="Q21" s="20">
        <v>0.39670045249582009</v>
      </c>
      <c r="R21" s="20">
        <v>0.18002512228012227</v>
      </c>
      <c r="S21" s="20">
        <v>3.8903031881636112</v>
      </c>
      <c r="T21" s="20">
        <v>13.461368414903411</v>
      </c>
      <c r="U21" s="20">
        <v>0.35476079946800304</v>
      </c>
      <c r="V21" s="20">
        <v>7.5524163693937378</v>
      </c>
      <c r="W21" s="20">
        <v>25.258848771928761</v>
      </c>
      <c r="X21" s="20">
        <v>0.96007182478363473</v>
      </c>
      <c r="Y21" s="20">
        <v>2.5206808416643693</v>
      </c>
      <c r="Z21" s="20">
        <v>1.9538674705407992</v>
      </c>
      <c r="AA21" s="20">
        <v>0.98532640335743615</v>
      </c>
      <c r="AB21" s="20">
        <v>1.7380080611069759</v>
      </c>
      <c r="AC21" s="20">
        <v>0.41711679550770075</v>
      </c>
      <c r="AD21" s="20">
        <v>0.59466650897993112</v>
      </c>
      <c r="AE21" s="20">
        <v>5.2463303732974689</v>
      </c>
      <c r="AF21" s="20">
        <v>0</v>
      </c>
      <c r="AG21" s="20">
        <v>1.1831618097471614E-2</v>
      </c>
      <c r="AH21" s="20">
        <v>-0.39307378428785561</v>
      </c>
      <c r="AI21" s="20">
        <v>10.277589477149686</v>
      </c>
      <c r="AJ21" s="20">
        <v>2.2793235692188887</v>
      </c>
      <c r="AK21" s="20">
        <v>5.8118232884032466</v>
      </c>
      <c r="AL21" s="18"/>
      <c r="AM21" s="18">
        <f t="shared" si="0"/>
        <v>73.941601780665948</v>
      </c>
      <c r="AN21" s="9"/>
      <c r="AO21" s="27"/>
      <c r="AP21" s="28"/>
      <c r="AQ21" s="28"/>
      <c r="AV21" s="44" t="s">
        <v>70</v>
      </c>
      <c r="AW21" s="29" t="s">
        <v>52</v>
      </c>
      <c r="AX21" s="10">
        <v>0.04</v>
      </c>
      <c r="AY21" s="11">
        <v>0</v>
      </c>
      <c r="AZ21" s="30">
        <v>181.20715371211816</v>
      </c>
      <c r="BA21" s="30">
        <v>24.041365458985588</v>
      </c>
      <c r="BB21" s="30">
        <v>7.5253075821842357</v>
      </c>
      <c r="BC21" s="30">
        <v>5.4721968973995985</v>
      </c>
      <c r="BD21" s="30">
        <v>1.9812931214465148</v>
      </c>
      <c r="BE21" s="30">
        <v>2.5062862332272537</v>
      </c>
      <c r="BF21" s="30">
        <v>0.84530426686494786</v>
      </c>
      <c r="BG21" s="30">
        <v>35.556120786490915</v>
      </c>
      <c r="BH21" s="30">
        <v>13.023242415102057</v>
      </c>
      <c r="BI21" s="30">
        <v>29.423929388199788</v>
      </c>
      <c r="BJ21" s="30">
        <v>6.8235714980405024</v>
      </c>
      <c r="BK21" s="30">
        <v>84.826864087833258</v>
      </c>
      <c r="BL21" s="30">
        <v>0.49483779127518712</v>
      </c>
      <c r="BM21" s="30">
        <v>0.23530693844540909</v>
      </c>
      <c r="BN21" s="30">
        <v>4.3030877853999403</v>
      </c>
      <c r="BO21" s="30">
        <v>14.611209215025108</v>
      </c>
      <c r="BP21" s="30">
        <v>0.40318118471932324</v>
      </c>
      <c r="BQ21" s="30">
        <v>5.8082383873401975</v>
      </c>
      <c r="BR21" s="30">
        <v>25.125716572484567</v>
      </c>
      <c r="BS21" s="30">
        <v>1.1157707383545645</v>
      </c>
      <c r="BT21" s="30">
        <v>2.6840194632821195</v>
      </c>
      <c r="BU21" s="30">
        <v>2.0622898286215587</v>
      </c>
      <c r="BV21" s="30">
        <v>1.1424390498888428</v>
      </c>
      <c r="BW21" s="30">
        <v>1.7253041713924788</v>
      </c>
      <c r="BX21" s="30">
        <v>0.4201480577124137</v>
      </c>
      <c r="BY21" s="30">
        <v>0.58964381004111899</v>
      </c>
      <c r="BZ21" s="30">
        <v>3.629714528264389</v>
      </c>
      <c r="CA21" s="30">
        <v>0</v>
      </c>
      <c r="CB21" s="30">
        <v>2.1186113014662632E-2</v>
      </c>
      <c r="CC21" s="30">
        <v>0.15894070189352805</v>
      </c>
      <c r="CD21" s="30">
        <v>9.6681692703512176</v>
      </c>
      <c r="CE21" s="30">
        <v>3.3446155470479426</v>
      </c>
      <c r="CF21" s="30">
        <v>1.5895030205225567</v>
      </c>
      <c r="CG21" s="18"/>
      <c r="CH21" s="45" t="s">
        <v>52</v>
      </c>
      <c r="CI21" s="31">
        <f>BG21/[1]KNP_Goal!L21</f>
        <v>1.1478813712509299</v>
      </c>
      <c r="CJ21" s="31">
        <f>BI21/[1]KNP_Goal!N21</f>
        <v>1.1949135314882533</v>
      </c>
      <c r="CK21" s="19">
        <f>BG21-[1]KNP_Goal!L21</f>
        <v>4.5806892854614816</v>
      </c>
      <c r="CL21" s="19">
        <f>BI21-[1]KNP_Goal!N21</f>
        <v>4.7996125545352086</v>
      </c>
      <c r="CO21" s="44" t="s">
        <v>70</v>
      </c>
      <c r="CP21" s="29" t="s">
        <v>52</v>
      </c>
      <c r="CQ21" s="10">
        <v>0.04</v>
      </c>
      <c r="CR21" s="11">
        <v>0</v>
      </c>
      <c r="CS21" s="65">
        <v>169.35896735638062</v>
      </c>
      <c r="CT21" s="65">
        <v>22.92415232841093</v>
      </c>
      <c r="CU21" s="65">
        <v>6.0889648373901739</v>
      </c>
      <c r="CV21" s="65">
        <v>5.3420778036153438</v>
      </c>
      <c r="CW21" s="65">
        <v>1.5875870384516382</v>
      </c>
      <c r="CX21" s="65">
        <v>2.2095262679688017</v>
      </c>
      <c r="CY21" s="65">
        <v>0.81254454723902747</v>
      </c>
      <c r="CZ21" s="65">
        <v>35.347392922969966</v>
      </c>
      <c r="DA21" s="65">
        <v>12.879839331953777</v>
      </c>
      <c r="DB21" s="65">
        <v>21.327935209948585</v>
      </c>
      <c r="DC21" s="65">
        <v>5.1746596659493926</v>
      </c>
      <c r="DD21" s="65">
        <v>74.729827130821718</v>
      </c>
      <c r="DE21" s="65">
        <v>0.4750260430012776</v>
      </c>
      <c r="DF21" s="65">
        <v>0.30001644821133322</v>
      </c>
      <c r="DG21" s="65">
        <v>4.0847324157013869</v>
      </c>
      <c r="DH21" s="65">
        <v>13.15602316059312</v>
      </c>
      <c r="DI21" s="65">
        <v>0.33133832898038046</v>
      </c>
      <c r="DJ21" s="65">
        <v>5.3109551116085987</v>
      </c>
      <c r="DK21" s="65">
        <v>22.883049016883486</v>
      </c>
      <c r="DL21" s="65">
        <v>0.89542413233571627</v>
      </c>
      <c r="DM21" s="65">
        <v>2.4038826790313061</v>
      </c>
      <c r="DN21" s="65">
        <v>1.8064490745038748</v>
      </c>
      <c r="DO21" s="65">
        <v>1.5033534708534737</v>
      </c>
      <c r="DP21" s="65">
        <v>1.6120451663082469</v>
      </c>
      <c r="DQ21" s="65">
        <v>0.45914029477199086</v>
      </c>
      <c r="DR21" s="65">
        <v>0.72771639468456484</v>
      </c>
      <c r="DS21" s="65">
        <v>6.2016023480177358</v>
      </c>
      <c r="DT21" s="65">
        <v>0</v>
      </c>
      <c r="DU21" s="65">
        <v>1.2459998517311919E-2</v>
      </c>
      <c r="DV21" s="65">
        <v>0.22956584526762663</v>
      </c>
      <c r="DW21" s="65">
        <v>8.7858315089346863</v>
      </c>
      <c r="DX21" s="65">
        <v>3.4013867810957228</v>
      </c>
      <c r="DY21" s="65">
        <v>3.9673382000647166</v>
      </c>
      <c r="DZ21" s="18"/>
      <c r="EA21" s="45" t="s">
        <v>52</v>
      </c>
      <c r="EB21" s="31" t="e">
        <f>CZ21/[1]KNP_Goal!BE21</f>
        <v>#DIV/0!</v>
      </c>
      <c r="EC21" s="31" t="e">
        <f>DB21/[1]KNP_Goal!BG21</f>
        <v>#DIV/0!</v>
      </c>
      <c r="ED21" s="19">
        <f>CZ21-[1]KNP_Goal!BE21</f>
        <v>35.347392922969966</v>
      </c>
      <c r="EE21" s="19">
        <f>DB21-[1]KNP_Goal!BG21</f>
        <v>21.327935209948585</v>
      </c>
      <c r="EF21">
        <v>0.75</v>
      </c>
      <c r="EG21" s="59">
        <v>9.7579228186219069</v>
      </c>
      <c r="EH21" s="33">
        <f t="shared" si="1"/>
        <v>9.0079228186219069</v>
      </c>
      <c r="EI21" s="59">
        <v>170.91628586319155</v>
      </c>
      <c r="EJ21" s="19">
        <f t="shared" si="2"/>
        <v>170.16628586319155</v>
      </c>
      <c r="EP21" s="44" t="s">
        <v>70</v>
      </c>
      <c r="EQ21" s="29" t="s">
        <v>52</v>
      </c>
      <c r="ER21" s="10">
        <v>0.04</v>
      </c>
      <c r="ES21" s="11">
        <v>0</v>
      </c>
      <c r="ET21" s="56">
        <v>169.35896735638062</v>
      </c>
      <c r="EU21" s="56">
        <v>22.92415232841093</v>
      </c>
      <c r="EV21" s="56">
        <v>6.0889648373901739</v>
      </c>
      <c r="EW21" s="56">
        <v>5.3420778036153438</v>
      </c>
      <c r="EX21" s="56">
        <v>1.5875870384516382</v>
      </c>
      <c r="EY21" s="56">
        <v>2.2095262679688017</v>
      </c>
      <c r="EZ21" s="56">
        <v>0.81254454723902747</v>
      </c>
      <c r="FA21" s="56">
        <v>35.347392922969966</v>
      </c>
      <c r="FB21" s="56">
        <v>12.879839331953777</v>
      </c>
      <c r="FC21" s="56">
        <v>21.327935209948585</v>
      </c>
      <c r="FD21" s="56">
        <v>5.1746596659493926</v>
      </c>
      <c r="FE21" s="56">
        <v>74.729827130821718</v>
      </c>
      <c r="FF21" s="56">
        <v>0.4750260430012776</v>
      </c>
      <c r="FG21" s="56">
        <v>0.30001644821133322</v>
      </c>
      <c r="FH21" s="56">
        <v>4.0847324157013869</v>
      </c>
      <c r="FI21" s="56">
        <v>13.15602316059312</v>
      </c>
      <c r="FJ21" s="56">
        <v>0.33133832898038046</v>
      </c>
      <c r="FK21" s="56">
        <v>5.3109551116085987</v>
      </c>
      <c r="FL21" s="56">
        <v>22.883049016883486</v>
      </c>
      <c r="FM21" s="56">
        <v>0.89542413233571627</v>
      </c>
      <c r="FN21" s="56">
        <v>2.4038826790313061</v>
      </c>
      <c r="FO21" s="56">
        <v>1.8064490745038748</v>
      </c>
      <c r="FP21" s="56">
        <v>1.5033534708534737</v>
      </c>
      <c r="FQ21" s="56">
        <v>1.6120451663082469</v>
      </c>
      <c r="FR21" s="56">
        <v>0.45914029477199086</v>
      </c>
      <c r="FS21" s="56">
        <v>0.72771639468456484</v>
      </c>
      <c r="FT21" s="56">
        <v>6.2016023480177358</v>
      </c>
      <c r="FU21" s="56">
        <v>0</v>
      </c>
      <c r="FV21" s="56">
        <v>1.2459998517311919E-2</v>
      </c>
      <c r="FW21" s="56">
        <v>0.22956584526762663</v>
      </c>
      <c r="FX21" s="56">
        <v>8.7858315089346863</v>
      </c>
      <c r="FY21" s="56">
        <v>3.4013867810957228</v>
      </c>
      <c r="FZ21" s="56">
        <v>3.9673382000647166</v>
      </c>
      <c r="GA21" s="18"/>
      <c r="GB21" s="45" t="s">
        <v>52</v>
      </c>
      <c r="GC21" s="31" t="e">
        <f>FA21/[1]KNP_Goal!DD21</f>
        <v>#DIV/0!</v>
      </c>
      <c r="GD21" s="31" t="e">
        <f>FC21/[1]KNP_Goal!DF21</f>
        <v>#DIV/0!</v>
      </c>
      <c r="GE21" s="19">
        <f>FA21-[1]KNP_Goal!DD21</f>
        <v>35.347392922969966</v>
      </c>
      <c r="GF21" s="19">
        <f>FC21-[1]KNP_Goal!DF21</f>
        <v>21.327935209948585</v>
      </c>
      <c r="GG21">
        <v>0.75</v>
      </c>
      <c r="GH21" s="59">
        <v>9.7579228186219069</v>
      </c>
      <c r="GI21" s="33">
        <f t="shared" si="3"/>
        <v>9.0079228186219069</v>
      </c>
      <c r="GJ21" s="59">
        <v>170.91628586319155</v>
      </c>
      <c r="GK21" s="33">
        <f t="shared" si="4"/>
        <v>170.16628586319155</v>
      </c>
      <c r="GQ21" s="44" t="s">
        <v>70</v>
      </c>
      <c r="GR21" s="29" t="s">
        <v>52</v>
      </c>
      <c r="GS21" s="10">
        <v>0.04</v>
      </c>
      <c r="GT21" s="51">
        <v>155.39935965878624</v>
      </c>
      <c r="GU21" s="51">
        <v>19.283577381859875</v>
      </c>
      <c r="GV21" s="51">
        <v>5.6855765263657343</v>
      </c>
      <c r="GW21" s="51">
        <v>4.98651999698808</v>
      </c>
      <c r="GX21" s="51">
        <v>1.5257582432277972</v>
      </c>
      <c r="GY21" s="51">
        <v>2.7613956958137655</v>
      </c>
      <c r="GZ21" s="51">
        <v>0.91496214225374495</v>
      </c>
      <c r="HA21" s="51">
        <v>32.934711307750824</v>
      </c>
      <c r="HB21" s="51">
        <v>11.370581650387084</v>
      </c>
      <c r="HC21" s="51">
        <v>23.636304437345846</v>
      </c>
      <c r="HD21" s="51">
        <v>5.9263252773513155</v>
      </c>
      <c r="HE21" s="51">
        <v>73.867922672835064</v>
      </c>
      <c r="HF21" s="51">
        <v>0.5893893899792465</v>
      </c>
      <c r="HG21" s="51">
        <v>0</v>
      </c>
      <c r="HH21" s="51">
        <v>3.5182060494691703</v>
      </c>
      <c r="HI21" s="51">
        <v>10.473888127277672</v>
      </c>
      <c r="HJ21" s="51">
        <v>0.22649913464256793</v>
      </c>
      <c r="HK21" s="51">
        <v>5.4673084324770311</v>
      </c>
      <c r="HL21" s="51">
        <v>19.685901743866438</v>
      </c>
      <c r="HM21" s="51">
        <v>0.69924783401935686</v>
      </c>
      <c r="HN21" s="51">
        <v>2.0923915001187487</v>
      </c>
      <c r="HO21" s="51">
        <v>1.9626407772741041</v>
      </c>
      <c r="HP21" s="51">
        <v>1.2167774149852733</v>
      </c>
      <c r="HQ21" s="51">
        <v>1.4628226598996503</v>
      </c>
      <c r="HR21" s="51">
        <v>0.44220572263323127</v>
      </c>
      <c r="HS21" s="51">
        <v>0.63675001297061917</v>
      </c>
      <c r="HT21" s="51">
        <v>5.3550445330800089</v>
      </c>
      <c r="HU21" s="51">
        <v>0</v>
      </c>
      <c r="HV21" s="51">
        <v>2.395246123497017E-2</v>
      </c>
      <c r="HW21" s="51">
        <v>0.52749439375379281</v>
      </c>
      <c r="HX21" s="51">
        <v>8.4201076715604213</v>
      </c>
      <c r="HY21" s="51">
        <v>2.1339481706730865</v>
      </c>
      <c r="HZ21" s="51">
        <v>1.1249727133932481</v>
      </c>
      <c r="IA21" s="18"/>
      <c r="IB21" s="37">
        <f>GV21-[1]KNP_Goal!G196</f>
        <v>0.4355765263657343</v>
      </c>
      <c r="IC21" s="38">
        <f t="shared" si="5"/>
        <v>7.6610793003283745E-2</v>
      </c>
      <c r="IJ21" s="29" t="s">
        <v>52</v>
      </c>
      <c r="IK21" s="10">
        <v>0.04</v>
      </c>
      <c r="IL21" s="42">
        <v>156.63</v>
      </c>
      <c r="IM21" s="42">
        <v>20.79</v>
      </c>
      <c r="IN21" s="42">
        <v>6.03</v>
      </c>
      <c r="IO21" s="42">
        <v>5.0999999999999996</v>
      </c>
      <c r="IP21" s="42">
        <v>1.69</v>
      </c>
      <c r="IQ21" s="42">
        <v>2.75</v>
      </c>
      <c r="IR21" s="42">
        <v>0.82</v>
      </c>
      <c r="IS21" s="42">
        <v>32.56</v>
      </c>
      <c r="IT21" s="42">
        <v>10.84</v>
      </c>
      <c r="IU21" s="42">
        <v>25.51</v>
      </c>
      <c r="IV21" s="42">
        <v>6.38</v>
      </c>
      <c r="IW21" s="42">
        <v>75.290000000000006</v>
      </c>
      <c r="IX21" s="42">
        <v>0.56000000000000005</v>
      </c>
      <c r="IY21" s="42">
        <v>0</v>
      </c>
      <c r="IZ21" s="42">
        <v>3.6</v>
      </c>
      <c r="JA21" s="42">
        <v>10.81</v>
      </c>
      <c r="JB21" s="42">
        <v>0.25</v>
      </c>
      <c r="JC21" s="42">
        <v>6</v>
      </c>
      <c r="JD21" s="42">
        <v>20.65</v>
      </c>
      <c r="JE21" s="42">
        <v>0.73</v>
      </c>
      <c r="JF21" s="42">
        <v>1.79</v>
      </c>
      <c r="JG21" s="42">
        <v>2.0699999999999998</v>
      </c>
      <c r="JH21" s="42">
        <v>1.1399999999999999</v>
      </c>
      <c r="JI21" s="42">
        <v>1.45</v>
      </c>
      <c r="JJ21" s="42">
        <v>0.34</v>
      </c>
      <c r="JK21" s="42">
        <v>0.66</v>
      </c>
      <c r="JL21" s="42">
        <v>5.32</v>
      </c>
      <c r="JM21" s="42">
        <v>0</v>
      </c>
      <c r="JN21" s="42">
        <v>0.03</v>
      </c>
      <c r="JO21" s="42">
        <v>0.33</v>
      </c>
      <c r="JP21" s="42">
        <v>7.8</v>
      </c>
      <c r="JQ21" s="42">
        <v>1.76</v>
      </c>
      <c r="JR21" s="42">
        <v>-0.48</v>
      </c>
      <c r="JS21" s="18"/>
      <c r="JT21" s="37">
        <f>IN21-[1]KNP_Goal!AY196</f>
        <v>6.03</v>
      </c>
      <c r="JU21" s="38">
        <f t="shared" si="9"/>
        <v>1</v>
      </c>
      <c r="KA21" s="40">
        <f>KD21-[1]Exec!I21</f>
        <v>-3.3559999999994261E-2</v>
      </c>
      <c r="KB21" s="29" t="s">
        <v>52</v>
      </c>
      <c r="KC21" s="10">
        <v>0.04</v>
      </c>
      <c r="KD21" s="47">
        <v>152.36644000000001</v>
      </c>
      <c r="KE21" s="47">
        <v>19.09055</v>
      </c>
      <c r="KF21" s="47">
        <v>5.7049989999999999</v>
      </c>
      <c r="KG21" s="47">
        <v>4.2699999999999996</v>
      </c>
      <c r="KH21" s="47">
        <v>1.5009999999999999</v>
      </c>
      <c r="KI21" s="47">
        <v>2.597</v>
      </c>
      <c r="KJ21" s="47">
        <v>0.74791200000000002</v>
      </c>
      <c r="KK21" s="47">
        <v>32.547057899999999</v>
      </c>
      <c r="KL21" s="47">
        <v>10.81662985</v>
      </c>
      <c r="KM21" s="47">
        <v>25.20433611</v>
      </c>
      <c r="KN21" s="47">
        <v>6.2819845130000003</v>
      </c>
      <c r="KO21" s="47">
        <v>74.850008369999998</v>
      </c>
      <c r="KP21" s="47">
        <v>0</v>
      </c>
      <c r="KQ21" s="47">
        <v>0</v>
      </c>
      <c r="KR21" s="47">
        <v>3.5865</v>
      </c>
      <c r="KS21" s="47">
        <v>10.76270386</v>
      </c>
      <c r="KT21" s="47">
        <v>0.2306</v>
      </c>
      <c r="KU21" s="47">
        <v>5.2590000000000003</v>
      </c>
      <c r="KV21" s="47">
        <v>19.839129799999998</v>
      </c>
      <c r="KW21" s="47">
        <v>0.69489999999999996</v>
      </c>
      <c r="KX21" s="47">
        <v>1.909367</v>
      </c>
      <c r="KY21" s="47">
        <v>1.9217</v>
      </c>
      <c r="KZ21" s="47">
        <v>1.1299999999999999</v>
      </c>
      <c r="LA21" s="47">
        <v>1.45</v>
      </c>
      <c r="LB21" s="47">
        <v>0.35021099999999999</v>
      </c>
      <c r="LC21" s="47">
        <v>0.53910702399999999</v>
      </c>
      <c r="LD21" s="47">
        <v>4.4597676220000002</v>
      </c>
      <c r="LE21" s="47">
        <v>0</v>
      </c>
      <c r="LF21" s="47">
        <v>2.5128000000000001E-2</v>
      </c>
      <c r="LG21" s="47">
        <v>0.76718399999999998</v>
      </c>
      <c r="LH21" s="47">
        <v>7.3220799999999997</v>
      </c>
      <c r="LI21" s="47">
        <v>1.9631000000000001</v>
      </c>
      <c r="LJ21" s="47">
        <v>-0.5</v>
      </c>
      <c r="LK21" s="18"/>
      <c r="LL21" s="42">
        <v>1.76</v>
      </c>
      <c r="LM21" s="55">
        <v>0.25</v>
      </c>
    </row>
    <row r="22" spans="1:325" ht="15.75" customHeight="1" x14ac:dyDescent="0.35">
      <c r="A22" s="48" t="s">
        <v>69</v>
      </c>
      <c r="B22" s="9" t="s">
        <v>53</v>
      </c>
      <c r="C22" s="10">
        <v>0.03</v>
      </c>
      <c r="D22" s="11">
        <v>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18"/>
      <c r="AM22" s="18">
        <f t="shared" si="0"/>
        <v>0</v>
      </c>
      <c r="AN22" s="9"/>
      <c r="AO22" s="27"/>
      <c r="AP22" s="28"/>
      <c r="AQ22" s="28"/>
      <c r="AV22" s="48" t="s">
        <v>69</v>
      </c>
      <c r="AW22" s="29" t="s">
        <v>53</v>
      </c>
      <c r="AX22" s="10">
        <v>0.03</v>
      </c>
      <c r="AY22" s="11">
        <v>0</v>
      </c>
      <c r="AZ22" s="30">
        <v>177.2</v>
      </c>
      <c r="BA22" s="30">
        <v>24.01</v>
      </c>
      <c r="BB22" s="30">
        <v>10.87</v>
      </c>
      <c r="BC22" s="30">
        <v>5.18</v>
      </c>
      <c r="BD22" s="30">
        <v>4.2</v>
      </c>
      <c r="BE22" s="30">
        <v>6.22</v>
      </c>
      <c r="BF22" s="30">
        <v>2.5499999999999998</v>
      </c>
      <c r="BG22" s="30">
        <v>36.130000000000003</v>
      </c>
      <c r="BH22" s="30">
        <v>12.41</v>
      </c>
      <c r="BI22" s="30">
        <v>16.14</v>
      </c>
      <c r="BJ22" s="30">
        <v>3.93</v>
      </c>
      <c r="BK22" s="30">
        <v>68.61</v>
      </c>
      <c r="BL22" s="30">
        <v>4.07</v>
      </c>
      <c r="BM22" s="30">
        <v>1.99</v>
      </c>
      <c r="BN22" s="30">
        <v>5.38</v>
      </c>
      <c r="BO22" s="30">
        <v>18.489999999999998</v>
      </c>
      <c r="BP22" s="30">
        <v>0.56999999999999995</v>
      </c>
      <c r="BQ22" s="30">
        <v>6.1</v>
      </c>
      <c r="BR22" s="30">
        <v>30.54</v>
      </c>
      <c r="BS22" s="30">
        <v>1.95</v>
      </c>
      <c r="BT22" s="30">
        <v>2.33</v>
      </c>
      <c r="BU22" s="30">
        <v>0.84</v>
      </c>
      <c r="BV22" s="30">
        <v>1.42</v>
      </c>
      <c r="BW22" s="30">
        <v>1.44</v>
      </c>
      <c r="BX22" s="30">
        <v>0.26</v>
      </c>
      <c r="BY22" s="30">
        <v>0.42</v>
      </c>
      <c r="BZ22" s="30">
        <v>3.26</v>
      </c>
      <c r="CA22" s="30">
        <v>0</v>
      </c>
      <c r="CB22" s="30">
        <v>0.05</v>
      </c>
      <c r="CC22" s="30">
        <v>0.17</v>
      </c>
      <c r="CD22" s="30">
        <v>9.43</v>
      </c>
      <c r="CE22" s="30">
        <v>3.21</v>
      </c>
      <c r="CF22" s="30">
        <v>-5.81</v>
      </c>
      <c r="CG22" s="18"/>
      <c r="CH22" s="9" t="s">
        <v>53</v>
      </c>
      <c r="CI22" s="31">
        <f>BG22/[1]KNP_Goal!L22</f>
        <v>0.99411493113438432</v>
      </c>
      <c r="CJ22" s="31">
        <f>BI22/[1]KNP_Goal!N22</f>
        <v>1.2710922802200475</v>
      </c>
      <c r="CK22" s="19">
        <f>BG22-[1]KNP_Goal!L22</f>
        <v>-0.21388627356402878</v>
      </c>
      <c r="CL22" s="19">
        <f>BI22-[1]KNP_Goal!N22</f>
        <v>3.4422594416151338</v>
      </c>
      <c r="CO22" s="48" t="s">
        <v>69</v>
      </c>
      <c r="CP22" s="29" t="s">
        <v>53</v>
      </c>
      <c r="CQ22" s="10">
        <v>0.03</v>
      </c>
      <c r="CR22" s="11">
        <v>0</v>
      </c>
      <c r="CS22" s="65">
        <v>176.03733971097938</v>
      </c>
      <c r="CT22" s="32">
        <v>23.569833047015329</v>
      </c>
      <c r="CU22" s="32">
        <v>10.398492624275084</v>
      </c>
      <c r="CV22" s="32">
        <v>5.6269236005314589</v>
      </c>
      <c r="CW22" s="32">
        <v>4.0640942982878689</v>
      </c>
      <c r="CX22" s="32">
        <v>6.9368822883473547</v>
      </c>
      <c r="CY22" s="32">
        <v>2.6507085061017102</v>
      </c>
      <c r="CZ22" s="32">
        <v>32.599473259697163</v>
      </c>
      <c r="DA22" s="32">
        <v>11.945186189911499</v>
      </c>
      <c r="DB22" s="32">
        <v>13.618991315687433</v>
      </c>
      <c r="DC22" s="32">
        <v>4.0027733477149239</v>
      </c>
      <c r="DD22" s="32">
        <v>62.166424113011011</v>
      </c>
      <c r="DE22" s="32">
        <v>4.5273975934723607</v>
      </c>
      <c r="DF22" s="32">
        <v>1.9555223016649763</v>
      </c>
      <c r="DG22" s="32">
        <v>5.2890494778671968</v>
      </c>
      <c r="DH22" s="32">
        <v>17.905616468314665</v>
      </c>
      <c r="DI22" s="32">
        <v>0.41575531250382081</v>
      </c>
      <c r="DJ22" s="32">
        <v>5.7249338487432615</v>
      </c>
      <c r="DK22" s="32">
        <v>29.335355107428946</v>
      </c>
      <c r="DL22" s="32">
        <v>0.8953000583959646</v>
      </c>
      <c r="DM22" s="32">
        <v>2.2962526033451418</v>
      </c>
      <c r="DN22" s="32">
        <v>1.1657409677168351</v>
      </c>
      <c r="DO22" s="32">
        <v>1.5732067964886129</v>
      </c>
      <c r="DP22" s="32">
        <v>1.4381728411203456</v>
      </c>
      <c r="DQ22" s="32">
        <v>0.23797940400257997</v>
      </c>
      <c r="DR22" s="32">
        <v>0.43116663306939734</v>
      </c>
      <c r="DS22" s="32">
        <v>3.6109646216214477</v>
      </c>
      <c r="DT22" s="32">
        <v>0</v>
      </c>
      <c r="DU22" s="32">
        <v>2.3095809698019616E-2</v>
      </c>
      <c r="DV22" s="32">
        <v>0.45981606423334509</v>
      </c>
      <c r="DW22" s="65">
        <v>9.7441607366062613</v>
      </c>
      <c r="DX22" s="32">
        <v>1.8228056723464063</v>
      </c>
      <c r="DY22" s="32">
        <v>1.1070440221988918</v>
      </c>
      <c r="DZ22" s="18"/>
      <c r="EA22" s="9" t="s">
        <v>53</v>
      </c>
      <c r="EB22" s="31" t="e">
        <f>CZ22/[1]KNP_Goal!BE22</f>
        <v>#DIV/0!</v>
      </c>
      <c r="EC22" s="31" t="e">
        <f>DB22/[1]KNP_Goal!BG22</f>
        <v>#DIV/0!</v>
      </c>
      <c r="ED22" s="19">
        <f>CZ22-[1]KNP_Goal!BE22</f>
        <v>32.599473259697163</v>
      </c>
      <c r="EE22" s="19">
        <f>DB22-[1]KNP_Goal!BG22</f>
        <v>13.618991315687433</v>
      </c>
      <c r="EF22">
        <v>0.75</v>
      </c>
      <c r="EG22" s="49">
        <v>5.77</v>
      </c>
      <c r="EH22" s="33">
        <f t="shared" si="1"/>
        <v>5.0199999999999996</v>
      </c>
      <c r="EI22" s="49">
        <v>177.6</v>
      </c>
      <c r="EJ22" s="19">
        <f t="shared" si="2"/>
        <v>176.85</v>
      </c>
      <c r="EP22" s="48" t="s">
        <v>69</v>
      </c>
      <c r="EQ22" s="29" t="s">
        <v>53</v>
      </c>
      <c r="ER22" s="10">
        <v>0.03</v>
      </c>
      <c r="ES22" s="11">
        <v>0</v>
      </c>
      <c r="ET22" s="20">
        <v>174.6</v>
      </c>
      <c r="EU22" s="20">
        <v>21.92</v>
      </c>
      <c r="EV22" s="20">
        <v>11.54</v>
      </c>
      <c r="EW22" s="20">
        <v>5.14</v>
      </c>
      <c r="EX22" s="20">
        <v>3.76</v>
      </c>
      <c r="EY22" s="20">
        <v>8.25</v>
      </c>
      <c r="EZ22" s="20">
        <v>2.85</v>
      </c>
      <c r="FA22" s="20">
        <v>33.590000000000003</v>
      </c>
      <c r="FB22" s="20">
        <v>11.74</v>
      </c>
      <c r="FC22" s="20">
        <v>15.44</v>
      </c>
      <c r="FD22" s="20">
        <v>4.5599999999999996</v>
      </c>
      <c r="FE22" s="20">
        <v>65.33</v>
      </c>
      <c r="FF22" s="20">
        <v>4.03</v>
      </c>
      <c r="FG22" s="20">
        <v>1.93</v>
      </c>
      <c r="FH22" s="20">
        <v>5.07</v>
      </c>
      <c r="FI22" s="20">
        <v>16.68</v>
      </c>
      <c r="FJ22" s="20">
        <v>0.37</v>
      </c>
      <c r="FK22" s="20">
        <v>6.17</v>
      </c>
      <c r="FL22" s="20">
        <v>28.29</v>
      </c>
      <c r="FM22" s="20">
        <v>0.88</v>
      </c>
      <c r="FN22" s="20">
        <v>2.15</v>
      </c>
      <c r="FO22" s="20">
        <v>1.1599999999999999</v>
      </c>
      <c r="FP22" s="20">
        <v>1.48</v>
      </c>
      <c r="FQ22" s="20">
        <v>1.32</v>
      </c>
      <c r="FR22" s="20">
        <v>0.2</v>
      </c>
      <c r="FS22" s="20">
        <v>0.42</v>
      </c>
      <c r="FT22" s="20">
        <v>3.21</v>
      </c>
      <c r="FU22" s="20">
        <v>0</v>
      </c>
      <c r="FV22" s="20">
        <v>0.01</v>
      </c>
      <c r="FW22" s="20">
        <v>0.15</v>
      </c>
      <c r="FX22" s="20">
        <v>4.93</v>
      </c>
      <c r="FY22" s="20">
        <v>2.9</v>
      </c>
      <c r="FZ22" s="20">
        <v>2.74</v>
      </c>
      <c r="GA22" s="18"/>
      <c r="GB22" s="9" t="s">
        <v>53</v>
      </c>
      <c r="GC22" s="31" t="e">
        <f>FA22/[1]KNP_Goal!DD22</f>
        <v>#DIV/0!</v>
      </c>
      <c r="GD22" s="31" t="e">
        <f>FC22/[1]KNP_Goal!DF22</f>
        <v>#DIV/0!</v>
      </c>
      <c r="GE22" s="19">
        <f>FA22-[1]KNP_Goal!DD22</f>
        <v>33.590000000000003</v>
      </c>
      <c r="GF22" s="19">
        <f>FC22-[1]KNP_Goal!DF22</f>
        <v>15.44</v>
      </c>
      <c r="GG22">
        <v>0.75</v>
      </c>
      <c r="GH22" s="49">
        <v>5.77</v>
      </c>
      <c r="GI22" s="33">
        <f t="shared" si="3"/>
        <v>5.0199999999999996</v>
      </c>
      <c r="GJ22" s="49">
        <v>177.6</v>
      </c>
      <c r="GK22" s="33">
        <f t="shared" si="4"/>
        <v>176.85</v>
      </c>
      <c r="GQ22" s="48" t="s">
        <v>69</v>
      </c>
      <c r="GR22" s="29" t="s">
        <v>53</v>
      </c>
      <c r="GS22" s="10">
        <v>0.03</v>
      </c>
      <c r="GT22" s="51">
        <v>162</v>
      </c>
      <c r="GU22" s="51">
        <v>19.27</v>
      </c>
      <c r="GV22" s="51">
        <v>10.11</v>
      </c>
      <c r="GW22" s="51">
        <v>5.21</v>
      </c>
      <c r="GX22" s="51">
        <v>3.45</v>
      </c>
      <c r="GY22" s="51">
        <v>7.28</v>
      </c>
      <c r="GZ22" s="51">
        <v>2.9</v>
      </c>
      <c r="HA22" s="51">
        <v>31.49</v>
      </c>
      <c r="HB22" s="51">
        <v>10.89</v>
      </c>
      <c r="HC22" s="51">
        <v>15.7</v>
      </c>
      <c r="HD22" s="51">
        <v>5.32</v>
      </c>
      <c r="HE22" s="51">
        <v>63.39</v>
      </c>
      <c r="HF22" s="51">
        <v>4.74</v>
      </c>
      <c r="HG22" s="51">
        <v>2</v>
      </c>
      <c r="HH22" s="51">
        <v>4.18</v>
      </c>
      <c r="HI22" s="51">
        <v>13.2</v>
      </c>
      <c r="HJ22" s="51">
        <v>0.32</v>
      </c>
      <c r="HK22" s="51">
        <v>6.18</v>
      </c>
      <c r="HL22" s="51">
        <v>23.89</v>
      </c>
      <c r="HM22" s="51">
        <v>0.79</v>
      </c>
      <c r="HN22" s="51">
        <v>1.87</v>
      </c>
      <c r="HO22" s="51">
        <v>1.17</v>
      </c>
      <c r="HP22" s="51">
        <v>1.55</v>
      </c>
      <c r="HQ22" s="51">
        <v>1.23</v>
      </c>
      <c r="HR22" s="51">
        <v>0.23</v>
      </c>
      <c r="HS22" s="51">
        <v>0.45</v>
      </c>
      <c r="HT22" s="51">
        <v>4.03</v>
      </c>
      <c r="HU22" s="51">
        <v>0</v>
      </c>
      <c r="HV22" s="51">
        <v>0.01</v>
      </c>
      <c r="HW22" s="51">
        <v>0.15</v>
      </c>
      <c r="HX22" s="51">
        <v>4.01</v>
      </c>
      <c r="HY22" s="51">
        <v>2.5</v>
      </c>
      <c r="HZ22" s="51">
        <v>1.74</v>
      </c>
      <c r="IA22" s="18"/>
      <c r="IB22" s="37">
        <f>GV22-[1]KNP_Goal!G197</f>
        <v>-0.57000000000000028</v>
      </c>
      <c r="IC22" s="38">
        <f>IB22/GV22</f>
        <v>-5.6379821958457005E-2</v>
      </c>
      <c r="IJ22" s="29" t="s">
        <v>53</v>
      </c>
      <c r="IK22" s="10">
        <v>0.03</v>
      </c>
      <c r="IL22" s="39">
        <v>157.69999999999999</v>
      </c>
      <c r="IM22" s="39">
        <v>19.309999999999999</v>
      </c>
      <c r="IN22" s="39">
        <v>9.26</v>
      </c>
      <c r="IO22" s="39">
        <v>4.75</v>
      </c>
      <c r="IP22" s="39">
        <v>3.48</v>
      </c>
      <c r="IQ22" s="39">
        <v>6.99</v>
      </c>
      <c r="IR22" s="39">
        <v>2.68</v>
      </c>
      <c r="IS22" s="39">
        <v>29.89</v>
      </c>
      <c r="IT22" s="39">
        <v>10.210000000000001</v>
      </c>
      <c r="IU22" s="39">
        <v>14.22</v>
      </c>
      <c r="IV22" s="39">
        <v>4.84</v>
      </c>
      <c r="IW22" s="39">
        <v>59.16</v>
      </c>
      <c r="IX22" s="39">
        <v>4.76</v>
      </c>
      <c r="IY22" s="39">
        <v>2</v>
      </c>
      <c r="IZ22" s="39">
        <v>4.22</v>
      </c>
      <c r="JA22" s="39">
        <v>13.29</v>
      </c>
      <c r="JB22" s="39">
        <v>0.35</v>
      </c>
      <c r="JC22" s="39">
        <v>6.06</v>
      </c>
      <c r="JD22" s="39">
        <v>23.91</v>
      </c>
      <c r="JE22" s="39">
        <v>0.84</v>
      </c>
      <c r="JF22" s="39">
        <v>1.71</v>
      </c>
      <c r="JG22" s="39">
        <v>1.18</v>
      </c>
      <c r="JH22" s="39">
        <v>1.55</v>
      </c>
      <c r="JI22" s="39">
        <v>1.25</v>
      </c>
      <c r="JJ22" s="39">
        <v>0.21</v>
      </c>
      <c r="JK22" s="39">
        <v>0.44</v>
      </c>
      <c r="JL22" s="39">
        <v>4.0999999999999996</v>
      </c>
      <c r="JM22" s="39">
        <v>0</v>
      </c>
      <c r="JN22" s="39">
        <v>0.02</v>
      </c>
      <c r="JO22" s="39">
        <v>0.15</v>
      </c>
      <c r="JP22" s="39">
        <v>5.54</v>
      </c>
      <c r="JQ22" s="39">
        <v>2.65</v>
      </c>
      <c r="JR22" s="39">
        <v>1.78</v>
      </c>
      <c r="JS22" s="18"/>
      <c r="JT22" s="37">
        <f>IN22-[1]KNP_Goal!AY197</f>
        <v>9.26</v>
      </c>
      <c r="JU22" s="38">
        <f>JT22/IN22</f>
        <v>1</v>
      </c>
      <c r="KA22" s="40">
        <f>KD22-[1]Exec!I22</f>
        <v>0</v>
      </c>
      <c r="KB22" s="29" t="s">
        <v>53</v>
      </c>
      <c r="KC22" s="10">
        <v>0.03</v>
      </c>
      <c r="KD22" s="47">
        <v>159.9</v>
      </c>
      <c r="KE22" s="47">
        <v>19.34</v>
      </c>
      <c r="KF22" s="47">
        <v>10.19</v>
      </c>
      <c r="KG22" s="47">
        <v>4.67</v>
      </c>
      <c r="KH22" s="47">
        <v>3.69</v>
      </c>
      <c r="KI22" s="47">
        <v>4.9400000000000004</v>
      </c>
      <c r="KJ22" s="47">
        <v>1.92</v>
      </c>
      <c r="KK22" s="47">
        <v>34.04</v>
      </c>
      <c r="KL22" s="47">
        <v>11.46</v>
      </c>
      <c r="KM22" s="47">
        <v>14.79</v>
      </c>
      <c r="KN22" s="47">
        <v>4.8899999999999997</v>
      </c>
      <c r="KO22" s="47">
        <v>65.17</v>
      </c>
      <c r="KP22" s="47">
        <v>4.82</v>
      </c>
      <c r="KQ22" s="47">
        <v>1.99</v>
      </c>
      <c r="KR22" s="47">
        <v>4.32</v>
      </c>
      <c r="KS22" s="47">
        <v>14.02</v>
      </c>
      <c r="KT22" s="47">
        <v>0.35</v>
      </c>
      <c r="KU22" s="47">
        <v>5.78</v>
      </c>
      <c r="KV22" s="47">
        <v>24.47</v>
      </c>
      <c r="KW22" s="47">
        <v>0.81</v>
      </c>
      <c r="KX22" s="47">
        <v>1.92</v>
      </c>
      <c r="KY22" s="47">
        <v>1.17</v>
      </c>
      <c r="KZ22" s="47">
        <v>1.64</v>
      </c>
      <c r="LA22" s="47">
        <v>1.24</v>
      </c>
      <c r="LB22" s="47">
        <v>0.34</v>
      </c>
      <c r="LC22" s="47">
        <v>0.49</v>
      </c>
      <c r="LD22" s="47">
        <v>3.57</v>
      </c>
      <c r="LE22" s="47">
        <v>0</v>
      </c>
      <c r="LF22" s="47">
        <v>0.02</v>
      </c>
      <c r="LG22" s="47">
        <v>0.16</v>
      </c>
      <c r="LH22" s="47">
        <v>4</v>
      </c>
      <c r="LI22" s="47">
        <v>2.54</v>
      </c>
      <c r="LJ22" s="47">
        <v>0.77</v>
      </c>
      <c r="LK22" s="18"/>
      <c r="LL22" s="42">
        <v>2.65</v>
      </c>
      <c r="LM22" s="55">
        <v>0.25</v>
      </c>
    </row>
    <row r="23" spans="1:325" ht="15.75" customHeight="1" x14ac:dyDescent="0.35">
      <c r="A23" s="44" t="s">
        <v>70</v>
      </c>
      <c r="B23" s="9" t="s">
        <v>54</v>
      </c>
      <c r="C23" s="10">
        <v>2.5000000000000001E-2</v>
      </c>
      <c r="D23" s="11">
        <v>0</v>
      </c>
      <c r="E23" s="20">
        <v>268.58303440762791</v>
      </c>
      <c r="F23" s="20">
        <v>34.479947418952399</v>
      </c>
      <c r="G23" s="20">
        <v>6.8855822060236536</v>
      </c>
      <c r="H23" s="20">
        <v>7.0495254626672308</v>
      </c>
      <c r="I23" s="20">
        <v>2.9445471514022059</v>
      </c>
      <c r="J23" s="20">
        <v>9.6236425219412762</v>
      </c>
      <c r="K23" s="20">
        <v>2.8858649164291301</v>
      </c>
      <c r="L23" s="20">
        <v>60.422996983368343</v>
      </c>
      <c r="M23" s="20">
        <v>17.978892435841033</v>
      </c>
      <c r="N23" s="20">
        <v>18.962910110398049</v>
      </c>
      <c r="O23" s="20">
        <v>3.7348557358618817</v>
      </c>
      <c r="P23" s="20">
        <v>101.09965526546929</v>
      </c>
      <c r="Q23" s="20">
        <v>0</v>
      </c>
      <c r="R23" s="20">
        <v>0</v>
      </c>
      <c r="S23" s="20">
        <v>5.5971737960891081</v>
      </c>
      <c r="T23" s="20">
        <v>21.608673951816723</v>
      </c>
      <c r="U23" s="20">
        <v>0.72044426645450155</v>
      </c>
      <c r="V23" s="20">
        <v>10.521741205744071</v>
      </c>
      <c r="W23" s="20">
        <v>38.448033220104399</v>
      </c>
      <c r="X23" s="20">
        <v>1.4905503177321124</v>
      </c>
      <c r="Y23" s="20">
        <v>2.7936704666730039</v>
      </c>
      <c r="Z23" s="20">
        <v>2.5517830801084482</v>
      </c>
      <c r="AA23" s="20">
        <v>1.4489513148643258</v>
      </c>
      <c r="AB23" s="20">
        <v>2.2356993382496002</v>
      </c>
      <c r="AC23" s="20">
        <v>0.56328228621042542</v>
      </c>
      <c r="AD23" s="20">
        <v>7.2682007022691411E-3</v>
      </c>
      <c r="AE23" s="20">
        <v>9.6269927319589652E-2</v>
      </c>
      <c r="AF23" s="20">
        <v>3.816002399147179</v>
      </c>
      <c r="AG23" s="20">
        <v>2.0653082798798348</v>
      </c>
      <c r="AH23" s="20">
        <v>29.147369718338162</v>
      </c>
      <c r="AI23" s="20">
        <v>13.17105448142603</v>
      </c>
      <c r="AJ23" s="20">
        <v>2.5949666178720272</v>
      </c>
      <c r="AK23" s="20">
        <v>3.1840598161152798</v>
      </c>
      <c r="AL23" s="18"/>
      <c r="AM23" s="18">
        <f t="shared" si="0"/>
        <v>79.385907093766392</v>
      </c>
      <c r="AN23" s="9"/>
      <c r="AO23" s="27"/>
      <c r="AP23" s="28"/>
      <c r="AQ23" s="28"/>
      <c r="AV23" s="44" t="s">
        <v>70</v>
      </c>
      <c r="AW23" s="29" t="s">
        <v>54</v>
      </c>
      <c r="AX23" s="10">
        <v>2.5000000000000001E-2</v>
      </c>
      <c r="AY23" s="11">
        <v>0</v>
      </c>
      <c r="AZ23" s="30">
        <v>234.52013319756543</v>
      </c>
      <c r="BA23" s="30">
        <v>32.973378105569068</v>
      </c>
      <c r="BB23" s="30">
        <v>7.0305192268037908</v>
      </c>
      <c r="BC23" s="30">
        <v>8.2514824703720215</v>
      </c>
      <c r="BD23" s="30">
        <v>2.8583506960981895</v>
      </c>
      <c r="BE23" s="30">
        <v>6.2746414939111403</v>
      </c>
      <c r="BF23" s="30">
        <v>2.5941595389615011</v>
      </c>
      <c r="BG23" s="30">
        <v>41.511701891472377</v>
      </c>
      <c r="BH23" s="30">
        <v>15.56120029329122</v>
      </c>
      <c r="BI23" s="30">
        <v>22.085274186731262</v>
      </c>
      <c r="BJ23" s="30">
        <v>6.0772120981542459</v>
      </c>
      <c r="BK23" s="30">
        <v>85.235388469649109</v>
      </c>
      <c r="BL23" s="30">
        <v>0</v>
      </c>
      <c r="BM23" s="30">
        <v>0</v>
      </c>
      <c r="BN23" s="30">
        <v>5.7988649394511533</v>
      </c>
      <c r="BO23" s="30">
        <v>21.16370445062541</v>
      </c>
      <c r="BP23" s="30">
        <v>0.69547202777445039</v>
      </c>
      <c r="BQ23" s="30">
        <v>7.8724962501325688</v>
      </c>
      <c r="BR23" s="30">
        <v>35.530537667983587</v>
      </c>
      <c r="BS23" s="30">
        <v>1.6056965681988578</v>
      </c>
      <c r="BT23" s="30">
        <v>2.7391533702114668</v>
      </c>
      <c r="BU23" s="30">
        <v>2.5520938403821929</v>
      </c>
      <c r="BV23" s="30">
        <v>1.4873113598072902</v>
      </c>
      <c r="BW23" s="30">
        <v>2.1942700005338902</v>
      </c>
      <c r="BX23" s="30">
        <v>0.70849084489062031</v>
      </c>
      <c r="BY23" s="30">
        <v>6.021646270790134E-2</v>
      </c>
      <c r="BZ23" s="30">
        <v>0.11663405923129598</v>
      </c>
      <c r="CA23" s="30">
        <v>2.7783459431524062</v>
      </c>
      <c r="CB23" s="30">
        <v>1.6497826030629439</v>
      </c>
      <c r="CC23" s="30">
        <v>24.437917177287492</v>
      </c>
      <c r="CD23" s="30">
        <v>12.618818551926001</v>
      </c>
      <c r="CE23" s="30">
        <v>2.2440305869593979</v>
      </c>
      <c r="CF23" s="30">
        <v>-1.4241798380414536</v>
      </c>
      <c r="CG23" s="18"/>
      <c r="CH23" s="45" t="s">
        <v>54</v>
      </c>
      <c r="CI23" s="31">
        <f>BG23/[1]KNP_Goal!L23</f>
        <v>0.88378480894948763</v>
      </c>
      <c r="CJ23" s="31">
        <f>BI23/[1]KNP_Goal!N23</f>
        <v>1.007770658763939</v>
      </c>
      <c r="CK23" s="19">
        <f>BG23-[1]KNP_Goal!L23</f>
        <v>-5.4586708407941273</v>
      </c>
      <c r="CL23" s="19">
        <f>BI23-[1]KNP_Goal!N23</f>
        <v>0.1702938341384268</v>
      </c>
      <c r="CO23" s="44" t="s">
        <v>70</v>
      </c>
      <c r="CP23" s="29" t="s">
        <v>54</v>
      </c>
      <c r="CQ23" s="10">
        <v>2.5000000000000001E-2</v>
      </c>
      <c r="CR23" s="11">
        <v>0</v>
      </c>
      <c r="CS23" s="49">
        <v>225.05193404896801</v>
      </c>
      <c r="CT23" s="49">
        <v>33.419093837962222</v>
      </c>
      <c r="CU23" s="49">
        <v>6.8217805370453304</v>
      </c>
      <c r="CV23" s="49">
        <v>7.1842145837662104</v>
      </c>
      <c r="CW23" s="49">
        <v>2.6567502965259631</v>
      </c>
      <c r="CX23" s="49">
        <v>5.5348050174981482</v>
      </c>
      <c r="CY23" s="49">
        <v>2.5277058682029576</v>
      </c>
      <c r="CZ23" s="49">
        <v>41.782625541611083</v>
      </c>
      <c r="DA23" s="49">
        <v>15.343257992103499</v>
      </c>
      <c r="DB23" s="49">
        <v>18.891030428011213</v>
      </c>
      <c r="DC23" s="49">
        <v>5.252997710778434</v>
      </c>
      <c r="DD23" s="49">
        <v>81.269911672504236</v>
      </c>
      <c r="DE23" s="49">
        <v>2.1802751578165174E-5</v>
      </c>
      <c r="DF23" s="49">
        <v>0</v>
      </c>
      <c r="DG23" s="49">
        <v>5.4545282087885081</v>
      </c>
      <c r="DH23" s="49">
        <v>19.72782673013608</v>
      </c>
      <c r="DI23" s="49">
        <v>0.62168632091049503</v>
      </c>
      <c r="DJ23" s="49">
        <v>7.3436777765754879</v>
      </c>
      <c r="DK23" s="49">
        <v>33.147719036410571</v>
      </c>
      <c r="DL23" s="49">
        <v>1.2640575036956214</v>
      </c>
      <c r="DM23" s="49">
        <v>5.6287991175753254</v>
      </c>
      <c r="DN23" s="49">
        <v>2.3242569604371006</v>
      </c>
      <c r="DO23" s="49">
        <v>1.2931796620283467</v>
      </c>
      <c r="DP23" s="49">
        <v>2.1622981273579045</v>
      </c>
      <c r="DQ23" s="49">
        <v>0.69750670293946637</v>
      </c>
      <c r="DR23" s="49">
        <v>5.1680999337978241E-2</v>
      </c>
      <c r="DS23" s="49">
        <v>0.33747974034881728</v>
      </c>
      <c r="DT23" s="49">
        <v>2.4017534531028568</v>
      </c>
      <c r="DU23" s="49">
        <v>1.4347402736971058</v>
      </c>
      <c r="DV23" s="49">
        <v>20.736611902042945</v>
      </c>
      <c r="DW23" s="49">
        <v>12.283603061510449</v>
      </c>
      <c r="DX23" s="49">
        <v>2.0788382501723941</v>
      </c>
      <c r="DY23" s="50">
        <v>-0.20514490924318807</v>
      </c>
      <c r="DZ23" s="18"/>
      <c r="EA23" s="45" t="s">
        <v>54</v>
      </c>
      <c r="EB23" s="31" t="e">
        <f>CZ23/[1]KNP_Goal!BE23</f>
        <v>#DIV/0!</v>
      </c>
      <c r="EC23" s="31" t="e">
        <f>DB23/[1]KNP_Goal!BG23</f>
        <v>#DIV/0!</v>
      </c>
      <c r="ED23" s="19">
        <f>CZ23-[1]KNP_Goal!BE23</f>
        <v>41.782625541611083</v>
      </c>
      <c r="EE23" s="19">
        <f>DB23-[1]KNP_Goal!BG23</f>
        <v>18.891030428011213</v>
      </c>
      <c r="EF23">
        <v>0.75</v>
      </c>
      <c r="EG23" s="30">
        <v>12.618818551926001</v>
      </c>
      <c r="EH23" s="33">
        <f t="shared" si="1"/>
        <v>11.868818551926001</v>
      </c>
      <c r="EI23" s="30">
        <v>234.52013319756543</v>
      </c>
      <c r="EJ23" s="19">
        <f t="shared" si="2"/>
        <v>233.77013319756543</v>
      </c>
      <c r="EP23" s="44" t="s">
        <v>70</v>
      </c>
      <c r="EQ23" s="29" t="s">
        <v>54</v>
      </c>
      <c r="ER23" s="10">
        <v>2.5000000000000001E-2</v>
      </c>
      <c r="ES23" s="11">
        <v>0</v>
      </c>
      <c r="ET23" s="20">
        <v>223.51</v>
      </c>
      <c r="EU23" s="20">
        <v>29.53</v>
      </c>
      <c r="EV23" s="20">
        <v>7.86</v>
      </c>
      <c r="EW23" s="20">
        <v>6.96</v>
      </c>
      <c r="EX23" s="20">
        <v>2.89</v>
      </c>
      <c r="EY23" s="20">
        <v>6.11</v>
      </c>
      <c r="EZ23" s="20">
        <v>2.63</v>
      </c>
      <c r="FA23" s="20">
        <v>42.25</v>
      </c>
      <c r="FB23" s="20">
        <v>15.64</v>
      </c>
      <c r="FC23" s="20">
        <v>17.72</v>
      </c>
      <c r="FD23" s="20">
        <v>5.08</v>
      </c>
      <c r="FE23" s="20">
        <v>80.680000000000007</v>
      </c>
      <c r="FF23" s="20">
        <v>0</v>
      </c>
      <c r="FG23" s="20">
        <v>0</v>
      </c>
      <c r="FH23" s="20">
        <v>5.66</v>
      </c>
      <c r="FI23" s="20">
        <v>19.97</v>
      </c>
      <c r="FJ23" s="20">
        <v>0.59</v>
      </c>
      <c r="FK23" s="20">
        <v>9.8000000000000007</v>
      </c>
      <c r="FL23" s="20">
        <v>36.020000000000003</v>
      </c>
      <c r="FM23" s="20">
        <v>1.43</v>
      </c>
      <c r="FN23" s="20">
        <v>2.87</v>
      </c>
      <c r="FO23" s="20">
        <v>2.5099999999999998</v>
      </c>
      <c r="FP23" s="20">
        <v>0.97</v>
      </c>
      <c r="FQ23" s="20">
        <v>2.2599999999999998</v>
      </c>
      <c r="FR23" s="20">
        <v>0.66</v>
      </c>
      <c r="FS23" s="20">
        <v>0.05</v>
      </c>
      <c r="FT23" s="20">
        <v>0.13</v>
      </c>
      <c r="FU23" s="20">
        <v>2.7</v>
      </c>
      <c r="FV23" s="20">
        <v>1.51</v>
      </c>
      <c r="FW23" s="20">
        <v>23.34</v>
      </c>
      <c r="FX23" s="20">
        <v>11.37</v>
      </c>
      <c r="FY23" s="20">
        <v>2.06</v>
      </c>
      <c r="FZ23" s="20">
        <v>-1.03</v>
      </c>
      <c r="GA23" s="18"/>
      <c r="GB23" s="45" t="s">
        <v>54</v>
      </c>
      <c r="GC23" s="31" t="e">
        <f>FA23/[1]KNP_Goal!DD23</f>
        <v>#DIV/0!</v>
      </c>
      <c r="GD23" s="31" t="e">
        <f>FC23/[1]KNP_Goal!DF23</f>
        <v>#DIV/0!</v>
      </c>
      <c r="GE23" s="19">
        <f>FA23-[1]KNP_Goal!DD23</f>
        <v>42.25</v>
      </c>
      <c r="GF23" s="19">
        <f>FC23-[1]KNP_Goal!DF23</f>
        <v>17.72</v>
      </c>
      <c r="GG23">
        <v>0.75</v>
      </c>
      <c r="GH23" s="30">
        <v>12.618818551926001</v>
      </c>
      <c r="GI23" s="33">
        <f t="shared" si="3"/>
        <v>11.868818551926001</v>
      </c>
      <c r="GJ23" s="30">
        <v>234.52013319756543</v>
      </c>
      <c r="GK23" s="33">
        <f t="shared" si="4"/>
        <v>233.77013319756543</v>
      </c>
      <c r="GQ23" s="44" t="s">
        <v>70</v>
      </c>
      <c r="GR23" s="29" t="s">
        <v>54</v>
      </c>
      <c r="GS23" s="10">
        <v>2.5000000000000001E-2</v>
      </c>
      <c r="GT23" s="51">
        <v>199.1262961902529</v>
      </c>
      <c r="GU23" s="51">
        <v>26.983858579758749</v>
      </c>
      <c r="GV23" s="51">
        <v>7.0278017849738967</v>
      </c>
      <c r="GW23" s="51">
        <v>5.8495145173386565</v>
      </c>
      <c r="GX23" s="51">
        <v>2.4682812956354572</v>
      </c>
      <c r="GY23" s="51">
        <v>7.0948065380335912</v>
      </c>
      <c r="GZ23" s="51">
        <v>2.8716821956126011</v>
      </c>
      <c r="HA23" s="51">
        <v>42.577598590350121</v>
      </c>
      <c r="HB23" s="51">
        <v>14.191482825231564</v>
      </c>
      <c r="HC23" s="51">
        <v>11.514398647050214</v>
      </c>
      <c r="HD23" s="51">
        <v>2.8023360010990044</v>
      </c>
      <c r="HE23" s="51">
        <v>71.085816063730903</v>
      </c>
      <c r="HF23" s="51">
        <v>0</v>
      </c>
      <c r="HG23" s="51">
        <v>0</v>
      </c>
      <c r="HH23" s="51">
        <v>4.7292302991398847</v>
      </c>
      <c r="HI23" s="51">
        <v>15.321782215930995</v>
      </c>
      <c r="HJ23" s="51">
        <v>0.46845187126375698</v>
      </c>
      <c r="HK23" s="51">
        <v>7.0607443230336049</v>
      </c>
      <c r="HL23" s="51">
        <v>27.580208709368243</v>
      </c>
      <c r="HM23" s="51">
        <v>1.1198123918662071</v>
      </c>
      <c r="HN23" s="51">
        <v>2.379098339064881</v>
      </c>
      <c r="HO23" s="51">
        <v>2.5371871425787766</v>
      </c>
      <c r="HP23" s="51">
        <v>0.61568654335734418</v>
      </c>
      <c r="HQ23" s="51">
        <v>2.2273487945837775</v>
      </c>
      <c r="HR23" s="51">
        <v>0.5643166116942937</v>
      </c>
      <c r="HS23" s="51">
        <v>1.4876390426985806E-2</v>
      </c>
      <c r="HT23" s="51">
        <v>0.70953932051477309</v>
      </c>
      <c r="HU23" s="51">
        <v>2.7937073034061237</v>
      </c>
      <c r="HV23" s="51">
        <v>1.5583411881970204</v>
      </c>
      <c r="HW23" s="51">
        <v>22.219032870356017</v>
      </c>
      <c r="HX23" s="51">
        <v>10.59559587478631</v>
      </c>
      <c r="HY23" s="51">
        <v>2.0420418599062762</v>
      </c>
      <c r="HZ23" s="51">
        <v>-1.212258124938046</v>
      </c>
      <c r="IA23" s="18"/>
      <c r="IB23" s="37">
        <f>GV23-[1]KNP_Goal!G198</f>
        <v>1.4178017849738964</v>
      </c>
      <c r="IC23" s="38">
        <f t="shared" si="5"/>
        <v>0.20174185731949504</v>
      </c>
      <c r="IJ23" s="29" t="s">
        <v>54</v>
      </c>
      <c r="IK23" s="10">
        <v>2.5000000000000001E-2</v>
      </c>
      <c r="IL23" s="39">
        <v>202.06257721214115</v>
      </c>
      <c r="IM23" s="39">
        <v>26.062075173086079</v>
      </c>
      <c r="IN23" s="39">
        <v>7.227241795386135</v>
      </c>
      <c r="IO23" s="39">
        <v>5.9931479125259663</v>
      </c>
      <c r="IP23" s="39">
        <v>2.542694449140972</v>
      </c>
      <c r="IQ23" s="39">
        <v>7.2106939048615635</v>
      </c>
      <c r="IR23" s="39">
        <v>2.6900584657486926</v>
      </c>
      <c r="IS23" s="39">
        <v>43.332199823049102</v>
      </c>
      <c r="IT23" s="39">
        <v>14.379475958915226</v>
      </c>
      <c r="IU23" s="39">
        <v>13.370091215759089</v>
      </c>
      <c r="IV23" s="39">
        <v>3.3235183390815339</v>
      </c>
      <c r="IW23" s="39">
        <v>74.405285336804951</v>
      </c>
      <c r="IX23" s="39">
        <v>0</v>
      </c>
      <c r="IY23" s="39">
        <v>0</v>
      </c>
      <c r="IZ23" s="39">
        <v>4.5788564045290956</v>
      </c>
      <c r="JA23" s="39">
        <v>15.503507234900185</v>
      </c>
      <c r="JB23" s="39">
        <v>0.47604003135365125</v>
      </c>
      <c r="JC23" s="39">
        <v>7.2402550818574385</v>
      </c>
      <c r="JD23" s="39">
        <v>27.798658752640371</v>
      </c>
      <c r="JE23" s="39">
        <v>1.219401321070513</v>
      </c>
      <c r="JF23" s="39">
        <v>2.2519386092647373</v>
      </c>
      <c r="JG23" s="39">
        <v>2.6437211545986909</v>
      </c>
      <c r="JH23" s="39">
        <v>0.62590351944292655</v>
      </c>
      <c r="JI23" s="39">
        <v>2.2242873898687274</v>
      </c>
      <c r="JJ23" s="39">
        <v>0.50059496053276342</v>
      </c>
      <c r="JK23" s="39">
        <v>1.5529061878338055E-2</v>
      </c>
      <c r="JL23" s="39">
        <v>0.12699207875469487</v>
      </c>
      <c r="JM23" s="39">
        <v>2.8202224056367431</v>
      </c>
      <c r="JN23" s="39">
        <v>1.5183061886611913</v>
      </c>
      <c r="JO23" s="39">
        <v>22.350223784530076</v>
      </c>
      <c r="JP23" s="39">
        <v>10.674913821151796</v>
      </c>
      <c r="JQ23" s="39">
        <v>1.9121761567892546</v>
      </c>
      <c r="JR23" s="39">
        <v>-0.75893705296698499</v>
      </c>
      <c r="JS23" s="18"/>
      <c r="JT23" s="37">
        <f>IN23-[1]KNP_Goal!AY198</f>
        <v>7.227241795386135</v>
      </c>
      <c r="JU23" s="38">
        <f t="shared" ref="JU23" si="14">JT23/IN23</f>
        <v>1</v>
      </c>
      <c r="KA23" s="40">
        <f>KD23-[1]Exec!I23</f>
        <v>-2.9609999999991032E-2</v>
      </c>
      <c r="KB23" s="29" t="s">
        <v>54</v>
      </c>
      <c r="KC23" s="10">
        <v>2.5000000000000001E-2</v>
      </c>
      <c r="KD23" s="47">
        <v>194.57039</v>
      </c>
      <c r="KE23" s="47">
        <v>25.258019999999998</v>
      </c>
      <c r="KF23" s="47">
        <v>6.2758339999999997</v>
      </c>
      <c r="KG23" s="47">
        <v>6.01</v>
      </c>
      <c r="KH23" s="47">
        <v>2.44</v>
      </c>
      <c r="KI23" s="47">
        <v>6.798</v>
      </c>
      <c r="KJ23" s="47">
        <v>2.5680730000000001</v>
      </c>
      <c r="KK23" s="47">
        <v>41.651060819999998</v>
      </c>
      <c r="KL23" s="47">
        <v>13.89512283</v>
      </c>
      <c r="KM23" s="47">
        <v>12.70274502</v>
      </c>
      <c r="KN23" s="47">
        <v>3.448081905</v>
      </c>
      <c r="KO23" s="47">
        <v>71.697010579999997</v>
      </c>
      <c r="KP23" s="47">
        <v>0</v>
      </c>
      <c r="KQ23" s="47">
        <v>0</v>
      </c>
      <c r="KR23" s="47">
        <v>4.6646999999999998</v>
      </c>
      <c r="KS23" s="47">
        <v>15.466835639999999</v>
      </c>
      <c r="KT23" s="47">
        <v>0.4622</v>
      </c>
      <c r="KU23" s="47">
        <v>7.0110000000000001</v>
      </c>
      <c r="KV23" s="47">
        <v>27.604297500000001</v>
      </c>
      <c r="KW23" s="47">
        <v>1.0772999999999999</v>
      </c>
      <c r="KX23" s="47">
        <v>2.3068490000000001</v>
      </c>
      <c r="KY23" s="47">
        <v>2.5792000000000002</v>
      </c>
      <c r="KZ23" s="47">
        <v>0.59599999999999997</v>
      </c>
      <c r="LA23" s="47">
        <v>2.2050000000000001</v>
      </c>
      <c r="LB23" s="47">
        <v>0.76793800000000001</v>
      </c>
      <c r="LC23" s="47">
        <v>1.4236293000000001E-2</v>
      </c>
      <c r="LD23" s="47">
        <v>0.12578164</v>
      </c>
      <c r="LE23" s="47">
        <v>2.8002180000000001</v>
      </c>
      <c r="LF23" s="47">
        <v>1.4447179999999999</v>
      </c>
      <c r="LG23" s="47">
        <v>19.393039999999999</v>
      </c>
      <c r="LH23" s="47">
        <v>10.7033</v>
      </c>
      <c r="LI23" s="47">
        <v>2.1440000000000001</v>
      </c>
      <c r="LJ23" s="47">
        <v>-0.24594013100000001</v>
      </c>
      <c r="LK23" s="18"/>
      <c r="LL23" s="42">
        <v>1.9121761567892546</v>
      </c>
      <c r="LM23" s="55">
        <v>0.25</v>
      </c>
    </row>
    <row r="24" spans="1:325" ht="15.75" customHeight="1" x14ac:dyDescent="0.35">
      <c r="A24" s="44" t="s">
        <v>70</v>
      </c>
      <c r="B24" s="9" t="s">
        <v>55</v>
      </c>
      <c r="C24" s="10">
        <v>1.4999999999999999E-2</v>
      </c>
      <c r="D24" s="11">
        <v>0</v>
      </c>
      <c r="E24" s="61">
        <v>156.7089943475506</v>
      </c>
      <c r="F24" s="61">
        <v>16.19926665314982</v>
      </c>
      <c r="G24" s="61">
        <v>0</v>
      </c>
      <c r="H24" s="61">
        <v>3.5568357341399213</v>
      </c>
      <c r="I24" s="61">
        <v>2.343192489517635</v>
      </c>
      <c r="J24" s="61">
        <v>0</v>
      </c>
      <c r="K24" s="61">
        <v>0</v>
      </c>
      <c r="L24" s="61">
        <v>26.420989782588553</v>
      </c>
      <c r="M24" s="61">
        <v>7.1979356052469292</v>
      </c>
      <c r="N24" s="61">
        <v>2.4763879162606108</v>
      </c>
      <c r="O24" s="61">
        <v>0.81545708359644664</v>
      </c>
      <c r="P24" s="61">
        <v>36.910770387692544</v>
      </c>
      <c r="Q24" s="61">
        <v>0</v>
      </c>
      <c r="R24" s="61">
        <v>0</v>
      </c>
      <c r="S24" s="61">
        <v>1.8681994463512011</v>
      </c>
      <c r="T24" s="61">
        <v>3.9249047521439029</v>
      </c>
      <c r="U24" s="61">
        <v>1.3783686009755165E-2</v>
      </c>
      <c r="V24" s="61">
        <v>1.599128827371795</v>
      </c>
      <c r="W24" s="61">
        <v>7.4060167118766547</v>
      </c>
      <c r="X24" s="61">
        <v>2.2812370748714494</v>
      </c>
      <c r="Y24" s="61">
        <v>2.7017274455606954</v>
      </c>
      <c r="Z24" s="61">
        <v>3.3737044897210899</v>
      </c>
      <c r="AA24" s="61">
        <v>2.2262939656633072</v>
      </c>
      <c r="AB24" s="61">
        <v>3.160370439988356E-2</v>
      </c>
      <c r="AC24" s="61">
        <v>7.3031457034481564E-2</v>
      </c>
      <c r="AD24" s="61">
        <v>5.6848290200136382E-2</v>
      </c>
      <c r="AE24" s="61">
        <v>9.999280409593965E-2</v>
      </c>
      <c r="AF24" s="61">
        <v>5.8723001083016175</v>
      </c>
      <c r="AG24" s="61">
        <v>3.9126827285939818</v>
      </c>
      <c r="AH24" s="61">
        <v>51.728792440162508</v>
      </c>
      <c r="AI24" s="61">
        <v>10.786657041983311</v>
      </c>
      <c r="AJ24" s="61">
        <v>3.2364062327482843</v>
      </c>
      <c r="AK24" s="61">
        <v>3.9116345878373409</v>
      </c>
      <c r="AL24" s="18"/>
      <c r="AM24" s="18">
        <f t="shared" si="0"/>
        <v>28.897377698849162</v>
      </c>
      <c r="AN24" s="9"/>
      <c r="AO24" s="27"/>
      <c r="AP24" s="28"/>
      <c r="AQ24" s="28"/>
      <c r="AV24" s="44" t="s">
        <v>70</v>
      </c>
      <c r="AW24" s="29" t="s">
        <v>55</v>
      </c>
      <c r="AX24" s="10">
        <v>1.4999999999999999E-2</v>
      </c>
      <c r="AY24" s="11">
        <v>0</v>
      </c>
      <c r="AZ24" s="30">
        <v>146.64697615781748</v>
      </c>
      <c r="BA24" s="30">
        <v>17.085277541816438</v>
      </c>
      <c r="BB24" s="30">
        <v>0</v>
      </c>
      <c r="BC24" s="30">
        <v>3.8308329341063412</v>
      </c>
      <c r="BD24" s="30">
        <v>2.4818849660625211</v>
      </c>
      <c r="BE24" s="30">
        <v>0</v>
      </c>
      <c r="BF24" s="30">
        <v>0</v>
      </c>
      <c r="BG24" s="30">
        <v>13.182063919325971</v>
      </c>
      <c r="BH24" s="30">
        <v>5.8779035986909793</v>
      </c>
      <c r="BI24" s="30">
        <v>2.0536528496088176</v>
      </c>
      <c r="BJ24" s="30">
        <v>0.94978980904553922</v>
      </c>
      <c r="BK24" s="30">
        <v>22.063410176671308</v>
      </c>
      <c r="BL24" s="30">
        <v>0</v>
      </c>
      <c r="BM24" s="30">
        <v>0</v>
      </c>
      <c r="BN24" s="30">
        <v>2.1853344304784215</v>
      </c>
      <c r="BO24" s="30">
        <v>3.9124538644342621</v>
      </c>
      <c r="BP24" s="30">
        <v>1.273845523698375E-2</v>
      </c>
      <c r="BQ24" s="30">
        <v>1.441363138163952</v>
      </c>
      <c r="BR24" s="30">
        <v>7.5518898883136201</v>
      </c>
      <c r="BS24" s="30">
        <v>2.2759434203480007</v>
      </c>
      <c r="BT24" s="30">
        <v>5.8811711149126227</v>
      </c>
      <c r="BU24" s="30">
        <v>3.279346039516378</v>
      </c>
      <c r="BV24" s="30">
        <v>2.7726316590766098</v>
      </c>
      <c r="BW24" s="30">
        <v>4.9280890939515397E-2</v>
      </c>
      <c r="BX24" s="30">
        <v>7.2675714184311166E-2</v>
      </c>
      <c r="BY24" s="30">
        <v>9.6816254515987257E-2</v>
      </c>
      <c r="BZ24" s="30">
        <v>0.10290408655567317</v>
      </c>
      <c r="CA24" s="30">
        <v>6.0074872193831634</v>
      </c>
      <c r="CB24" s="30">
        <v>3.9217555887931024</v>
      </c>
      <c r="CC24" s="30">
        <v>51.5476726159376</v>
      </c>
      <c r="CD24" s="30">
        <v>9.8678255762172657</v>
      </c>
      <c r="CE24" s="30">
        <v>3.2084452123376526</v>
      </c>
      <c r="CF24" s="30">
        <v>4.5497252581293708</v>
      </c>
      <c r="CG24" s="18"/>
      <c r="CH24" s="45" t="s">
        <v>55</v>
      </c>
      <c r="CI24" s="31">
        <f>BG24/[1]KNP_Goal!L24</f>
        <v>1.0242299450563495</v>
      </c>
      <c r="CJ24" s="31">
        <v>1</v>
      </c>
      <c r="CK24" s="19">
        <f>BG24-[1]KNP_Goal!L24</f>
        <v>0.31184470443986356</v>
      </c>
      <c r="CL24" s="19">
        <f>BI24-[1]KNP_Goal!N24</f>
        <v>2.0536528496088176</v>
      </c>
      <c r="CO24" s="44" t="s">
        <v>70</v>
      </c>
      <c r="CP24" s="29" t="s">
        <v>55</v>
      </c>
      <c r="CQ24" s="10">
        <v>1.4999999999999999E-2</v>
      </c>
      <c r="CR24" s="11">
        <v>0</v>
      </c>
      <c r="CS24" s="30">
        <f>EJ24</f>
        <v>145.89697615781748</v>
      </c>
      <c r="CT24" s="30">
        <v>17.085277541816438</v>
      </c>
      <c r="CU24" s="30">
        <v>0</v>
      </c>
      <c r="CV24" s="30">
        <v>3.8308329341063412</v>
      </c>
      <c r="CW24" s="30">
        <v>2.4818849660625211</v>
      </c>
      <c r="CX24" s="30">
        <v>0</v>
      </c>
      <c r="CY24" s="30">
        <v>0</v>
      </c>
      <c r="CZ24" s="30">
        <v>13.182063919325971</v>
      </c>
      <c r="DA24" s="30">
        <v>5.8779035986909793</v>
      </c>
      <c r="DB24" s="30">
        <v>2.0536528496088176</v>
      </c>
      <c r="DC24" s="30">
        <v>0.94978980904553922</v>
      </c>
      <c r="DD24" s="30">
        <v>22.063410176671308</v>
      </c>
      <c r="DE24" s="30">
        <v>0</v>
      </c>
      <c r="DF24" s="30">
        <v>0</v>
      </c>
      <c r="DG24" s="30">
        <v>2.1853344304784215</v>
      </c>
      <c r="DH24" s="30">
        <v>3.9124538644342621</v>
      </c>
      <c r="DI24" s="30">
        <v>1.273845523698375E-2</v>
      </c>
      <c r="DJ24" s="30">
        <v>1.441363138163952</v>
      </c>
      <c r="DK24" s="30">
        <v>7.5518898883136201</v>
      </c>
      <c r="DL24" s="30">
        <v>2.2759434203480007</v>
      </c>
      <c r="DM24" s="30">
        <v>5.8811711149126227</v>
      </c>
      <c r="DN24" s="30">
        <v>3.279346039516378</v>
      </c>
      <c r="DO24" s="30">
        <v>2.7726316590766098</v>
      </c>
      <c r="DP24" s="30">
        <v>4.9280890939515397E-2</v>
      </c>
      <c r="DQ24" s="30">
        <v>7.2675714184311166E-2</v>
      </c>
      <c r="DR24" s="30">
        <v>9.6816254515987257E-2</v>
      </c>
      <c r="DS24" s="30">
        <v>0.10290408655567317</v>
      </c>
      <c r="DT24" s="30">
        <v>6.0074872193831634</v>
      </c>
      <c r="DU24" s="30">
        <v>3.9217555887931024</v>
      </c>
      <c r="DV24" s="30">
        <v>51.5476726159376</v>
      </c>
      <c r="DW24" s="30">
        <f t="shared" si="8"/>
        <v>9.1178255762172657</v>
      </c>
      <c r="DX24" s="30">
        <v>3.2084452123376526</v>
      </c>
      <c r="DY24" s="53">
        <v>4.5497252581293699</v>
      </c>
      <c r="DZ24" s="18"/>
      <c r="EA24" s="45" t="s">
        <v>55</v>
      </c>
      <c r="EB24" s="31" t="e">
        <f>CZ24/[1]KNP_Goal!BE24</f>
        <v>#DIV/0!</v>
      </c>
      <c r="EC24" s="31">
        <v>1</v>
      </c>
      <c r="ED24" s="19">
        <f>CZ24-[1]KNP_Goal!BE24</f>
        <v>13.182063919325971</v>
      </c>
      <c r="EE24" s="19">
        <f>DB24-[1]KNP_Goal!BG24</f>
        <v>2.0536528496088176</v>
      </c>
      <c r="EF24">
        <v>0.75</v>
      </c>
      <c r="EG24" s="30">
        <v>9.8678255762172657</v>
      </c>
      <c r="EH24" s="33">
        <f t="shared" si="1"/>
        <v>9.1178255762172657</v>
      </c>
      <c r="EI24" s="30">
        <v>146.64697615781748</v>
      </c>
      <c r="EJ24" s="19">
        <f t="shared" si="2"/>
        <v>145.89697615781748</v>
      </c>
      <c r="EP24" s="44" t="s">
        <v>70</v>
      </c>
      <c r="EQ24" s="29" t="s">
        <v>55</v>
      </c>
      <c r="ER24" s="10">
        <v>1.4999999999999999E-2</v>
      </c>
      <c r="ES24" s="11">
        <v>0</v>
      </c>
      <c r="ET24" s="20">
        <v>145.44</v>
      </c>
      <c r="EU24" s="20">
        <v>15.05</v>
      </c>
      <c r="EV24" s="20">
        <v>0</v>
      </c>
      <c r="EW24" s="20">
        <v>3.9</v>
      </c>
      <c r="EX24" s="20">
        <v>2.76</v>
      </c>
      <c r="EY24" s="20">
        <v>0</v>
      </c>
      <c r="EZ24" s="20">
        <v>0</v>
      </c>
      <c r="FA24" s="20">
        <v>13.03</v>
      </c>
      <c r="FB24" s="20">
        <v>5.65</v>
      </c>
      <c r="FC24" s="20">
        <v>0.35</v>
      </c>
      <c r="FD24" s="20">
        <v>0</v>
      </c>
      <c r="FE24" s="20">
        <v>19.03</v>
      </c>
      <c r="FF24" s="20">
        <v>0</v>
      </c>
      <c r="FG24" s="20">
        <v>0</v>
      </c>
      <c r="FH24" s="20">
        <v>2.29</v>
      </c>
      <c r="FI24" s="20">
        <v>4.6100000000000003</v>
      </c>
      <c r="FJ24" s="20">
        <v>0</v>
      </c>
      <c r="FK24" s="20">
        <v>2.77</v>
      </c>
      <c r="FL24" s="20">
        <v>9.69</v>
      </c>
      <c r="FM24" s="20">
        <v>2.2400000000000002</v>
      </c>
      <c r="FN24" s="20">
        <v>3.02</v>
      </c>
      <c r="FO24" s="20">
        <v>3.38</v>
      </c>
      <c r="FP24" s="20">
        <v>1.28</v>
      </c>
      <c r="FQ24" s="20">
        <v>0.05</v>
      </c>
      <c r="FR24" s="20">
        <v>0.09</v>
      </c>
      <c r="FS24" s="20">
        <v>0.1</v>
      </c>
      <c r="FT24" s="20">
        <v>1.1000000000000001</v>
      </c>
      <c r="FU24" s="20">
        <v>6.47</v>
      </c>
      <c r="FV24" s="20">
        <v>4.34</v>
      </c>
      <c r="FW24" s="20">
        <v>60.75</v>
      </c>
      <c r="FX24" s="20">
        <v>8.3699999999999992</v>
      </c>
      <c r="FY24" s="20">
        <v>3.13</v>
      </c>
      <c r="FZ24" s="20">
        <v>0.71</v>
      </c>
      <c r="GA24" s="18"/>
      <c r="GB24" s="45" t="s">
        <v>55</v>
      </c>
      <c r="GC24" s="31" t="e">
        <f>FA24/[1]KNP_Goal!DD24</f>
        <v>#DIV/0!</v>
      </c>
      <c r="GD24" s="31">
        <v>1</v>
      </c>
      <c r="GE24" s="19">
        <f>FA24-[1]KNP_Goal!DD24</f>
        <v>13.03</v>
      </c>
      <c r="GF24" s="19">
        <f>FC24-[1]KNP_Goal!DF24</f>
        <v>0.35</v>
      </c>
      <c r="GG24">
        <v>0.75</v>
      </c>
      <c r="GH24" s="30">
        <v>9.8678255762172657</v>
      </c>
      <c r="GI24" s="33">
        <f t="shared" si="3"/>
        <v>9.1178255762172657</v>
      </c>
      <c r="GJ24" s="30">
        <v>146.64697615781748</v>
      </c>
      <c r="GK24" s="33">
        <f t="shared" si="4"/>
        <v>145.89697615781748</v>
      </c>
      <c r="GQ24" s="44" t="s">
        <v>70</v>
      </c>
      <c r="GR24" s="29" t="s">
        <v>55</v>
      </c>
      <c r="GS24" s="10">
        <v>1.4999999999999999E-2</v>
      </c>
      <c r="GT24" s="51">
        <v>135.70320702959734</v>
      </c>
      <c r="GU24" s="51">
        <v>13.140255796830658</v>
      </c>
      <c r="GV24" s="51">
        <v>0</v>
      </c>
      <c r="GW24" s="51">
        <v>3.3485138932669258</v>
      </c>
      <c r="GX24" s="51">
        <v>2.4387965893851993</v>
      </c>
      <c r="GY24" s="51">
        <v>0</v>
      </c>
      <c r="GZ24" s="51">
        <v>0</v>
      </c>
      <c r="HA24" s="51">
        <v>12.82874378448412</v>
      </c>
      <c r="HB24" s="51">
        <v>5.043376416448015</v>
      </c>
      <c r="HC24" s="51">
        <v>0.47796636690751698</v>
      </c>
      <c r="HD24" s="51">
        <v>0.19938914367687585</v>
      </c>
      <c r="HE24" s="51">
        <v>18.549475711516525</v>
      </c>
      <c r="HF24" s="51">
        <v>0</v>
      </c>
      <c r="HG24" s="51">
        <v>0</v>
      </c>
      <c r="HH24" s="51">
        <v>1.4649041612338796</v>
      </c>
      <c r="HI24" s="51">
        <v>2.6770718427237234</v>
      </c>
      <c r="HJ24" s="51">
        <v>1.7194811267470432E-2</v>
      </c>
      <c r="HK24" s="51">
        <v>1.6318286141132912</v>
      </c>
      <c r="HL24" s="51">
        <v>5.7909994293383642</v>
      </c>
      <c r="HM24" s="51">
        <v>1.8816835305170629</v>
      </c>
      <c r="HN24" s="51">
        <v>2.6289287795600376</v>
      </c>
      <c r="HO24" s="51">
        <v>3.4741069674473493</v>
      </c>
      <c r="HP24" s="51">
        <v>0.50990220920667795</v>
      </c>
      <c r="HQ24" s="51">
        <v>4.2336755188963682E-2</v>
      </c>
      <c r="HR24" s="51">
        <v>6.3454054588164638E-2</v>
      </c>
      <c r="HS24" s="51">
        <v>5.0651394684687765E-3</v>
      </c>
      <c r="HT24" s="51">
        <v>1.6241158515517378</v>
      </c>
      <c r="HU24" s="51">
        <v>6.6658448075908865</v>
      </c>
      <c r="HV24" s="51">
        <v>4.3668843846195236</v>
      </c>
      <c r="HW24" s="51">
        <v>58.799161429372923</v>
      </c>
      <c r="HX24" s="51">
        <v>8.9381236087783318</v>
      </c>
      <c r="HY24" s="51">
        <v>3.035999473508407</v>
      </c>
      <c r="HZ24" s="51">
        <v>0.39955861786111768</v>
      </c>
      <c r="IA24" s="18"/>
      <c r="IB24" s="37">
        <f>GV24-[1]KNP_Goal!G199</f>
        <v>0</v>
      </c>
      <c r="IC24" s="38">
        <v>0</v>
      </c>
      <c r="IJ24" s="29" t="s">
        <v>55</v>
      </c>
      <c r="IK24" s="10">
        <v>1.4999999999999999E-2</v>
      </c>
      <c r="IL24" s="39">
        <v>134.87283518906565</v>
      </c>
      <c r="IM24" s="39">
        <v>13.284432166292749</v>
      </c>
      <c r="IN24" s="39">
        <v>0</v>
      </c>
      <c r="IO24" s="39">
        <v>3.3155867385317741</v>
      </c>
      <c r="IP24" s="39">
        <v>2.4559387644016262</v>
      </c>
      <c r="IQ24" s="39">
        <v>0</v>
      </c>
      <c r="IR24" s="39">
        <v>0</v>
      </c>
      <c r="IS24" s="39">
        <v>12.459090377965779</v>
      </c>
      <c r="IT24" s="39">
        <v>4.948235609256189</v>
      </c>
      <c r="IU24" s="39">
        <v>0.47544118036465316</v>
      </c>
      <c r="IV24" s="39">
        <v>0.19019965004098463</v>
      </c>
      <c r="IW24" s="39">
        <v>18.072966817627606</v>
      </c>
      <c r="IX24" s="39">
        <v>0</v>
      </c>
      <c r="IY24" s="39">
        <v>0</v>
      </c>
      <c r="IZ24" s="39">
        <v>1.3836873530348022</v>
      </c>
      <c r="JA24" s="39">
        <v>2.6516344270776164</v>
      </c>
      <c r="JB24" s="39">
        <v>1.6791275500602706E-2</v>
      </c>
      <c r="JC24" s="39">
        <v>2.2191708698236514</v>
      </c>
      <c r="JD24" s="39">
        <v>6.2712839254366726</v>
      </c>
      <c r="JE24" s="39">
        <v>1.9654348783493103</v>
      </c>
      <c r="JF24" s="39">
        <v>2.4246553253522114</v>
      </c>
      <c r="JG24" s="39">
        <v>3.4625099455118344</v>
      </c>
      <c r="JH24" s="39">
        <v>0.50376792843643359</v>
      </c>
      <c r="JI24" s="39">
        <v>3.9156190208301384E-2</v>
      </c>
      <c r="JJ24" s="39">
        <v>7.8811066413946612E-2</v>
      </c>
      <c r="JK24" s="39">
        <v>5.6447757084914455E-3</v>
      </c>
      <c r="JL24" s="39">
        <v>0.13543005479926259</v>
      </c>
      <c r="JM24" s="39">
        <v>6.6056864572258549</v>
      </c>
      <c r="JN24" s="39">
        <v>4.3399002330761256</v>
      </c>
      <c r="JO24" s="39">
        <v>60.283808714800927</v>
      </c>
      <c r="JP24" s="39">
        <v>8.2746888210942053</v>
      </c>
      <c r="JQ24" s="39">
        <v>2.9437636256169366</v>
      </c>
      <c r="JR24" s="39">
        <v>0.40851737098529384</v>
      </c>
      <c r="JS24" s="18"/>
      <c r="JT24" s="37">
        <f>IN24-[1]KNP_Goal!AY199</f>
        <v>0</v>
      </c>
      <c r="JU24" s="38">
        <v>0</v>
      </c>
      <c r="KA24" s="40">
        <f>KD24-[1]Exec!I24</f>
        <v>3.4320000000008122E-2</v>
      </c>
      <c r="KB24" s="29" t="s">
        <v>55</v>
      </c>
      <c r="KC24" s="10">
        <v>1.4999999999999999E-2</v>
      </c>
      <c r="KD24" s="47">
        <v>136.03432000000001</v>
      </c>
      <c r="KE24" s="47">
        <v>13.507059999999999</v>
      </c>
      <c r="KF24" s="47">
        <v>0</v>
      </c>
      <c r="KG24" s="47">
        <v>4.5940000000000003</v>
      </c>
      <c r="KH24" s="47">
        <v>3.2269999999999999</v>
      </c>
      <c r="KI24" s="47">
        <v>0</v>
      </c>
      <c r="KJ24" s="47">
        <v>0</v>
      </c>
      <c r="KK24" s="47">
        <v>13.298002520000001</v>
      </c>
      <c r="KL24" s="47">
        <v>5.2029094889999996</v>
      </c>
      <c r="KM24" s="47">
        <v>0.31734173700000001</v>
      </c>
      <c r="KN24" s="47">
        <v>0</v>
      </c>
      <c r="KO24" s="47">
        <v>18.818253739999999</v>
      </c>
      <c r="KP24" s="47">
        <v>0</v>
      </c>
      <c r="KQ24" s="47">
        <v>0</v>
      </c>
      <c r="KR24" s="47">
        <v>1.4000999999999999</v>
      </c>
      <c r="KS24" s="47">
        <v>2.6488360219999998</v>
      </c>
      <c r="KT24" s="47">
        <v>1.09E-2</v>
      </c>
      <c r="KU24" s="47">
        <v>1.679</v>
      </c>
      <c r="KV24" s="47">
        <v>5.7391541799999999</v>
      </c>
      <c r="KW24" s="47">
        <v>1.9155</v>
      </c>
      <c r="KX24" s="47">
        <v>2.6503100000000002</v>
      </c>
      <c r="KY24" s="47">
        <v>3.3828</v>
      </c>
      <c r="KZ24" s="47">
        <v>0.52300000000000002</v>
      </c>
      <c r="LA24" s="47">
        <v>4.2999999999999997E-2</v>
      </c>
      <c r="LB24" s="47">
        <v>9.4736000000000001E-2</v>
      </c>
      <c r="LC24" s="47">
        <v>6.1402169999999999E-3</v>
      </c>
      <c r="LD24" s="47">
        <v>0.11726879699999999</v>
      </c>
      <c r="LE24" s="47">
        <v>6.6311390000000001</v>
      </c>
      <c r="LF24" s="47">
        <v>4.4242990000000004</v>
      </c>
      <c r="LG24" s="47">
        <v>58.204439999999998</v>
      </c>
      <c r="LH24" s="47">
        <v>8.9328400000000006</v>
      </c>
      <c r="LI24" s="47">
        <v>2.9314</v>
      </c>
      <c r="LJ24" s="47">
        <v>0.29219807199999998</v>
      </c>
      <c r="LK24" s="18"/>
      <c r="LL24" s="42">
        <v>2.9437636256169366</v>
      </c>
      <c r="LM24" s="55">
        <v>0.25</v>
      </c>
    </row>
    <row r="25" spans="1:325" ht="15.75" customHeight="1" x14ac:dyDescent="0.35">
      <c r="A25" s="44" t="s">
        <v>70</v>
      </c>
      <c r="B25" s="9" t="s">
        <v>56</v>
      </c>
      <c r="C25" s="10">
        <v>0.03</v>
      </c>
      <c r="D25" s="11">
        <v>0</v>
      </c>
      <c r="E25" s="61">
        <v>287.93824032061343</v>
      </c>
      <c r="F25" s="61">
        <v>35.177761196737244</v>
      </c>
      <c r="G25" s="61">
        <v>21.05914622399181</v>
      </c>
      <c r="H25" s="61">
        <v>6.3199809969542233</v>
      </c>
      <c r="I25" s="61">
        <v>6.3761929647385998</v>
      </c>
      <c r="J25" s="61">
        <v>2.9553006121273553</v>
      </c>
      <c r="K25" s="61">
        <v>0.99595201900066999</v>
      </c>
      <c r="L25" s="61">
        <v>55.819456688094846</v>
      </c>
      <c r="M25" s="61">
        <v>16.140325417548997</v>
      </c>
      <c r="N25" s="61">
        <v>1.4533975504685124</v>
      </c>
      <c r="O25" s="61">
        <v>0.2109060722143713</v>
      </c>
      <c r="P25" s="61">
        <v>73.624085728326719</v>
      </c>
      <c r="Q25" s="61">
        <v>0.37612506426691861</v>
      </c>
      <c r="R25" s="61">
        <v>0.8387521002008097</v>
      </c>
      <c r="S25" s="61">
        <v>6.5618094182225315</v>
      </c>
      <c r="T25" s="61">
        <v>22.123575121471813</v>
      </c>
      <c r="U25" s="61">
        <v>0.42280173659770565</v>
      </c>
      <c r="V25" s="61">
        <v>6.9755455092834975</v>
      </c>
      <c r="W25" s="61">
        <v>36.083731785575544</v>
      </c>
      <c r="X25" s="61">
        <v>2.2289405748709639</v>
      </c>
      <c r="Y25" s="61">
        <v>8.0568635166567404</v>
      </c>
      <c r="Z25" s="61">
        <v>3.3067452060190394</v>
      </c>
      <c r="AA25" s="61">
        <v>1.481127703094921</v>
      </c>
      <c r="AB25" s="61">
        <v>2.0642673812549943</v>
      </c>
      <c r="AC25" s="61">
        <v>0.1276649624434236</v>
      </c>
      <c r="AD25" s="61">
        <v>5.9742229965780691</v>
      </c>
      <c r="AE25" s="61">
        <v>58.131472807373768</v>
      </c>
      <c r="AF25" s="61">
        <v>0</v>
      </c>
      <c r="AG25" s="61">
        <v>9.6113012227465166E-3</v>
      </c>
      <c r="AH25" s="61">
        <v>-0.45863703432678932</v>
      </c>
      <c r="AI25" s="61">
        <v>13.759292466564492</v>
      </c>
      <c r="AJ25" s="61">
        <v>4.704165349637309</v>
      </c>
      <c r="AK25" s="61">
        <v>4.7454743973038376</v>
      </c>
      <c r="AL25" s="18"/>
      <c r="AM25" s="18">
        <f t="shared" si="0"/>
        <v>57.272854238563355</v>
      </c>
      <c r="AN25" s="9"/>
      <c r="AO25" s="27"/>
      <c r="AP25" s="28"/>
      <c r="AQ25" s="28"/>
      <c r="AV25" s="44" t="s">
        <v>70</v>
      </c>
      <c r="AW25" s="29" t="s">
        <v>56</v>
      </c>
      <c r="AX25" s="10">
        <v>0.03</v>
      </c>
      <c r="AY25" s="11">
        <v>0</v>
      </c>
      <c r="AZ25" s="30">
        <v>267.24086198667749</v>
      </c>
      <c r="BA25" s="30">
        <v>24.653552364953125</v>
      </c>
      <c r="BB25" s="30">
        <v>16.453992752311297</v>
      </c>
      <c r="BC25" s="30">
        <v>6.9185488227423226</v>
      </c>
      <c r="BD25" s="30">
        <v>5.9382964485574519</v>
      </c>
      <c r="BE25" s="30">
        <v>2.9750148586442777</v>
      </c>
      <c r="BF25" s="30">
        <v>1.057414903698799</v>
      </c>
      <c r="BG25" s="30">
        <v>38.698821295896259</v>
      </c>
      <c r="BH25" s="30">
        <v>15.007846819717148</v>
      </c>
      <c r="BI25" s="30">
        <v>10.368741781279395</v>
      </c>
      <c r="BJ25" s="30">
        <v>3.6726738752751218</v>
      </c>
      <c r="BK25" s="30">
        <v>67.748083772167931</v>
      </c>
      <c r="BL25" s="30">
        <v>0.51687483526668554</v>
      </c>
      <c r="BM25" s="30">
        <v>0.87303231957505645</v>
      </c>
      <c r="BN25" s="30">
        <v>6.6524217580843379</v>
      </c>
      <c r="BO25" s="30">
        <v>22.694454735037429</v>
      </c>
      <c r="BP25" s="30">
        <v>0.47816913989711712</v>
      </c>
      <c r="BQ25" s="30">
        <v>5.8918160257080858</v>
      </c>
      <c r="BR25" s="30">
        <v>35.71686165872697</v>
      </c>
      <c r="BS25" s="30">
        <v>2.3738585398518159</v>
      </c>
      <c r="BT25" s="30">
        <v>4.1635368239742832</v>
      </c>
      <c r="BU25" s="30">
        <v>3.369022106305434</v>
      </c>
      <c r="BV25" s="30">
        <v>2.0310419023087727</v>
      </c>
      <c r="BW25" s="30">
        <v>2.1651658693313744</v>
      </c>
      <c r="BX25" s="30">
        <v>0.14110421161010236</v>
      </c>
      <c r="BY25" s="30">
        <v>6.5553303936640432</v>
      </c>
      <c r="BZ25" s="30">
        <v>62.050019851756716</v>
      </c>
      <c r="CA25" s="30">
        <v>0</v>
      </c>
      <c r="CB25" s="30">
        <v>9.9840836880467458E-3</v>
      </c>
      <c r="CC25" s="30">
        <v>-1.0275378879841177</v>
      </c>
      <c r="CD25" s="30">
        <v>14.008225533871402</v>
      </c>
      <c r="CE25" s="30">
        <v>4.8049510419935118</v>
      </c>
      <c r="CF25" s="30">
        <v>3.7444867796622816</v>
      </c>
      <c r="CG25" s="18"/>
      <c r="CH25" s="52" t="s">
        <v>56</v>
      </c>
      <c r="CI25" s="31">
        <f>BG25/[1]KNP_Goal!L25</f>
        <v>1.4090116108721216</v>
      </c>
      <c r="CJ25" s="31">
        <f>BI25/[1]KNP_Goal!N25</f>
        <v>1.3987810538764427</v>
      </c>
      <c r="CK25" s="19">
        <f>BG25-[1]KNP_Goal!L25</f>
        <v>11.233596029268934</v>
      </c>
      <c r="CL25" s="19">
        <f>BI25-[1]KNP_Goal!N25</f>
        <v>2.9560435948516508</v>
      </c>
      <c r="CO25" s="44" t="s">
        <v>70</v>
      </c>
      <c r="CP25" s="29" t="s">
        <v>56</v>
      </c>
      <c r="CQ25" s="10">
        <v>0.03</v>
      </c>
      <c r="CR25" s="11">
        <v>0</v>
      </c>
      <c r="CS25" s="30">
        <f t="shared" si="7"/>
        <v>266.49086198667749</v>
      </c>
      <c r="CT25" s="30">
        <v>24.653552364953125</v>
      </c>
      <c r="CU25" s="30">
        <v>16.453992752311297</v>
      </c>
      <c r="CV25" s="30">
        <v>6.9185488227423226</v>
      </c>
      <c r="CW25" s="30">
        <v>5.9382964485574519</v>
      </c>
      <c r="CX25" s="30">
        <v>2.9750148586442777</v>
      </c>
      <c r="CY25" s="30">
        <v>1.057414903698799</v>
      </c>
      <c r="CZ25" s="30">
        <v>38.698821295896259</v>
      </c>
      <c r="DA25" s="30">
        <v>15.007846819717148</v>
      </c>
      <c r="DB25" s="30">
        <v>10.368741781279395</v>
      </c>
      <c r="DC25" s="30">
        <v>3.6726738752751218</v>
      </c>
      <c r="DD25" s="30">
        <v>67.748083772167931</v>
      </c>
      <c r="DE25" s="30">
        <v>0.51687483526668554</v>
      </c>
      <c r="DF25" s="30">
        <v>0.87303231957505645</v>
      </c>
      <c r="DG25" s="30">
        <v>6.6524217580843379</v>
      </c>
      <c r="DH25" s="30">
        <v>22.694454735037429</v>
      </c>
      <c r="DI25" s="30">
        <v>0.47816913989711712</v>
      </c>
      <c r="DJ25" s="30">
        <v>5.8918160257080858</v>
      </c>
      <c r="DK25" s="30">
        <v>35.71686165872697</v>
      </c>
      <c r="DL25" s="30">
        <v>2.3738585398518159</v>
      </c>
      <c r="DM25" s="30">
        <v>4.1635368239742832</v>
      </c>
      <c r="DN25" s="30">
        <v>3.369022106305434</v>
      </c>
      <c r="DO25" s="30">
        <v>2.0310419023087727</v>
      </c>
      <c r="DP25" s="30">
        <v>2.1651658693313744</v>
      </c>
      <c r="DQ25" s="30">
        <v>0.14110421161010236</v>
      </c>
      <c r="DR25" s="30">
        <v>6.5553303936640432</v>
      </c>
      <c r="DS25" s="30">
        <v>62.050019851756716</v>
      </c>
      <c r="DT25" s="30">
        <v>0</v>
      </c>
      <c r="DU25" s="30">
        <v>9.9840836880467458E-3</v>
      </c>
      <c r="DV25" s="30">
        <v>-1.0275378879841177</v>
      </c>
      <c r="DW25" s="30">
        <f t="shared" si="8"/>
        <v>13.258225533871402</v>
      </c>
      <c r="DX25" s="30">
        <v>4.8049510419935118</v>
      </c>
      <c r="DY25" s="53">
        <v>3.7444867796622798</v>
      </c>
      <c r="DZ25" s="18"/>
      <c r="EA25" s="52" t="s">
        <v>56</v>
      </c>
      <c r="EB25" s="31" t="e">
        <f>CZ25/[1]KNP_Goal!BE25</f>
        <v>#DIV/0!</v>
      </c>
      <c r="EC25" s="31" t="e">
        <f>DB25/[1]KNP_Goal!BG25</f>
        <v>#DIV/0!</v>
      </c>
      <c r="ED25" s="19">
        <f>CZ25-[1]KNP_Goal!BE25</f>
        <v>38.698821295896259</v>
      </c>
      <c r="EE25" s="19">
        <f>DB25-[1]KNP_Goal!BG25</f>
        <v>10.368741781279395</v>
      </c>
      <c r="EF25">
        <v>0.75</v>
      </c>
      <c r="EG25" s="30">
        <v>14.008225533871402</v>
      </c>
      <c r="EH25" s="33">
        <f t="shared" si="1"/>
        <v>13.258225533871402</v>
      </c>
      <c r="EI25" s="30">
        <v>267.24086198667749</v>
      </c>
      <c r="EJ25" s="19">
        <f t="shared" si="2"/>
        <v>266.49086198667749</v>
      </c>
      <c r="EP25" s="44" t="s">
        <v>70</v>
      </c>
      <c r="EQ25" s="29" t="s">
        <v>56</v>
      </c>
      <c r="ER25" s="10">
        <v>0.03</v>
      </c>
      <c r="ES25" s="11">
        <v>0</v>
      </c>
      <c r="ET25" s="62">
        <v>266.49086198667749</v>
      </c>
      <c r="EU25" s="62">
        <v>24.653552364953125</v>
      </c>
      <c r="EV25" s="62">
        <v>16.453992752311297</v>
      </c>
      <c r="EW25" s="62">
        <v>6.9185488227423226</v>
      </c>
      <c r="EX25" s="62">
        <v>5.9382964485574519</v>
      </c>
      <c r="EY25" s="62">
        <v>2.9750148586442777</v>
      </c>
      <c r="EZ25" s="62">
        <v>1.057414903698799</v>
      </c>
      <c r="FA25" s="62">
        <v>38.698821295896259</v>
      </c>
      <c r="FB25" s="62">
        <v>15.007846819717148</v>
      </c>
      <c r="FC25" s="62">
        <v>10.368741781279395</v>
      </c>
      <c r="FD25" s="62">
        <v>3.6726738752751218</v>
      </c>
      <c r="FE25" s="62">
        <v>67.748083772167931</v>
      </c>
      <c r="FF25" s="62">
        <v>0.51687483526668554</v>
      </c>
      <c r="FG25" s="62">
        <v>0.87303231957505645</v>
      </c>
      <c r="FH25" s="62">
        <v>6.6524217580843379</v>
      </c>
      <c r="FI25" s="62">
        <v>22.694454735037429</v>
      </c>
      <c r="FJ25" s="62">
        <v>0.47816913989711712</v>
      </c>
      <c r="FK25" s="62">
        <v>5.8918160257080858</v>
      </c>
      <c r="FL25" s="62">
        <v>35.71686165872697</v>
      </c>
      <c r="FM25" s="62">
        <v>2.3738585398518159</v>
      </c>
      <c r="FN25" s="62">
        <v>4.1635368239742832</v>
      </c>
      <c r="FO25" s="62">
        <v>3.369022106305434</v>
      </c>
      <c r="FP25" s="62">
        <v>2.0310419023087727</v>
      </c>
      <c r="FQ25" s="62">
        <v>2.1651658693313744</v>
      </c>
      <c r="FR25" s="62">
        <v>0.14110421161010236</v>
      </c>
      <c r="FS25" s="62">
        <v>6.5553303936640432</v>
      </c>
      <c r="FT25" s="62">
        <v>62.050019851756716</v>
      </c>
      <c r="FU25" s="62">
        <v>0</v>
      </c>
      <c r="FV25" s="62">
        <v>9.9840836880467458E-3</v>
      </c>
      <c r="FW25" s="62">
        <v>-1.0275378879841177</v>
      </c>
      <c r="FX25" s="62">
        <v>13.258225533871402</v>
      </c>
      <c r="FY25" s="62">
        <v>4.8049510419935118</v>
      </c>
      <c r="FZ25" s="62">
        <v>3.7444867796622798</v>
      </c>
      <c r="GA25" s="18"/>
      <c r="GB25" s="52" t="s">
        <v>56</v>
      </c>
      <c r="GC25" s="31" t="e">
        <f>FA25/[1]KNP_Goal!DD25</f>
        <v>#DIV/0!</v>
      </c>
      <c r="GD25" s="31" t="e">
        <f>FC25/[1]KNP_Goal!DF25</f>
        <v>#DIV/0!</v>
      </c>
      <c r="GE25" s="19">
        <f>FA25-[1]KNP_Goal!DD25</f>
        <v>38.698821295896259</v>
      </c>
      <c r="GF25" s="19">
        <f>FC25-[1]KNP_Goal!DF25</f>
        <v>10.368741781279395</v>
      </c>
      <c r="GG25">
        <v>0.75</v>
      </c>
      <c r="GH25" s="30">
        <v>14.008225533871402</v>
      </c>
      <c r="GI25" s="33">
        <f t="shared" si="3"/>
        <v>13.258225533871402</v>
      </c>
      <c r="GJ25" s="30">
        <v>267.24086198667749</v>
      </c>
      <c r="GK25" s="33">
        <f t="shared" si="4"/>
        <v>266.49086198667749</v>
      </c>
      <c r="GQ25" s="44" t="s">
        <v>70</v>
      </c>
      <c r="GR25" s="29" t="s">
        <v>56</v>
      </c>
      <c r="GS25" s="10">
        <v>0.03</v>
      </c>
      <c r="GT25" s="51">
        <v>243.54768606547935</v>
      </c>
      <c r="GU25" s="51">
        <v>24.441181243350204</v>
      </c>
      <c r="GV25" s="51">
        <v>15.033886945570789</v>
      </c>
      <c r="GW25" s="51">
        <v>5.5241471559048323</v>
      </c>
      <c r="GX25" s="51">
        <v>5.6542912795983753</v>
      </c>
      <c r="GY25" s="51">
        <v>3.0744120092893876</v>
      </c>
      <c r="GZ25" s="51">
        <v>1.1254229941899212</v>
      </c>
      <c r="HA25" s="51">
        <v>34.705230567833802</v>
      </c>
      <c r="HB25" s="51">
        <v>12.512600841673668</v>
      </c>
      <c r="HC25" s="51">
        <v>10.33795627414735</v>
      </c>
      <c r="HD25" s="51">
        <v>3.1327132604614003</v>
      </c>
      <c r="HE25" s="51">
        <v>60.688500944116221</v>
      </c>
      <c r="HF25" s="51">
        <v>1.0949554541823023</v>
      </c>
      <c r="HG25" s="51">
        <v>2.0483232442602288</v>
      </c>
      <c r="HH25" s="51">
        <v>5.5193580421464814</v>
      </c>
      <c r="HI25" s="51">
        <v>17.714147313305126</v>
      </c>
      <c r="HJ25" s="51">
        <v>0.39432477255700682</v>
      </c>
      <c r="HK25" s="51">
        <v>6.8706547589002129</v>
      </c>
      <c r="HL25" s="51">
        <v>30.498484886908823</v>
      </c>
      <c r="HM25" s="51">
        <v>1.9246985626079676</v>
      </c>
      <c r="HN25" s="51">
        <v>2.6279817878517613</v>
      </c>
      <c r="HO25" s="51">
        <v>3.4640649658338996</v>
      </c>
      <c r="HP25" s="51">
        <v>5.2466539595287518</v>
      </c>
      <c r="HQ25" s="51">
        <v>1.4877272063321811</v>
      </c>
      <c r="HR25" s="51">
        <v>9.354968501169067E-2</v>
      </c>
      <c r="HS25" s="51">
        <v>4.9162105486412564</v>
      </c>
      <c r="HT25" s="51">
        <v>59.560575981164966</v>
      </c>
      <c r="HU25" s="51">
        <v>0</v>
      </c>
      <c r="HV25" s="51">
        <v>2.2870793410164965E-2</v>
      </c>
      <c r="HW25" s="51">
        <v>0.62831661468668587</v>
      </c>
      <c r="HX25" s="51">
        <v>13.457535204427158</v>
      </c>
      <c r="HY25" s="51">
        <v>2.9117004667996365</v>
      </c>
      <c r="HZ25" s="51">
        <v>-1.9778058681878292</v>
      </c>
      <c r="IA25" s="18"/>
      <c r="IB25" s="37">
        <f>GV25-[1]KNP_Goal!G200</f>
        <v>-1.9036609374934237</v>
      </c>
      <c r="IC25" s="38">
        <f t="shared" si="5"/>
        <v>-0.12662466761826163</v>
      </c>
      <c r="IJ25" s="29" t="s">
        <v>56</v>
      </c>
      <c r="IK25" s="10">
        <v>0.03</v>
      </c>
      <c r="IL25" s="39">
        <v>245.15647482523798</v>
      </c>
      <c r="IM25" s="39">
        <v>23.025951552787379</v>
      </c>
      <c r="IN25" s="39">
        <v>15.144481428778727</v>
      </c>
      <c r="IO25" s="39">
        <v>5.6219183123809966</v>
      </c>
      <c r="IP25" s="39">
        <v>5.55031755862559</v>
      </c>
      <c r="IQ25" s="39">
        <v>3.9467382944815448</v>
      </c>
      <c r="IR25" s="39">
        <v>1.1554061761267171</v>
      </c>
      <c r="IS25" s="39">
        <v>35.918177242764678</v>
      </c>
      <c r="IT25" s="39">
        <v>13.042378258317395</v>
      </c>
      <c r="IU25" s="39">
        <v>11.679663147978021</v>
      </c>
      <c r="IV25" s="39">
        <v>3.464386155048933</v>
      </c>
      <c r="IW25" s="39">
        <v>64.104604804109016</v>
      </c>
      <c r="IX25" s="39">
        <v>1.0921506145750866</v>
      </c>
      <c r="IY25" s="39">
        <v>2.076079801028869</v>
      </c>
      <c r="IZ25" s="39">
        <v>5.7535946856220548</v>
      </c>
      <c r="JA25" s="39">
        <v>18.209067836314475</v>
      </c>
      <c r="JB25" s="39">
        <v>0.37661197798730883</v>
      </c>
      <c r="JC25" s="39">
        <v>6.2123665427266559</v>
      </c>
      <c r="JD25" s="39">
        <v>30.551641042650495</v>
      </c>
      <c r="JE25" s="39">
        <v>1.8321509369649462</v>
      </c>
      <c r="JF25" s="39">
        <v>2.3226934762575526</v>
      </c>
      <c r="JG25" s="39">
        <v>3.5596874733814441</v>
      </c>
      <c r="JH25" s="39">
        <v>5.1458840382850095</v>
      </c>
      <c r="JI25" s="39">
        <v>1.7000740627707056</v>
      </c>
      <c r="JJ25" s="39">
        <v>0.10349390076658488</v>
      </c>
      <c r="JK25" s="39">
        <v>4.8848511760579898</v>
      </c>
      <c r="JL25" s="39">
        <v>58.548940286206502</v>
      </c>
      <c r="JM25" s="39">
        <v>0</v>
      </c>
      <c r="JN25" s="39">
        <v>2.4144233054938305E-2</v>
      </c>
      <c r="JO25" s="39">
        <v>0.63643633039973946</v>
      </c>
      <c r="JP25" s="39">
        <v>13.297348858730439</v>
      </c>
      <c r="JQ25" s="39">
        <v>2.8759986997142191</v>
      </c>
      <c r="JR25" s="39">
        <v>-2.0445182328967348</v>
      </c>
      <c r="JS25" s="18"/>
      <c r="JT25" s="37">
        <f>IN25-[1]KNP_Goal!AY200</f>
        <v>15.144481428778727</v>
      </c>
      <c r="JU25" s="38">
        <f t="shared" ref="JU25" si="15">JT25/IN25</f>
        <v>1</v>
      </c>
      <c r="KA25" s="40">
        <f>KD25-[1]Exec!I25</f>
        <v>0</v>
      </c>
      <c r="KB25" s="29" t="s">
        <v>56</v>
      </c>
      <c r="KC25" s="10">
        <v>0.03</v>
      </c>
      <c r="KD25" s="47">
        <v>242.4</v>
      </c>
      <c r="KE25" s="47">
        <v>24.44088</v>
      </c>
      <c r="KF25" s="47">
        <v>14.35139</v>
      </c>
      <c r="KG25" s="47">
        <v>5.5229999999999997</v>
      </c>
      <c r="KH25" s="47">
        <v>5.6130000000000004</v>
      </c>
      <c r="KI25" s="47">
        <v>3.26</v>
      </c>
      <c r="KJ25" s="47">
        <v>1.0486690000000001</v>
      </c>
      <c r="KK25" s="47">
        <v>37.462904549999998</v>
      </c>
      <c r="KL25" s="47">
        <v>12.82138769</v>
      </c>
      <c r="KM25" s="47">
        <v>11.04031638</v>
      </c>
      <c r="KN25" s="47">
        <v>3.2972491019999999</v>
      </c>
      <c r="KO25" s="47">
        <v>64.621857719999994</v>
      </c>
      <c r="KP25" s="47">
        <v>0</v>
      </c>
      <c r="KQ25" s="47">
        <v>0</v>
      </c>
      <c r="KR25" s="47">
        <v>5.6486999999999998</v>
      </c>
      <c r="KS25" s="47">
        <v>18.462618160000002</v>
      </c>
      <c r="KT25" s="47">
        <v>0.40770000000000001</v>
      </c>
      <c r="KU25" s="47">
        <v>6.6440000000000001</v>
      </c>
      <c r="KV25" s="47">
        <v>31.162899899999999</v>
      </c>
      <c r="KW25" s="47">
        <v>1.9133</v>
      </c>
      <c r="KX25" s="47">
        <v>2.5326219999999999</v>
      </c>
      <c r="KY25" s="47">
        <v>3.4041000000000001</v>
      </c>
      <c r="KZ25" s="47">
        <v>5.141</v>
      </c>
      <c r="LA25" s="47">
        <v>1.5249999999999999</v>
      </c>
      <c r="LB25" s="47">
        <v>8.2816000000000001E-2</v>
      </c>
      <c r="LC25" s="47">
        <v>4.7863348569999999</v>
      </c>
      <c r="LD25" s="47">
        <v>55.10094557</v>
      </c>
      <c r="LE25" s="47">
        <v>0</v>
      </c>
      <c r="LF25" s="47">
        <v>1.9682000000000002E-2</v>
      </c>
      <c r="LG25" s="47">
        <v>0.70769199999999999</v>
      </c>
      <c r="LH25" s="47">
        <v>12.759</v>
      </c>
      <c r="LI25" s="47">
        <v>3.0508999999999999</v>
      </c>
      <c r="LJ25" s="47">
        <v>-1.80886247</v>
      </c>
      <c r="LK25" s="18"/>
      <c r="LL25" s="42">
        <v>2.8759986997142191</v>
      </c>
      <c r="LM25" s="55">
        <v>0.25</v>
      </c>
    </row>
    <row r="26" spans="1:325" ht="15.75" customHeight="1" x14ac:dyDescent="0.35">
      <c r="A26" s="58" t="s">
        <v>69</v>
      </c>
      <c r="B26" s="9" t="s">
        <v>57</v>
      </c>
      <c r="C26" s="10">
        <v>2.3E-2</v>
      </c>
      <c r="D26" s="11">
        <v>0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M26" s="18">
        <f t="shared" si="0"/>
        <v>0</v>
      </c>
      <c r="AN26" s="9"/>
      <c r="AO26" s="27"/>
      <c r="AP26" s="28"/>
      <c r="AQ26" s="28"/>
      <c r="AV26" s="58" t="s">
        <v>69</v>
      </c>
      <c r="AW26" s="29" t="s">
        <v>57</v>
      </c>
      <c r="AX26" s="10">
        <v>2.3E-2</v>
      </c>
      <c r="AY26" s="11">
        <v>0</v>
      </c>
      <c r="AZ26" s="67">
        <v>60</v>
      </c>
      <c r="BA26" s="67">
        <v>12.340000000000002</v>
      </c>
      <c r="BB26" s="67">
        <v>0</v>
      </c>
      <c r="BC26" s="67">
        <v>3.4279999999999999</v>
      </c>
      <c r="BD26" s="67">
        <v>0.83799999999999997</v>
      </c>
      <c r="BE26" s="67">
        <v>0</v>
      </c>
      <c r="BF26" s="67">
        <v>0</v>
      </c>
      <c r="BG26" s="67">
        <v>0</v>
      </c>
      <c r="BH26" s="67">
        <v>0</v>
      </c>
      <c r="BI26" s="67">
        <v>0</v>
      </c>
      <c r="BJ26" s="67">
        <v>0</v>
      </c>
      <c r="BK26" s="67">
        <v>0</v>
      </c>
      <c r="BL26" s="67">
        <v>0</v>
      </c>
      <c r="BM26" s="67">
        <v>0</v>
      </c>
      <c r="BN26" s="67">
        <v>1.1439999999999999</v>
      </c>
      <c r="BO26" s="67">
        <v>2.0920000000000001</v>
      </c>
      <c r="BP26" s="67">
        <v>2.6000000000000002E-2</v>
      </c>
      <c r="BQ26" s="67">
        <v>1.198</v>
      </c>
      <c r="BR26" s="67">
        <v>4.46</v>
      </c>
      <c r="BS26" s="67">
        <v>3.3580000000000001</v>
      </c>
      <c r="BT26" s="67">
        <v>2.5439999999999996</v>
      </c>
      <c r="BU26" s="67">
        <v>3.262</v>
      </c>
      <c r="BV26" s="67">
        <v>0.61599999999999999</v>
      </c>
      <c r="BW26" s="67">
        <v>0.04</v>
      </c>
      <c r="BX26" s="67">
        <v>0.01</v>
      </c>
      <c r="BY26" s="67">
        <v>0.252</v>
      </c>
      <c r="BZ26" s="67">
        <v>0.1</v>
      </c>
      <c r="CA26" s="67">
        <v>1.704</v>
      </c>
      <c r="CB26" s="67">
        <v>4.8440000000000003</v>
      </c>
      <c r="CC26" s="67">
        <v>13.937999999999999</v>
      </c>
      <c r="CD26" s="67">
        <v>5.7720000000000002</v>
      </c>
      <c r="CE26" s="67">
        <v>2.1879999999999997</v>
      </c>
      <c r="CF26" s="67">
        <v>2.0000000000000007E-2</v>
      </c>
      <c r="CG26" s="18"/>
      <c r="CH26" s="9" t="s">
        <v>57</v>
      </c>
      <c r="CI26" s="31">
        <v>1</v>
      </c>
      <c r="CJ26" s="31">
        <v>1</v>
      </c>
      <c r="CK26" s="19">
        <f>BG26-[1]KNP_Goal!L26</f>
        <v>0</v>
      </c>
      <c r="CL26" s="19">
        <f>BI26-[1]KNP_Goal!N26</f>
        <v>0</v>
      </c>
      <c r="CO26" s="58" t="s">
        <v>69</v>
      </c>
      <c r="CP26" s="29" t="s">
        <v>57</v>
      </c>
      <c r="CQ26" s="10">
        <v>2.3E-2</v>
      </c>
      <c r="CR26" s="11">
        <v>0</v>
      </c>
      <c r="CS26" s="49">
        <v>62.336979656526694</v>
      </c>
      <c r="CT26" s="49">
        <v>11.963879558169049</v>
      </c>
      <c r="CU26" s="49">
        <v>6.7413602009315648E-5</v>
      </c>
      <c r="CV26" s="49">
        <v>3.1864421091387016</v>
      </c>
      <c r="CW26" s="49">
        <v>1.0089985964869546</v>
      </c>
      <c r="CX26" s="49">
        <v>0</v>
      </c>
      <c r="CY26" s="49">
        <v>0</v>
      </c>
      <c r="CZ26" s="49">
        <v>0</v>
      </c>
      <c r="DA26" s="49">
        <v>0</v>
      </c>
      <c r="DB26" s="49">
        <v>0</v>
      </c>
      <c r="DC26" s="49">
        <v>0</v>
      </c>
      <c r="DD26" s="49">
        <v>0</v>
      </c>
      <c r="DE26" s="49">
        <v>3.1864421091387016</v>
      </c>
      <c r="DF26" s="49">
        <v>1.0089985964869546</v>
      </c>
      <c r="DG26" s="49">
        <v>1.7271360385155548</v>
      </c>
      <c r="DH26" s="49">
        <v>2.4486473340420565</v>
      </c>
      <c r="DI26" s="49">
        <v>1.8596054508188532E-3</v>
      </c>
      <c r="DJ26" s="49">
        <v>1.0210471562536918</v>
      </c>
      <c r="DK26" s="49">
        <v>5.1986901342621223</v>
      </c>
      <c r="DL26" s="49">
        <v>3.5036421149337356</v>
      </c>
      <c r="DM26" s="49">
        <v>3.4982145855166733</v>
      </c>
      <c r="DN26" s="49">
        <v>3.9809883732568951</v>
      </c>
      <c r="DO26" s="49">
        <v>0.79602920027976531</v>
      </c>
      <c r="DP26" s="49">
        <v>0.24086974248779752</v>
      </c>
      <c r="DQ26" s="49">
        <v>7.2432239752971243E-3</v>
      </c>
      <c r="DR26" s="49">
        <v>4.7222946258660518E-2</v>
      </c>
      <c r="DS26" s="49">
        <v>0.14348047995728658</v>
      </c>
      <c r="DT26" s="49">
        <v>1.6492845704296724</v>
      </c>
      <c r="DU26" s="49">
        <v>0.87601388453311868</v>
      </c>
      <c r="DV26" s="49">
        <v>17.166945145610747</v>
      </c>
      <c r="DW26" s="49">
        <v>5.4552666303389703</v>
      </c>
      <c r="DX26" s="49">
        <v>2.7925440605468865</v>
      </c>
      <c r="DY26" s="49">
        <v>0.82115688674234377</v>
      </c>
      <c r="DZ26" s="18"/>
      <c r="EA26" s="9" t="s">
        <v>57</v>
      </c>
      <c r="EB26" s="31">
        <v>1</v>
      </c>
      <c r="EC26" s="31">
        <v>1</v>
      </c>
      <c r="ED26" s="19">
        <f>CZ26-[1]KNP_Goal!BE26</f>
        <v>0</v>
      </c>
      <c r="EE26" s="19">
        <f>DB26-[1]KNP_Goal!BG26</f>
        <v>0</v>
      </c>
      <c r="EF26">
        <v>0.75</v>
      </c>
      <c r="EG26" s="67">
        <v>5.7720000000000002</v>
      </c>
      <c r="EH26" s="33">
        <f t="shared" si="1"/>
        <v>5.0220000000000002</v>
      </c>
      <c r="EI26" s="67">
        <v>60</v>
      </c>
      <c r="EJ26" s="19">
        <f t="shared" si="2"/>
        <v>59.25</v>
      </c>
      <c r="EP26" s="58" t="s">
        <v>69</v>
      </c>
      <c r="EQ26" s="29" t="s">
        <v>57</v>
      </c>
      <c r="ER26" s="10">
        <v>2.3E-2</v>
      </c>
      <c r="ES26" s="11">
        <v>0</v>
      </c>
      <c r="ET26" s="56">
        <v>62.336979656526694</v>
      </c>
      <c r="EU26" s="56">
        <v>11.963879558169049</v>
      </c>
      <c r="EV26" s="56">
        <v>6.7413602009315648E-5</v>
      </c>
      <c r="EW26" s="56">
        <v>3.1864421091387016</v>
      </c>
      <c r="EX26" s="56">
        <v>1.0089985964869546</v>
      </c>
      <c r="EY26" s="56">
        <v>0</v>
      </c>
      <c r="EZ26" s="56">
        <v>0</v>
      </c>
      <c r="FA26" s="56">
        <v>0</v>
      </c>
      <c r="FB26" s="56">
        <v>0</v>
      </c>
      <c r="FC26" s="56">
        <v>0</v>
      </c>
      <c r="FD26" s="56">
        <v>0</v>
      </c>
      <c r="FE26" s="56">
        <v>0</v>
      </c>
      <c r="FF26" s="56">
        <v>0</v>
      </c>
      <c r="FG26" s="56">
        <v>0</v>
      </c>
      <c r="FH26" s="56">
        <v>1.7271360385155548</v>
      </c>
      <c r="FI26" s="56">
        <v>2.4486473340420565</v>
      </c>
      <c r="FJ26" s="56">
        <v>1.8596054508188532E-3</v>
      </c>
      <c r="FK26" s="56">
        <v>1.0210471562536918</v>
      </c>
      <c r="FL26" s="56">
        <v>5.1986901342621223</v>
      </c>
      <c r="FM26" s="56">
        <v>3.5036421149337356</v>
      </c>
      <c r="FN26" s="56">
        <v>3.4982145855166733</v>
      </c>
      <c r="FO26" s="56">
        <v>3.9809883732568951</v>
      </c>
      <c r="FP26" s="56">
        <v>0.79602920027976531</v>
      </c>
      <c r="FQ26" s="56">
        <v>0.24086974248779752</v>
      </c>
      <c r="FR26" s="56">
        <v>7.2432239752971243E-3</v>
      </c>
      <c r="FS26" s="56">
        <v>4.7222946258660518E-2</v>
      </c>
      <c r="FT26" s="56">
        <v>0.14348047995728658</v>
      </c>
      <c r="FU26" s="56">
        <v>1.6492845704296724</v>
      </c>
      <c r="FV26" s="56">
        <v>0.87601388453311868</v>
      </c>
      <c r="FW26" s="56">
        <v>17.166945145610747</v>
      </c>
      <c r="FX26" s="56">
        <v>5.4552666303389703</v>
      </c>
      <c r="FY26" s="56">
        <v>2.7925440605468865</v>
      </c>
      <c r="FZ26" s="56">
        <v>0.82115688674234377</v>
      </c>
      <c r="GA26" s="18"/>
      <c r="GB26" s="9" t="s">
        <v>57</v>
      </c>
      <c r="GC26" s="31">
        <v>1</v>
      </c>
      <c r="GD26" s="31">
        <v>1</v>
      </c>
      <c r="GE26" s="19">
        <f>FA26-[1]KNP_Goal!DD26</f>
        <v>0</v>
      </c>
      <c r="GF26" s="19">
        <f>FC26-[1]KNP_Goal!DF26</f>
        <v>0</v>
      </c>
      <c r="GG26">
        <v>0.75</v>
      </c>
      <c r="GH26" s="67">
        <v>5.7720000000000002</v>
      </c>
      <c r="GI26" s="33">
        <f t="shared" si="3"/>
        <v>5.0220000000000002</v>
      </c>
      <c r="GJ26" s="67">
        <v>60</v>
      </c>
      <c r="GK26" s="33">
        <f t="shared" si="4"/>
        <v>59.25</v>
      </c>
      <c r="GQ26" s="58" t="s">
        <v>69</v>
      </c>
      <c r="GR26" s="29" t="s">
        <v>57</v>
      </c>
      <c r="GS26" s="10">
        <v>2.3E-2</v>
      </c>
      <c r="GT26" s="51">
        <v>60.19879043543456</v>
      </c>
      <c r="GU26" s="51">
        <v>12.04932728687384</v>
      </c>
      <c r="GV26" s="51">
        <v>0</v>
      </c>
      <c r="GW26" s="51">
        <v>3.1673379718426706</v>
      </c>
      <c r="GX26" s="51">
        <v>0.77377962112105614</v>
      </c>
      <c r="GY26" s="51">
        <v>0</v>
      </c>
      <c r="GZ26" s="51">
        <v>0</v>
      </c>
      <c r="HA26" s="51">
        <v>0</v>
      </c>
      <c r="HB26" s="51">
        <v>0</v>
      </c>
      <c r="HC26" s="51">
        <v>0</v>
      </c>
      <c r="HD26" s="51">
        <v>0</v>
      </c>
      <c r="HE26" s="51">
        <v>0</v>
      </c>
      <c r="HF26" s="51">
        <v>0</v>
      </c>
      <c r="HG26" s="51">
        <v>0</v>
      </c>
      <c r="HH26" s="51">
        <v>1.1678552047859785</v>
      </c>
      <c r="HI26" s="51">
        <v>1.9223382157845386</v>
      </c>
      <c r="HJ26" s="51">
        <v>3.1129222362421504E-2</v>
      </c>
      <c r="HK26" s="51">
        <v>1.4684201236741004</v>
      </c>
      <c r="HL26" s="51">
        <v>4.5897427666070385</v>
      </c>
      <c r="HM26" s="51">
        <v>3.213747134497063</v>
      </c>
      <c r="HN26" s="51">
        <v>3.2037351806712033</v>
      </c>
      <c r="HO26" s="51">
        <v>3.9601821966488506</v>
      </c>
      <c r="HP26" s="51">
        <v>0.48627069369914211</v>
      </c>
      <c r="HQ26" s="51">
        <v>4.4490053928696968E-2</v>
      </c>
      <c r="HR26" s="51">
        <v>8.5698842763173872E-3</v>
      </c>
      <c r="HS26" s="51">
        <v>2.9922181270684457E-3</v>
      </c>
      <c r="HT26" s="51">
        <v>0.14767238488745416</v>
      </c>
      <c r="HU26" s="51">
        <v>1.9853929715075591</v>
      </c>
      <c r="HV26" s="51">
        <v>0.92420802685172165</v>
      </c>
      <c r="HW26" s="51">
        <v>16.916686953235697</v>
      </c>
      <c r="HX26" s="51">
        <v>5.1916318300045727</v>
      </c>
      <c r="HY26" s="51">
        <v>2.4868783759492135</v>
      </c>
      <c r="HZ26" s="51">
        <v>1.0461448847053902</v>
      </c>
      <c r="IA26" s="18"/>
      <c r="IB26" s="37">
        <f>GV26-[1]KNP_Goal!G201</f>
        <v>0</v>
      </c>
      <c r="IC26" s="38">
        <v>0</v>
      </c>
      <c r="IJ26" s="29" t="s">
        <v>57</v>
      </c>
      <c r="IK26" s="10">
        <v>2.3E-2</v>
      </c>
      <c r="IL26" s="68">
        <v>60.19879043543456</v>
      </c>
      <c r="IM26" s="68">
        <v>12.04932728687384</v>
      </c>
      <c r="IN26" s="68">
        <v>0</v>
      </c>
      <c r="IO26" s="68">
        <v>3.1673379718426706</v>
      </c>
      <c r="IP26" s="68">
        <v>0.77377962112105614</v>
      </c>
      <c r="IQ26" s="68">
        <v>0</v>
      </c>
      <c r="IR26" s="68">
        <v>0</v>
      </c>
      <c r="IS26" s="68">
        <v>0</v>
      </c>
      <c r="IT26" s="68">
        <v>0</v>
      </c>
      <c r="IU26" s="68">
        <v>0</v>
      </c>
      <c r="IV26" s="68">
        <v>0</v>
      </c>
      <c r="IW26" s="68">
        <v>0</v>
      </c>
      <c r="IX26" s="68">
        <v>0</v>
      </c>
      <c r="IY26" s="68">
        <v>0</v>
      </c>
      <c r="IZ26" s="68">
        <v>1.1678552047859785</v>
      </c>
      <c r="JA26" s="68">
        <v>1.9223382157845386</v>
      </c>
      <c r="JB26" s="68">
        <v>3.1129222362421504E-2</v>
      </c>
      <c r="JC26" s="68">
        <v>1.4684201236741004</v>
      </c>
      <c r="JD26" s="68">
        <v>4.5897427666070385</v>
      </c>
      <c r="JE26" s="68">
        <v>3.213747134497063</v>
      </c>
      <c r="JF26" s="68">
        <v>3.2037351806712033</v>
      </c>
      <c r="JG26" s="68">
        <v>3.9601821966488506</v>
      </c>
      <c r="JH26" s="68">
        <v>0.48627069369914211</v>
      </c>
      <c r="JI26" s="68">
        <v>4.4490053928696968E-2</v>
      </c>
      <c r="JJ26" s="68">
        <v>8.5698842763173872E-3</v>
      </c>
      <c r="JK26" s="68">
        <v>2.9922181270684457E-3</v>
      </c>
      <c r="JL26" s="68">
        <v>0.14767238488745416</v>
      </c>
      <c r="JM26" s="68">
        <v>1.9853929715075591</v>
      </c>
      <c r="JN26" s="68">
        <v>0.92420802685172165</v>
      </c>
      <c r="JO26" s="68">
        <v>16.916686953235697</v>
      </c>
      <c r="JP26" s="68">
        <v>5.1916318300045727</v>
      </c>
      <c r="JQ26" s="68">
        <v>2.4868783759492135</v>
      </c>
      <c r="JR26" s="68">
        <v>1.0461448847053902</v>
      </c>
      <c r="JS26" s="18"/>
      <c r="JT26" s="37">
        <f>IN26-[1]KNP_Goal!AY201</f>
        <v>0</v>
      </c>
      <c r="JU26" s="38">
        <v>0</v>
      </c>
      <c r="KA26" s="40">
        <f>KD26-[1]Exec!I26</f>
        <v>0</v>
      </c>
      <c r="KB26" s="29" t="s">
        <v>57</v>
      </c>
      <c r="KC26" s="10">
        <v>2.3E-2</v>
      </c>
      <c r="KD26" s="68">
        <v>60.19879043543456</v>
      </c>
      <c r="KE26" s="68">
        <v>12.04932728687384</v>
      </c>
      <c r="KF26" s="68">
        <v>0</v>
      </c>
      <c r="KG26" s="68">
        <v>3.1673379718426706</v>
      </c>
      <c r="KH26" s="68">
        <v>0.77377962112105614</v>
      </c>
      <c r="KI26" s="68">
        <v>0</v>
      </c>
      <c r="KJ26" s="68">
        <v>0</v>
      </c>
      <c r="KK26" s="68">
        <v>0</v>
      </c>
      <c r="KL26" s="68">
        <v>0</v>
      </c>
      <c r="KM26" s="68">
        <v>0</v>
      </c>
      <c r="KN26" s="68">
        <v>0</v>
      </c>
      <c r="KO26" s="68">
        <v>0</v>
      </c>
      <c r="KP26" s="68">
        <v>0</v>
      </c>
      <c r="KQ26" s="68">
        <v>0</v>
      </c>
      <c r="KR26" s="68">
        <v>1.1678552047859785</v>
      </c>
      <c r="KS26" s="68">
        <v>1.9223382157845386</v>
      </c>
      <c r="KT26" s="68">
        <v>3.1129222362421504E-2</v>
      </c>
      <c r="KU26" s="68">
        <v>1.4684201236741004</v>
      </c>
      <c r="KV26" s="68">
        <v>4.5897427666070385</v>
      </c>
      <c r="KW26" s="68">
        <v>3.213747134497063</v>
      </c>
      <c r="KX26" s="68">
        <v>3.2037351806712033</v>
      </c>
      <c r="KY26" s="68">
        <v>3.9601821966488506</v>
      </c>
      <c r="KZ26" s="68">
        <v>0.48627069369914211</v>
      </c>
      <c r="LA26" s="68">
        <v>4.4490053928696968E-2</v>
      </c>
      <c r="LB26" s="68">
        <v>8.5698842763173872E-3</v>
      </c>
      <c r="LC26" s="68">
        <v>2.9922181270684457E-3</v>
      </c>
      <c r="LD26" s="68">
        <v>0.14767238488745416</v>
      </c>
      <c r="LE26" s="68">
        <v>1.9853929715075591</v>
      </c>
      <c r="LF26" s="68">
        <v>0.92420802685172165</v>
      </c>
      <c r="LG26" s="68">
        <v>16.916686953235697</v>
      </c>
      <c r="LH26" s="68">
        <v>5.1916318300045727</v>
      </c>
      <c r="LI26" s="68">
        <v>2.4868783759492135</v>
      </c>
      <c r="LJ26" s="68">
        <v>1.0461448847053902</v>
      </c>
      <c r="LK26" s="18"/>
      <c r="LL26" s="69">
        <v>2.4868783759492135</v>
      </c>
      <c r="LM26" s="55">
        <v>0.25</v>
      </c>
    </row>
    <row r="27" spans="1:325" ht="15.75" customHeight="1" x14ac:dyDescent="0.35">
      <c r="A27" s="70" t="s">
        <v>69</v>
      </c>
      <c r="B27" s="9" t="s">
        <v>58</v>
      </c>
      <c r="C27" s="10">
        <v>0.02</v>
      </c>
      <c r="D27" s="11">
        <v>0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18"/>
      <c r="AM27" s="18">
        <f t="shared" si="0"/>
        <v>0</v>
      </c>
      <c r="AN27" s="9"/>
      <c r="AO27" s="27"/>
      <c r="AP27" s="28"/>
      <c r="AQ27" s="28"/>
      <c r="AV27" s="70" t="s">
        <v>69</v>
      </c>
      <c r="AW27" s="29" t="s">
        <v>58</v>
      </c>
      <c r="AX27" s="10">
        <v>0.02</v>
      </c>
      <c r="AY27" s="11">
        <v>0</v>
      </c>
      <c r="AZ27" s="30">
        <v>42.2</v>
      </c>
      <c r="BA27" s="30">
        <v>6</v>
      </c>
      <c r="BB27" s="30">
        <v>2.5299999999999998</v>
      </c>
      <c r="BC27" s="30">
        <v>2.25</v>
      </c>
      <c r="BD27" s="30">
        <v>0</v>
      </c>
      <c r="BE27" s="30">
        <v>2.09</v>
      </c>
      <c r="BF27" s="30">
        <v>0.9</v>
      </c>
      <c r="BG27" s="30">
        <v>8.2899999999999991</v>
      </c>
      <c r="BH27" s="30">
        <v>3.36</v>
      </c>
      <c r="BI27" s="30">
        <v>0.44</v>
      </c>
      <c r="BJ27" s="30">
        <v>0.2</v>
      </c>
      <c r="BK27" s="30">
        <v>12.29</v>
      </c>
      <c r="BL27" s="30">
        <v>0</v>
      </c>
      <c r="BM27" s="30">
        <v>0</v>
      </c>
      <c r="BN27" s="30">
        <v>2.3199999999999998</v>
      </c>
      <c r="BO27" s="30">
        <v>5.55</v>
      </c>
      <c r="BP27" s="30">
        <v>7.0000000000000007E-2</v>
      </c>
      <c r="BQ27" s="30">
        <v>1</v>
      </c>
      <c r="BR27" s="30">
        <v>8.94</v>
      </c>
      <c r="BS27" s="30">
        <v>0.28999999999999998</v>
      </c>
      <c r="BT27" s="30">
        <v>1.1000000000000001</v>
      </c>
      <c r="BU27" s="30">
        <v>0.19</v>
      </c>
      <c r="BV27" s="30">
        <v>0.09</v>
      </c>
      <c r="BW27" s="30">
        <v>1.23</v>
      </c>
      <c r="BX27" s="30">
        <v>0.02</v>
      </c>
      <c r="BY27" s="30">
        <v>0</v>
      </c>
      <c r="BZ27" s="30">
        <v>0.1</v>
      </c>
      <c r="CA27" s="30">
        <v>0</v>
      </c>
      <c r="CB27" s="30">
        <v>7.0000000000000007E-2</v>
      </c>
      <c r="CC27" s="30">
        <v>0.2</v>
      </c>
      <c r="CD27" s="30">
        <v>4.29</v>
      </c>
      <c r="CE27" s="30">
        <v>0.8</v>
      </c>
      <c r="CF27" s="30">
        <v>-1.23</v>
      </c>
      <c r="CG27" s="18"/>
      <c r="CH27" s="9" t="s">
        <v>58</v>
      </c>
      <c r="CI27" s="31">
        <f>BG27/[1]KNP_Goal!L27</f>
        <v>0.98394165180379334</v>
      </c>
      <c r="CJ27" s="31">
        <f>BI27/[1]KNP_Goal!N27</f>
        <v>1.9299277336408418</v>
      </c>
      <c r="CK27" s="19">
        <f>BG27-[1]KNP_Goal!L27</f>
        <v>-0.13529634232122056</v>
      </c>
      <c r="CL27" s="19">
        <f>BI27-[1]KNP_Goal!N27</f>
        <v>0.21201218867924529</v>
      </c>
      <c r="CO27" s="70" t="s">
        <v>69</v>
      </c>
      <c r="CP27" s="29" t="s">
        <v>58</v>
      </c>
      <c r="CQ27" s="10">
        <v>0.02</v>
      </c>
      <c r="CR27" s="11">
        <v>0</v>
      </c>
      <c r="CS27" s="49">
        <f t="shared" si="7"/>
        <v>41.48</v>
      </c>
      <c r="CT27" s="49">
        <v>5.56</v>
      </c>
      <c r="CU27" s="49">
        <v>2.4700000000000002</v>
      </c>
      <c r="CV27" s="49">
        <v>2.2000000000000002</v>
      </c>
      <c r="CW27" s="49">
        <v>0</v>
      </c>
      <c r="CX27" s="49">
        <v>2.11</v>
      </c>
      <c r="CY27" s="49">
        <v>0.77</v>
      </c>
      <c r="CZ27" s="49">
        <v>7.7</v>
      </c>
      <c r="DA27" s="49">
        <v>3.23</v>
      </c>
      <c r="DB27" s="49">
        <v>0.03</v>
      </c>
      <c r="DC27" s="49">
        <v>7.0000000000000007E-2</v>
      </c>
      <c r="DD27" s="49">
        <v>11.03</v>
      </c>
      <c r="DE27" s="49">
        <v>0</v>
      </c>
      <c r="DF27" s="49">
        <v>0</v>
      </c>
      <c r="DG27" s="49">
        <v>2.17</v>
      </c>
      <c r="DH27" s="49">
        <v>5.14</v>
      </c>
      <c r="DI27" s="49">
        <v>0.06</v>
      </c>
      <c r="DJ27" s="49">
        <v>0.84</v>
      </c>
      <c r="DK27" s="49">
        <v>8.2200000000000006</v>
      </c>
      <c r="DL27" s="49">
        <v>0.37</v>
      </c>
      <c r="DM27" s="49">
        <v>1.06</v>
      </c>
      <c r="DN27" s="49">
        <v>0.18</v>
      </c>
      <c r="DO27" s="49">
        <v>0.09</v>
      </c>
      <c r="DP27" s="49">
        <v>1.1399999999999999</v>
      </c>
      <c r="DQ27" s="49">
        <v>0.01</v>
      </c>
      <c r="DR27" s="49">
        <v>0</v>
      </c>
      <c r="DS27" s="49">
        <v>0.09</v>
      </c>
      <c r="DT27" s="49">
        <v>0</v>
      </c>
      <c r="DU27" s="49">
        <v>0.02</v>
      </c>
      <c r="DV27" s="49">
        <v>0.16</v>
      </c>
      <c r="DW27" s="49">
        <f t="shared" si="8"/>
        <v>3.5199999999999996</v>
      </c>
      <c r="DX27" s="49">
        <v>1.24</v>
      </c>
      <c r="DY27" s="50">
        <v>1.24</v>
      </c>
      <c r="DZ27" s="18"/>
      <c r="EA27" s="9" t="s">
        <v>58</v>
      </c>
      <c r="EB27" s="31" t="e">
        <f>CZ27/[1]KNP_Goal!BE27</f>
        <v>#DIV/0!</v>
      </c>
      <c r="EC27" s="31" t="e">
        <f>DB27/[1]KNP_Goal!BG27</f>
        <v>#DIV/0!</v>
      </c>
      <c r="ED27" s="19">
        <f>CZ27-[1]KNP_Goal!BE27</f>
        <v>7.7</v>
      </c>
      <c r="EE27" s="19">
        <f>DB27-[1]KNP_Goal!BG27</f>
        <v>0.03</v>
      </c>
      <c r="EF27">
        <v>0.75</v>
      </c>
      <c r="EG27" s="49">
        <v>4.2699999999999996</v>
      </c>
      <c r="EH27" s="33">
        <f t="shared" si="1"/>
        <v>3.5199999999999996</v>
      </c>
      <c r="EI27" s="49">
        <v>42.23</v>
      </c>
      <c r="EJ27" s="19">
        <f t="shared" si="2"/>
        <v>41.48</v>
      </c>
      <c r="EP27" s="70" t="s">
        <v>69</v>
      </c>
      <c r="EQ27" s="29" t="s">
        <v>58</v>
      </c>
      <c r="ER27" s="10">
        <v>0.02</v>
      </c>
      <c r="ES27" s="11">
        <v>0</v>
      </c>
      <c r="ET27" s="20">
        <v>43.22</v>
      </c>
      <c r="EU27" s="20">
        <v>5.58</v>
      </c>
      <c r="EV27" s="20">
        <v>2.66</v>
      </c>
      <c r="EW27" s="20">
        <v>2.11</v>
      </c>
      <c r="EX27" s="20">
        <v>0</v>
      </c>
      <c r="EY27" s="20">
        <v>2.23</v>
      </c>
      <c r="EZ27" s="20">
        <v>0.76</v>
      </c>
      <c r="FA27" s="20">
        <v>8.19</v>
      </c>
      <c r="FB27" s="20">
        <v>3.22</v>
      </c>
      <c r="FC27" s="20">
        <v>0.09</v>
      </c>
      <c r="FD27" s="20">
        <v>0.08</v>
      </c>
      <c r="FE27" s="20">
        <v>11.58</v>
      </c>
      <c r="FF27" s="20">
        <v>0</v>
      </c>
      <c r="FG27" s="20">
        <v>0</v>
      </c>
      <c r="FH27" s="20">
        <v>2.15</v>
      </c>
      <c r="FI27" s="20">
        <v>5.01</v>
      </c>
      <c r="FJ27" s="20">
        <v>7.0000000000000007E-2</v>
      </c>
      <c r="FK27" s="20">
        <v>1.1299999999999999</v>
      </c>
      <c r="FL27" s="20">
        <v>8.36</v>
      </c>
      <c r="FM27" s="20">
        <v>0.03</v>
      </c>
      <c r="FN27" s="20">
        <v>0.93</v>
      </c>
      <c r="FO27" s="20">
        <v>0.16</v>
      </c>
      <c r="FP27" s="20">
        <v>0.21</v>
      </c>
      <c r="FQ27" s="20">
        <v>1.1100000000000001</v>
      </c>
      <c r="FR27" s="20">
        <v>0.03</v>
      </c>
      <c r="FS27" s="20">
        <v>0</v>
      </c>
      <c r="FT27" s="20">
        <v>0.09</v>
      </c>
      <c r="FU27" s="20">
        <v>0</v>
      </c>
      <c r="FV27" s="20">
        <v>0.02</v>
      </c>
      <c r="FW27" s="20">
        <v>0.16</v>
      </c>
      <c r="FX27" s="20">
        <v>4.34</v>
      </c>
      <c r="FY27" s="20">
        <v>1.18</v>
      </c>
      <c r="FZ27" s="20">
        <v>1.66</v>
      </c>
      <c r="GA27" s="18"/>
      <c r="GB27" s="9" t="s">
        <v>58</v>
      </c>
      <c r="GC27" s="31" t="e">
        <f>FA27/[1]KNP_Goal!DD27</f>
        <v>#DIV/0!</v>
      </c>
      <c r="GD27" s="31" t="e">
        <f>FC27/[1]KNP_Goal!DF27</f>
        <v>#DIV/0!</v>
      </c>
      <c r="GE27" s="19">
        <f>FA27-[1]KNP_Goal!DD27</f>
        <v>8.19</v>
      </c>
      <c r="GF27" s="19">
        <f>FC27-[1]KNP_Goal!DF27</f>
        <v>0.09</v>
      </c>
      <c r="GG27">
        <v>0.75</v>
      </c>
      <c r="GH27" s="49">
        <v>4.2699999999999996</v>
      </c>
      <c r="GI27" s="33">
        <f t="shared" si="3"/>
        <v>3.5199999999999996</v>
      </c>
      <c r="GJ27" s="49">
        <v>42.23</v>
      </c>
      <c r="GK27" s="33">
        <f t="shared" si="4"/>
        <v>41.48</v>
      </c>
      <c r="GQ27" s="70" t="s">
        <v>69</v>
      </c>
      <c r="GR27" s="29" t="s">
        <v>58</v>
      </c>
      <c r="GS27" s="10">
        <v>0.02</v>
      </c>
      <c r="GT27" s="51">
        <v>39.799999999999997</v>
      </c>
      <c r="GU27" s="51">
        <v>5.34</v>
      </c>
      <c r="GV27" s="51">
        <v>2.69</v>
      </c>
      <c r="GW27" s="51">
        <v>2.14</v>
      </c>
      <c r="GX27" s="51">
        <v>0</v>
      </c>
      <c r="GY27" s="51">
        <v>2.21</v>
      </c>
      <c r="GZ27" s="51">
        <v>0.98</v>
      </c>
      <c r="HA27" s="51">
        <v>7.94</v>
      </c>
      <c r="HB27" s="51">
        <v>2.92</v>
      </c>
      <c r="HC27" s="51">
        <v>0.22</v>
      </c>
      <c r="HD27" s="51">
        <v>0.1</v>
      </c>
      <c r="HE27" s="51">
        <v>11.18</v>
      </c>
      <c r="HF27" s="51">
        <v>0</v>
      </c>
      <c r="HG27" s="51">
        <v>0</v>
      </c>
      <c r="HH27" s="51">
        <v>1.74</v>
      </c>
      <c r="HI27" s="51">
        <v>4.16</v>
      </c>
      <c r="HJ27" s="51">
        <v>0.06</v>
      </c>
      <c r="HK27" s="51">
        <v>1.1299999999999999</v>
      </c>
      <c r="HL27" s="51">
        <v>7.09</v>
      </c>
      <c r="HM27" s="51">
        <v>0.09</v>
      </c>
      <c r="HN27" s="51">
        <v>0.94</v>
      </c>
      <c r="HO27" s="51">
        <v>0.47</v>
      </c>
      <c r="HP27" s="51">
        <v>0.23</v>
      </c>
      <c r="HQ27" s="51">
        <v>1.1399999999999999</v>
      </c>
      <c r="HR27" s="51">
        <v>0.03</v>
      </c>
      <c r="HS27" s="51">
        <v>0</v>
      </c>
      <c r="HT27" s="51">
        <v>0.09</v>
      </c>
      <c r="HU27" s="51">
        <v>0</v>
      </c>
      <c r="HV27" s="51">
        <v>0.03</v>
      </c>
      <c r="HW27" s="51">
        <v>0.16</v>
      </c>
      <c r="HX27" s="51">
        <v>3.49</v>
      </c>
      <c r="HY27" s="51">
        <v>0.96</v>
      </c>
      <c r="HZ27" s="51">
        <v>0.51</v>
      </c>
      <c r="IA27" s="18"/>
      <c r="IB27" s="37">
        <f>GV27-[1]KNP_Goal!G202</f>
        <v>0.62999999999999989</v>
      </c>
      <c r="IC27" s="38">
        <f t="shared" si="5"/>
        <v>0.23420074349442377</v>
      </c>
      <c r="IJ27" s="29" t="s">
        <v>58</v>
      </c>
      <c r="IK27" s="10">
        <v>0.02</v>
      </c>
      <c r="IL27" s="39">
        <v>40.1</v>
      </c>
      <c r="IM27" s="39">
        <v>5.27</v>
      </c>
      <c r="IN27" s="39">
        <v>2.5299999999999998</v>
      </c>
      <c r="IO27" s="39">
        <v>1.9</v>
      </c>
      <c r="IP27" s="39">
        <v>0</v>
      </c>
      <c r="IQ27" s="39">
        <v>2.1</v>
      </c>
      <c r="IR27" s="39">
        <v>0.82</v>
      </c>
      <c r="IS27" s="39">
        <v>8.15</v>
      </c>
      <c r="IT27" s="39">
        <v>2.95</v>
      </c>
      <c r="IU27" s="39">
        <v>0.39</v>
      </c>
      <c r="IV27" s="39">
        <v>0.15</v>
      </c>
      <c r="IW27" s="39">
        <v>11.65</v>
      </c>
      <c r="IX27" s="39">
        <v>0</v>
      </c>
      <c r="IY27" s="39">
        <v>0</v>
      </c>
      <c r="IZ27" s="39">
        <v>1.68</v>
      </c>
      <c r="JA27" s="39">
        <v>3.94</v>
      </c>
      <c r="JB27" s="39">
        <v>0.06</v>
      </c>
      <c r="JC27" s="39">
        <v>0.88</v>
      </c>
      <c r="JD27" s="39">
        <v>6.56</v>
      </c>
      <c r="JE27" s="39">
        <v>0.12</v>
      </c>
      <c r="JF27" s="39">
        <v>0.95</v>
      </c>
      <c r="JG27" s="39">
        <v>0.47</v>
      </c>
      <c r="JH27" s="39">
        <v>0.24</v>
      </c>
      <c r="JI27" s="39">
        <v>1.17</v>
      </c>
      <c r="JJ27" s="39">
        <v>0.03</v>
      </c>
      <c r="JK27" s="39">
        <v>0</v>
      </c>
      <c r="JL27" s="39">
        <v>0.1</v>
      </c>
      <c r="JM27" s="39">
        <v>0</v>
      </c>
      <c r="JN27" s="39">
        <v>0.02</v>
      </c>
      <c r="JO27" s="39">
        <v>0.16</v>
      </c>
      <c r="JP27" s="39">
        <v>4.43</v>
      </c>
      <c r="JQ27" s="39">
        <v>0.99</v>
      </c>
      <c r="JR27" s="39">
        <v>0.54</v>
      </c>
      <c r="JS27" s="18"/>
      <c r="JT27" s="37">
        <f>IN27-[1]KNP_Goal!AY202</f>
        <v>2.5299999999999998</v>
      </c>
      <c r="JU27" s="38">
        <f t="shared" ref="JU27:JU30" si="16">JT27/IN27</f>
        <v>1</v>
      </c>
      <c r="KA27" s="40">
        <f>KD27-[1]Exec!I27</f>
        <v>0</v>
      </c>
      <c r="KB27" s="29" t="s">
        <v>58</v>
      </c>
      <c r="KC27" s="10">
        <v>0.02</v>
      </c>
      <c r="KD27" s="47">
        <v>40.700000000000003</v>
      </c>
      <c r="KE27" s="47">
        <v>5.27</v>
      </c>
      <c r="KF27" s="47">
        <v>2.6</v>
      </c>
      <c r="KG27" s="47">
        <v>1.94</v>
      </c>
      <c r="KH27" s="47">
        <v>0</v>
      </c>
      <c r="KI27" s="47">
        <v>2.2400000000000002</v>
      </c>
      <c r="KJ27" s="47">
        <v>0.9</v>
      </c>
      <c r="KK27" s="47">
        <v>8.41</v>
      </c>
      <c r="KL27" s="47">
        <v>3.04</v>
      </c>
      <c r="KM27" s="47">
        <v>0.39</v>
      </c>
      <c r="KN27" s="47">
        <v>0.13</v>
      </c>
      <c r="KO27" s="47">
        <v>11.97</v>
      </c>
      <c r="KP27" s="47">
        <v>0</v>
      </c>
      <c r="KQ27" s="47">
        <v>0</v>
      </c>
      <c r="KR27" s="47">
        <v>1.75</v>
      </c>
      <c r="KS27" s="47">
        <v>4.1900000000000004</v>
      </c>
      <c r="KT27" s="47">
        <v>0.05</v>
      </c>
      <c r="KU27" s="47">
        <v>0.84</v>
      </c>
      <c r="KV27" s="47">
        <v>6.83</v>
      </c>
      <c r="KW27" s="47">
        <v>0.06</v>
      </c>
      <c r="KX27" s="47">
        <v>0.94</v>
      </c>
      <c r="KY27" s="47">
        <v>0.47</v>
      </c>
      <c r="KZ27" s="47">
        <v>0.24</v>
      </c>
      <c r="LA27" s="47">
        <v>1.17</v>
      </c>
      <c r="LB27" s="47">
        <v>0.04</v>
      </c>
      <c r="LC27" s="47">
        <v>0</v>
      </c>
      <c r="LD27" s="47">
        <v>0.09</v>
      </c>
      <c r="LE27" s="47">
        <v>0</v>
      </c>
      <c r="LF27" s="47">
        <v>0.03</v>
      </c>
      <c r="LG27" s="47">
        <v>0.16</v>
      </c>
      <c r="LH27" s="47">
        <v>3.58</v>
      </c>
      <c r="LI27" s="47">
        <v>1.1000000000000001</v>
      </c>
      <c r="LJ27" s="47">
        <v>1.1000000000000001</v>
      </c>
      <c r="LK27" s="18"/>
      <c r="LL27" s="42">
        <v>0.99</v>
      </c>
      <c r="LM27" s="55">
        <v>0.25</v>
      </c>
    </row>
    <row r="28" spans="1:325" ht="15.75" customHeight="1" x14ac:dyDescent="0.35">
      <c r="A28" s="26" t="s">
        <v>69</v>
      </c>
      <c r="B28" s="9" t="s">
        <v>59</v>
      </c>
      <c r="C28" s="10">
        <v>0.01</v>
      </c>
      <c r="D28" s="11">
        <v>0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18"/>
      <c r="AM28" s="18">
        <f t="shared" si="0"/>
        <v>0</v>
      </c>
      <c r="AN28" s="9"/>
      <c r="AO28" s="27"/>
      <c r="AP28" s="28"/>
      <c r="AQ28" s="28"/>
      <c r="AV28" s="26" t="s">
        <v>69</v>
      </c>
      <c r="AW28" s="29" t="s">
        <v>59</v>
      </c>
      <c r="AX28" s="10">
        <v>0.01</v>
      </c>
      <c r="AY28" s="11">
        <v>0</v>
      </c>
      <c r="AZ28" s="30">
        <v>170.5</v>
      </c>
      <c r="BA28" s="30">
        <v>30.16</v>
      </c>
      <c r="BB28" s="30">
        <v>4.38</v>
      </c>
      <c r="BC28" s="30">
        <v>5.47</v>
      </c>
      <c r="BD28" s="30">
        <v>0.17</v>
      </c>
      <c r="BE28" s="30">
        <v>7.46</v>
      </c>
      <c r="BF28" s="30">
        <v>3.59</v>
      </c>
      <c r="BG28" s="30">
        <v>28.04</v>
      </c>
      <c r="BH28" s="30">
        <v>10.44</v>
      </c>
      <c r="BI28" s="30">
        <v>15.36</v>
      </c>
      <c r="BJ28" s="30">
        <v>3.64</v>
      </c>
      <c r="BK28" s="30">
        <v>57.48</v>
      </c>
      <c r="BL28" s="30">
        <v>0</v>
      </c>
      <c r="BM28" s="30">
        <v>0</v>
      </c>
      <c r="BN28" s="30">
        <v>3.93</v>
      </c>
      <c r="BO28" s="30">
        <v>12.12</v>
      </c>
      <c r="BP28" s="30">
        <v>0.24</v>
      </c>
      <c r="BQ28" s="30">
        <v>4.34</v>
      </c>
      <c r="BR28" s="30">
        <v>20.63</v>
      </c>
      <c r="BS28" s="30">
        <v>0.04</v>
      </c>
      <c r="BT28" s="30">
        <v>6.97</v>
      </c>
      <c r="BU28" s="30">
        <v>0.45</v>
      </c>
      <c r="BV28" s="30">
        <v>0.26</v>
      </c>
      <c r="BW28" s="30">
        <v>1.79</v>
      </c>
      <c r="BX28" s="30">
        <v>0.37</v>
      </c>
      <c r="BY28" s="30">
        <v>0.03</v>
      </c>
      <c r="BZ28" s="30">
        <v>0.1</v>
      </c>
      <c r="CA28" s="30">
        <v>0.84</v>
      </c>
      <c r="CB28" s="30">
        <v>0.51</v>
      </c>
      <c r="CC28" s="30">
        <v>15.22</v>
      </c>
      <c r="CD28" s="30">
        <v>10.97</v>
      </c>
      <c r="CE28" s="30">
        <v>1.72</v>
      </c>
      <c r="CF28" s="30">
        <v>1.87</v>
      </c>
      <c r="CG28" s="18"/>
      <c r="CH28" s="9" t="s">
        <v>59</v>
      </c>
      <c r="CI28" s="31">
        <f>BG28/[1]KNP_Goal!L28</f>
        <v>1.2045971914996096</v>
      </c>
      <c r="CJ28" s="31">
        <f>BI28/[1]KNP_Goal!N28</f>
        <v>0.4123968879835474</v>
      </c>
      <c r="CK28" s="19">
        <f>BG28-[1]KNP_Goal!L28</f>
        <v>4.7625092355620957</v>
      </c>
      <c r="CL28" s="19">
        <f>BI28-[1]KNP_Goal!N28</f>
        <v>-21.885673882516755</v>
      </c>
      <c r="CO28" s="26" t="s">
        <v>69</v>
      </c>
      <c r="CP28" s="29" t="s">
        <v>59</v>
      </c>
      <c r="CQ28" s="10">
        <v>0.01</v>
      </c>
      <c r="CR28" s="11">
        <v>0</v>
      </c>
      <c r="CS28" s="32">
        <v>172.09827020586874</v>
      </c>
      <c r="CT28" s="32">
        <v>28.415360546180878</v>
      </c>
      <c r="CU28" s="32">
        <v>3.4704371970611434</v>
      </c>
      <c r="CV28" s="32">
        <v>5.0961049722618812</v>
      </c>
      <c r="CW28" s="32">
        <v>0.44983359363668263</v>
      </c>
      <c r="CX28" s="32">
        <v>5.2191398044919532</v>
      </c>
      <c r="CY28" s="32">
        <v>2.5669538936795324</v>
      </c>
      <c r="CZ28" s="32">
        <v>21.205983213392354</v>
      </c>
      <c r="DA28" s="32">
        <v>8.1910979124073648</v>
      </c>
      <c r="DB28" s="32">
        <v>31.833169085040279</v>
      </c>
      <c r="DC28" s="32">
        <v>7.0739819757782056</v>
      </c>
      <c r="DD28" s="32">
        <v>68.304232186618208</v>
      </c>
      <c r="DE28" s="32">
        <v>0</v>
      </c>
      <c r="DF28" s="32">
        <v>0</v>
      </c>
      <c r="DG28" s="32">
        <v>3.4968641301196142</v>
      </c>
      <c r="DH28" s="32">
        <v>10.346872567765502</v>
      </c>
      <c r="DI28" s="32">
        <v>0.20157733672681233</v>
      </c>
      <c r="DJ28" s="32">
        <v>3.7804839010039348</v>
      </c>
      <c r="DK28" s="32">
        <v>17.82579793561586</v>
      </c>
      <c r="DL28" s="32">
        <v>0.11245839840917064</v>
      </c>
      <c r="DM28" s="32">
        <v>6.8238524259814675</v>
      </c>
      <c r="DN28" s="32">
        <v>0.46255552973513553</v>
      </c>
      <c r="DO28" s="32">
        <v>0.57739918386428124</v>
      </c>
      <c r="DP28" s="32">
        <v>1.420444948354608</v>
      </c>
      <c r="DQ28" s="32">
        <v>0.35014083663721296</v>
      </c>
      <c r="DR28" s="32">
        <v>2.8065631964479362E-2</v>
      </c>
      <c r="DS28" s="32">
        <v>0.10587092991956155</v>
      </c>
      <c r="DT28" s="32">
        <v>1.010597886163916</v>
      </c>
      <c r="DU28" s="32">
        <v>0.54934488179893304</v>
      </c>
      <c r="DV28" s="32">
        <v>17.474801191118814</v>
      </c>
      <c r="DW28" s="32">
        <v>9.7815473662686028</v>
      </c>
      <c r="DX28" s="32">
        <v>1.6901872599078973</v>
      </c>
      <c r="DY28" s="32">
        <v>0.36314360619851982</v>
      </c>
      <c r="DZ28" s="18"/>
      <c r="EA28" s="9" t="s">
        <v>59</v>
      </c>
      <c r="EB28" s="31" t="e">
        <f>CZ28/[1]KNP_Goal!BE28</f>
        <v>#DIV/0!</v>
      </c>
      <c r="EC28" s="31" t="e">
        <f>DB28/[1]KNP_Goal!BG28</f>
        <v>#DIV/0!</v>
      </c>
      <c r="ED28" s="19">
        <f>CZ28-[1]KNP_Goal!BE28</f>
        <v>21.205983213392354</v>
      </c>
      <c r="EE28" s="19">
        <f>DB28-[1]KNP_Goal!BG28</f>
        <v>31.833169085040279</v>
      </c>
      <c r="EF28">
        <v>0.75</v>
      </c>
      <c r="EG28" s="49">
        <v>9.73</v>
      </c>
      <c r="EH28" s="33">
        <f t="shared" si="1"/>
        <v>8.98</v>
      </c>
      <c r="EI28" s="49">
        <v>172.1</v>
      </c>
      <c r="EJ28" s="19">
        <f t="shared" si="2"/>
        <v>171.35</v>
      </c>
      <c r="EP28" s="26" t="s">
        <v>69</v>
      </c>
      <c r="EQ28" s="29" t="s">
        <v>59</v>
      </c>
      <c r="ER28" s="10">
        <v>0.01</v>
      </c>
      <c r="ES28" s="11">
        <v>0</v>
      </c>
      <c r="ET28" s="56">
        <v>172.09827020586874</v>
      </c>
      <c r="EU28" s="56">
        <v>28.415360546180878</v>
      </c>
      <c r="EV28" s="56">
        <v>3.4704371970611434</v>
      </c>
      <c r="EW28" s="56">
        <v>5.0961049722618812</v>
      </c>
      <c r="EX28" s="56">
        <v>0.44983359363668263</v>
      </c>
      <c r="EY28" s="56">
        <v>5.2191398044919532</v>
      </c>
      <c r="EZ28" s="56">
        <v>2.5669538936795324</v>
      </c>
      <c r="FA28" s="56">
        <v>21.205983213392354</v>
      </c>
      <c r="FB28" s="56">
        <v>8.1910979124073648</v>
      </c>
      <c r="FC28" s="56">
        <v>31.833169085040279</v>
      </c>
      <c r="FD28" s="56">
        <v>7.0739819757782056</v>
      </c>
      <c r="FE28" s="56">
        <v>68.304232186618208</v>
      </c>
      <c r="FF28" s="56">
        <v>0</v>
      </c>
      <c r="FG28" s="56">
        <v>0</v>
      </c>
      <c r="FH28" s="56">
        <v>3.4968641301196142</v>
      </c>
      <c r="FI28" s="56">
        <v>10.346872567765502</v>
      </c>
      <c r="FJ28" s="56">
        <v>0.20157733672681233</v>
      </c>
      <c r="FK28" s="56">
        <v>3.7804839010039348</v>
      </c>
      <c r="FL28" s="56">
        <v>17.82579793561586</v>
      </c>
      <c r="FM28" s="56">
        <v>0.11245839840917064</v>
      </c>
      <c r="FN28" s="56">
        <v>6.8238524259814675</v>
      </c>
      <c r="FO28" s="56">
        <v>0.46255552973513553</v>
      </c>
      <c r="FP28" s="56">
        <v>0.57739918386428124</v>
      </c>
      <c r="FQ28" s="56">
        <v>1.420444948354608</v>
      </c>
      <c r="FR28" s="56">
        <v>0.35014083663721296</v>
      </c>
      <c r="FS28" s="56">
        <v>2.8065631964479362E-2</v>
      </c>
      <c r="FT28" s="56">
        <v>0.10587092991956155</v>
      </c>
      <c r="FU28" s="56">
        <v>1.010597886163916</v>
      </c>
      <c r="FV28" s="56">
        <v>0.54934488179893304</v>
      </c>
      <c r="FW28" s="56">
        <v>17.474801191118814</v>
      </c>
      <c r="FX28" s="56">
        <v>9.7815473662686028</v>
      </c>
      <c r="FY28" s="56">
        <v>1.6901872599078973</v>
      </c>
      <c r="FZ28" s="56">
        <v>0.36314360619851982</v>
      </c>
      <c r="GA28" s="18"/>
      <c r="GB28" s="9" t="s">
        <v>59</v>
      </c>
      <c r="GC28" s="31" t="e">
        <f>FA28/[1]KNP_Goal!DD28</f>
        <v>#DIV/0!</v>
      </c>
      <c r="GD28" s="31" t="e">
        <f>FC28/[1]KNP_Goal!DF28</f>
        <v>#DIV/0!</v>
      </c>
      <c r="GE28" s="19">
        <f>FA28-[1]KNP_Goal!DD28</f>
        <v>21.205983213392354</v>
      </c>
      <c r="GF28" s="19">
        <f>FC28-[1]KNP_Goal!DF28</f>
        <v>31.833169085040279</v>
      </c>
      <c r="GG28">
        <v>0.75</v>
      </c>
      <c r="GH28" s="49">
        <v>9.73</v>
      </c>
      <c r="GI28" s="33">
        <f t="shared" si="3"/>
        <v>8.98</v>
      </c>
      <c r="GJ28" s="49">
        <v>172.1</v>
      </c>
      <c r="GK28" s="33">
        <f t="shared" si="4"/>
        <v>171.35</v>
      </c>
      <c r="GQ28" s="26" t="s">
        <v>69</v>
      </c>
      <c r="GR28" s="29" t="s">
        <v>59</v>
      </c>
      <c r="GS28" s="10">
        <v>0.01</v>
      </c>
      <c r="GT28" s="51">
        <v>150.80000000000001</v>
      </c>
      <c r="GU28" s="51">
        <v>27.07</v>
      </c>
      <c r="GV28" s="51">
        <v>3.18</v>
      </c>
      <c r="GW28" s="51">
        <v>6.2</v>
      </c>
      <c r="GX28" s="51">
        <v>0.14000000000000001</v>
      </c>
      <c r="GY28" s="51">
        <v>4.0999999999999996</v>
      </c>
      <c r="GZ28" s="51">
        <v>2.2999999999999998</v>
      </c>
      <c r="HA28" s="51">
        <v>20.239999999999998</v>
      </c>
      <c r="HB28" s="51">
        <v>7.2</v>
      </c>
      <c r="HC28" s="51">
        <v>16.670000000000002</v>
      </c>
      <c r="HD28" s="51">
        <v>4.54</v>
      </c>
      <c r="HE28" s="51">
        <v>48.65</v>
      </c>
      <c r="HF28" s="51">
        <v>54.85</v>
      </c>
      <c r="HG28" s="51">
        <v>2.44</v>
      </c>
      <c r="HH28" s="51">
        <v>2.84</v>
      </c>
      <c r="HI28" s="51">
        <v>7.93</v>
      </c>
      <c r="HJ28" s="51">
        <v>0.14000000000000001</v>
      </c>
      <c r="HK28" s="51">
        <v>4.9400000000000004</v>
      </c>
      <c r="HL28" s="51">
        <v>15.86</v>
      </c>
      <c r="HM28" s="51">
        <v>0.37</v>
      </c>
      <c r="HN28" s="51">
        <v>8.59</v>
      </c>
      <c r="HO28" s="51">
        <v>0.45</v>
      </c>
      <c r="HP28" s="51">
        <v>0.55000000000000004</v>
      </c>
      <c r="HQ28" s="51">
        <v>1.17</v>
      </c>
      <c r="HR28" s="51">
        <v>0.32</v>
      </c>
      <c r="HS28" s="51">
        <v>0.02</v>
      </c>
      <c r="HT28" s="51">
        <v>2.74</v>
      </c>
      <c r="HU28" s="51">
        <v>0.86</v>
      </c>
      <c r="HV28" s="51">
        <v>0.51</v>
      </c>
      <c r="HW28" s="51">
        <v>15.15</v>
      </c>
      <c r="HX28" s="51">
        <v>9.6</v>
      </c>
      <c r="HY28" s="51">
        <v>1.33</v>
      </c>
      <c r="HZ28" s="51">
        <v>1.67</v>
      </c>
      <c r="IA28" s="18"/>
      <c r="IB28" s="37">
        <f>GV28-[1]KNP_Goal!G203</f>
        <v>1.1200000000000001</v>
      </c>
      <c r="IC28" s="38">
        <f t="shared" si="5"/>
        <v>0.35220125786163525</v>
      </c>
      <c r="IJ28" s="29" t="s">
        <v>59</v>
      </c>
      <c r="IK28" s="10">
        <v>0.01</v>
      </c>
      <c r="IL28" s="71">
        <v>173.5</v>
      </c>
      <c r="IM28" s="71">
        <v>34.03</v>
      </c>
      <c r="IN28" s="71">
        <v>2.91</v>
      </c>
      <c r="IO28" s="71">
        <v>6.65</v>
      </c>
      <c r="IP28" s="71">
        <v>0.11</v>
      </c>
      <c r="IQ28" s="71">
        <v>4.0599999999999996</v>
      </c>
      <c r="IR28" s="71">
        <v>2.1</v>
      </c>
      <c r="IS28" s="71">
        <v>23.78</v>
      </c>
      <c r="IT28" s="71">
        <v>8.76</v>
      </c>
      <c r="IU28" s="71">
        <v>23.72</v>
      </c>
      <c r="IV28" s="71">
        <v>6.57</v>
      </c>
      <c r="IW28" s="71">
        <v>62.84</v>
      </c>
      <c r="IX28" s="71">
        <v>0</v>
      </c>
      <c r="IY28" s="71">
        <v>0</v>
      </c>
      <c r="IZ28" s="71">
        <v>2.97</v>
      </c>
      <c r="JA28" s="71">
        <v>8.2799999999999994</v>
      </c>
      <c r="JB28" s="71">
        <v>0.16</v>
      </c>
      <c r="JC28" s="71">
        <v>5.08</v>
      </c>
      <c r="JD28" s="71">
        <v>16.489999999999998</v>
      </c>
      <c r="JE28" s="71">
        <v>1.7</v>
      </c>
      <c r="JF28" s="71">
        <v>7.41</v>
      </c>
      <c r="JG28" s="71">
        <v>0.46</v>
      </c>
      <c r="JH28" s="71">
        <v>0.56999999999999995</v>
      </c>
      <c r="JI28" s="71">
        <v>1.19</v>
      </c>
      <c r="JJ28" s="71">
        <v>0.34</v>
      </c>
      <c r="JK28" s="71">
        <v>0.01</v>
      </c>
      <c r="JL28" s="71">
        <v>0.23</v>
      </c>
      <c r="JM28" s="71">
        <v>0.88</v>
      </c>
      <c r="JN28" s="71">
        <v>0.47</v>
      </c>
      <c r="JO28" s="71">
        <v>16.14</v>
      </c>
      <c r="JP28" s="71">
        <v>11.67</v>
      </c>
      <c r="JQ28" s="71">
        <v>1.58</v>
      </c>
      <c r="JR28" s="71">
        <v>1.67</v>
      </c>
      <c r="JS28" s="18"/>
      <c r="JT28" s="37">
        <f>IN28-[1]KNP_Goal!AY203</f>
        <v>2.91</v>
      </c>
      <c r="JU28" s="38">
        <f t="shared" si="16"/>
        <v>1</v>
      </c>
      <c r="KA28" s="40">
        <f>KD28-[1]Exec!I28</f>
        <v>0</v>
      </c>
      <c r="KB28" s="29" t="s">
        <v>59</v>
      </c>
      <c r="KC28" s="10">
        <v>0.01</v>
      </c>
      <c r="KD28" s="47">
        <v>171.5</v>
      </c>
      <c r="KE28" s="47">
        <v>34.29</v>
      </c>
      <c r="KF28" s="47">
        <v>3.03</v>
      </c>
      <c r="KG28" s="47">
        <v>6.83</v>
      </c>
      <c r="KH28" s="47">
        <v>0.14000000000000001</v>
      </c>
      <c r="KI28" s="47">
        <v>4.07</v>
      </c>
      <c r="KJ28" s="47">
        <v>2.0699999999999998</v>
      </c>
      <c r="KK28" s="47">
        <v>24.63</v>
      </c>
      <c r="KL28" s="47">
        <v>9.0399999999999991</v>
      </c>
      <c r="KM28" s="47">
        <v>22.08</v>
      </c>
      <c r="KN28" s="47">
        <v>6.01</v>
      </c>
      <c r="KO28" s="47">
        <v>61.77</v>
      </c>
      <c r="KP28" s="47">
        <v>0</v>
      </c>
      <c r="KQ28" s="47">
        <v>0</v>
      </c>
      <c r="KR28" s="47">
        <v>3.02</v>
      </c>
      <c r="KS28" s="47">
        <v>8.48</v>
      </c>
      <c r="KT28" s="47">
        <v>0.16</v>
      </c>
      <c r="KU28" s="47">
        <v>5.22</v>
      </c>
      <c r="KV28" s="47">
        <v>16.88</v>
      </c>
      <c r="KW28" s="47">
        <v>1.48</v>
      </c>
      <c r="KX28" s="47">
        <v>7.19</v>
      </c>
      <c r="KY28" s="47">
        <v>0.46</v>
      </c>
      <c r="KZ28" s="47">
        <v>0.56999999999999995</v>
      </c>
      <c r="LA28" s="47">
        <v>1.1499999999999999</v>
      </c>
      <c r="LB28" s="47">
        <v>0.34</v>
      </c>
      <c r="LC28" s="47">
        <v>0.01</v>
      </c>
      <c r="LD28" s="47">
        <v>0.23</v>
      </c>
      <c r="LE28" s="47">
        <v>1.02</v>
      </c>
      <c r="LF28" s="47">
        <v>0.54</v>
      </c>
      <c r="LG28" s="47">
        <v>16.63</v>
      </c>
      <c r="LH28" s="47">
        <v>10.07</v>
      </c>
      <c r="LI28" s="47">
        <v>1.46</v>
      </c>
      <c r="LJ28" s="47">
        <v>1.28</v>
      </c>
      <c r="LK28" s="18"/>
      <c r="LL28" s="72">
        <v>1.58</v>
      </c>
      <c r="LM28" s="55">
        <v>0.25</v>
      </c>
    </row>
    <row r="29" spans="1:325" ht="15.75" customHeight="1" x14ac:dyDescent="0.35">
      <c r="A29" s="44" t="s">
        <v>70</v>
      </c>
      <c r="B29" s="9" t="s">
        <v>60</v>
      </c>
      <c r="C29" s="10">
        <v>0.03</v>
      </c>
      <c r="D29" s="11">
        <v>0</v>
      </c>
      <c r="E29" s="20">
        <v>355.10977893591007</v>
      </c>
      <c r="F29" s="20">
        <v>29.324078629730078</v>
      </c>
      <c r="G29" s="20">
        <v>4.9172777306083706</v>
      </c>
      <c r="H29" s="20">
        <v>6.7980612289231361</v>
      </c>
      <c r="I29" s="20">
        <v>0.16516022014923651</v>
      </c>
      <c r="J29" s="20">
        <v>2.8840158756862664</v>
      </c>
      <c r="K29" s="20">
        <v>1.1049456462279035</v>
      </c>
      <c r="L29" s="20">
        <v>54.93204616353588</v>
      </c>
      <c r="M29" s="20">
        <v>19.695980942549191</v>
      </c>
      <c r="N29" s="20">
        <v>150.77620918298774</v>
      </c>
      <c r="O29" s="20">
        <v>30.680011386909328</v>
      </c>
      <c r="P29" s="20">
        <v>256.08424767598211</v>
      </c>
      <c r="Q29" s="20">
        <v>0</v>
      </c>
      <c r="R29" s="20">
        <v>0</v>
      </c>
      <c r="S29" s="20">
        <v>3.5715579048998389</v>
      </c>
      <c r="T29" s="20">
        <v>12.224093152961427</v>
      </c>
      <c r="U29" s="20">
        <v>0.33934265741787528</v>
      </c>
      <c r="V29" s="20">
        <v>11.466787516224095</v>
      </c>
      <c r="W29" s="20">
        <v>27.601781231503235</v>
      </c>
      <c r="X29" s="20">
        <v>0.71436815620870608</v>
      </c>
      <c r="Y29" s="20">
        <v>2.3570367668675938</v>
      </c>
      <c r="Z29" s="20">
        <v>1.3464305057317481</v>
      </c>
      <c r="AA29" s="20">
        <v>0.18607702361087361</v>
      </c>
      <c r="AB29" s="20">
        <v>1.6071687055845845</v>
      </c>
      <c r="AC29" s="20">
        <v>1.1050445659080708</v>
      </c>
      <c r="AD29" s="20">
        <v>1.7390198111212986E-2</v>
      </c>
      <c r="AE29" s="20">
        <v>8.9814558535089614E-2</v>
      </c>
      <c r="AF29" s="20">
        <v>0</v>
      </c>
      <c r="AG29" s="20">
        <v>2.411878509445662E-2</v>
      </c>
      <c r="AH29" s="20">
        <v>0.52323432115080004</v>
      </c>
      <c r="AI29" s="20">
        <v>11.651990496410502</v>
      </c>
      <c r="AJ29" s="20">
        <v>1.6184309179060483</v>
      </c>
      <c r="AK29" s="20">
        <v>4.9891056959800153</v>
      </c>
      <c r="AL29" s="18"/>
      <c r="AM29" s="18">
        <f t="shared" si="0"/>
        <v>205.70825534652363</v>
      </c>
      <c r="AN29" s="9"/>
      <c r="AO29" s="27"/>
      <c r="AP29" s="28"/>
      <c r="AQ29" s="28"/>
      <c r="AV29" s="44" t="s">
        <v>70</v>
      </c>
      <c r="AW29" s="29" t="s">
        <v>60</v>
      </c>
      <c r="AX29" s="10">
        <v>0.03</v>
      </c>
      <c r="AY29" s="11">
        <v>0</v>
      </c>
      <c r="AZ29" s="30">
        <v>414.25770174039894</v>
      </c>
      <c r="BA29" s="30">
        <v>32.663379092010175</v>
      </c>
      <c r="BB29" s="30">
        <v>5.6841083831889003</v>
      </c>
      <c r="BC29" s="30">
        <v>7.7800673805437821</v>
      </c>
      <c r="BD29" s="30">
        <v>0.15060808024386968</v>
      </c>
      <c r="BE29" s="30">
        <v>2.7253677562191161</v>
      </c>
      <c r="BF29" s="30">
        <v>1.4268824488764735</v>
      </c>
      <c r="BG29" s="30">
        <v>65.180278369012314</v>
      </c>
      <c r="BH29" s="30">
        <v>22.913907650841921</v>
      </c>
      <c r="BI29" s="30">
        <v>173.4073943879873</v>
      </c>
      <c r="BJ29" s="30">
        <v>45.899102945378637</v>
      </c>
      <c r="BK29" s="30">
        <v>307.40068335322013</v>
      </c>
      <c r="BL29" s="30">
        <v>1.737514292136326E-5</v>
      </c>
      <c r="BM29" s="30">
        <v>0</v>
      </c>
      <c r="BN29" s="30">
        <v>4.1240148802858592</v>
      </c>
      <c r="BO29" s="30">
        <v>13.905181645245218</v>
      </c>
      <c r="BP29" s="30">
        <v>0.41765156500391043</v>
      </c>
      <c r="BQ29" s="30">
        <v>9.3852870217577546</v>
      </c>
      <c r="BR29" s="30">
        <v>27.832135112292743</v>
      </c>
      <c r="BS29" s="30">
        <v>0.70899109161767049</v>
      </c>
      <c r="BT29" s="30">
        <v>2.3271919701669597</v>
      </c>
      <c r="BU29" s="30">
        <v>1.3354378410159411</v>
      </c>
      <c r="BV29" s="30">
        <v>0.26193156724533018</v>
      </c>
      <c r="BW29" s="30">
        <v>1.6649173748791763</v>
      </c>
      <c r="BX29" s="30">
        <v>1.0594571755514191</v>
      </c>
      <c r="BY29" s="30">
        <v>3.1785896323795457E-2</v>
      </c>
      <c r="BZ29" s="30">
        <v>8.6131085045258682E-2</v>
      </c>
      <c r="CA29" s="30">
        <v>0</v>
      </c>
      <c r="CB29" s="30">
        <v>1.4602860668471279E-2</v>
      </c>
      <c r="CC29" s="30">
        <v>-1.0233527258466109</v>
      </c>
      <c r="CD29" s="30">
        <v>11.779220877864303</v>
      </c>
      <c r="CE29" s="30">
        <v>1.4359584048456062</v>
      </c>
      <c r="CF29" s="30">
        <v>8.9121793392835684</v>
      </c>
      <c r="CG29" s="18"/>
      <c r="CH29" s="45" t="s">
        <v>60</v>
      </c>
      <c r="CI29" s="31">
        <f>BG29/[1]KNP_Goal!L29</f>
        <v>1.5843376892806151</v>
      </c>
      <c r="CJ29" s="31">
        <f>BI29/[1]KNP_Goal!N29</f>
        <v>1.6450632604424205</v>
      </c>
      <c r="CK29" s="19">
        <f>BG29-[1]KNP_Goal!L29</f>
        <v>24.039883357259427</v>
      </c>
      <c r="CL29" s="19">
        <f>BI29-[1]KNP_Goal!N29</f>
        <v>67.996618670248992</v>
      </c>
      <c r="CO29" s="44" t="s">
        <v>70</v>
      </c>
      <c r="CP29" s="29" t="s">
        <v>60</v>
      </c>
      <c r="CQ29" s="10">
        <v>0.03</v>
      </c>
      <c r="CR29" s="11">
        <v>0</v>
      </c>
      <c r="CS29" s="32">
        <v>413.42829823433283</v>
      </c>
      <c r="CT29" s="32">
        <v>31.446452719605762</v>
      </c>
      <c r="CU29" s="32">
        <v>5.6647897567933088</v>
      </c>
      <c r="CV29" s="32">
        <v>8.2263966972119533</v>
      </c>
      <c r="CW29" s="32">
        <v>0.5000659198273778</v>
      </c>
      <c r="CX29" s="32">
        <v>2.1442286062145794</v>
      </c>
      <c r="CY29" s="32">
        <v>1.1065448273663929</v>
      </c>
      <c r="CZ29" s="32">
        <v>60.664552060254316</v>
      </c>
      <c r="DA29" s="32">
        <v>20.266259959490167</v>
      </c>
      <c r="DB29" s="32">
        <v>171.99016903887846</v>
      </c>
      <c r="DC29" s="32">
        <v>58.493864882388458</v>
      </c>
      <c r="DD29" s="32">
        <v>311.41484594101138</v>
      </c>
      <c r="DE29" s="32">
        <v>0</v>
      </c>
      <c r="DF29" s="32">
        <v>0</v>
      </c>
      <c r="DG29" s="32">
        <v>3.8968643098037026</v>
      </c>
      <c r="DH29" s="32">
        <v>12.537332817163009</v>
      </c>
      <c r="DI29" s="32">
        <v>0.3318806162737668</v>
      </c>
      <c r="DJ29" s="32">
        <v>8.8907550251882643</v>
      </c>
      <c r="DK29" s="32">
        <v>25.656832768428742</v>
      </c>
      <c r="DL29" s="32">
        <v>0.75009887974106682</v>
      </c>
      <c r="DM29" s="32">
        <v>2.4387667349915838</v>
      </c>
      <c r="DN29" s="32">
        <v>1.2270645482995244</v>
      </c>
      <c r="DO29" s="32">
        <v>0.70611906510135214</v>
      </c>
      <c r="DP29" s="32">
        <v>1.5025142521901926</v>
      </c>
      <c r="DQ29" s="32">
        <v>0.87061460626177067</v>
      </c>
      <c r="DR29" s="32">
        <v>2.2661149158391888E-2</v>
      </c>
      <c r="DS29" s="32">
        <v>8.4011095066011746E-2</v>
      </c>
      <c r="DT29" s="32">
        <v>0</v>
      </c>
      <c r="DU29" s="32">
        <v>1.0204567068979173E-2</v>
      </c>
      <c r="DV29" s="32">
        <v>0.2012771009644207</v>
      </c>
      <c r="DW29" s="32">
        <v>10.771079917403714</v>
      </c>
      <c r="DX29" s="32">
        <v>2.327771146321425</v>
      </c>
      <c r="DY29" s="32">
        <v>6.355957935305014</v>
      </c>
      <c r="DZ29" s="18"/>
      <c r="EA29" s="45" t="s">
        <v>60</v>
      </c>
      <c r="EB29" s="31" t="e">
        <f>CZ29/[1]KNP_Goal!BE29</f>
        <v>#DIV/0!</v>
      </c>
      <c r="EC29" s="31" t="e">
        <f>DB29/[1]KNP_Goal!BG29</f>
        <v>#DIV/0!</v>
      </c>
      <c r="ED29" s="19">
        <f>CZ29-[1]KNP_Goal!BE29</f>
        <v>60.664552060254316</v>
      </c>
      <c r="EE29" s="19">
        <f>DB29-[1]KNP_Goal!BG29</f>
        <v>171.99016903887846</v>
      </c>
      <c r="EF29">
        <v>0.75</v>
      </c>
      <c r="EG29" s="49">
        <v>11.521079917403714</v>
      </c>
      <c r="EH29" s="33">
        <f t="shared" si="1"/>
        <v>10.771079917403714</v>
      </c>
      <c r="EI29" s="49">
        <v>414.17829823433283</v>
      </c>
      <c r="EJ29" s="19">
        <f t="shared" si="2"/>
        <v>413.42829823433283</v>
      </c>
      <c r="EP29" s="44" t="s">
        <v>70</v>
      </c>
      <c r="EQ29" s="29" t="s">
        <v>60</v>
      </c>
      <c r="ER29" s="10">
        <v>0.03</v>
      </c>
      <c r="ES29" s="11">
        <v>0</v>
      </c>
      <c r="ET29" s="20">
        <v>414.1</v>
      </c>
      <c r="EU29" s="20">
        <v>31.391726926462884</v>
      </c>
      <c r="EV29" s="20">
        <v>6.3826497637127062</v>
      </c>
      <c r="EW29" s="20">
        <v>8.144096376209216</v>
      </c>
      <c r="EX29" s="20">
        <v>0.47918344009902447</v>
      </c>
      <c r="EY29" s="20">
        <v>3.9136452363984806</v>
      </c>
      <c r="EZ29" s="20">
        <v>1.8955350374252089</v>
      </c>
      <c r="FA29" s="20">
        <v>64.274321139186853</v>
      </c>
      <c r="FB29" s="20">
        <v>20.953420969438742</v>
      </c>
      <c r="FC29" s="20">
        <v>168.92613613369986</v>
      </c>
      <c r="FD29" s="20">
        <v>55.20254357991557</v>
      </c>
      <c r="FE29" s="20">
        <v>309.35642182224103</v>
      </c>
      <c r="FF29" s="20">
        <v>0</v>
      </c>
      <c r="FG29" s="20">
        <v>0</v>
      </c>
      <c r="FH29" s="20">
        <v>4.1175872147377488</v>
      </c>
      <c r="FI29" s="20">
        <v>13.213465327233482</v>
      </c>
      <c r="FJ29" s="20">
        <v>0.35842307454634076</v>
      </c>
      <c r="FK29" s="20">
        <v>10.818700539168503</v>
      </c>
      <c r="FL29" s="20">
        <v>28.508176155686076</v>
      </c>
      <c r="FM29" s="20">
        <v>0.73055955430025254</v>
      </c>
      <c r="FN29" s="20">
        <v>2.2265371499018429</v>
      </c>
      <c r="FO29" s="20">
        <v>1.3183669037176875</v>
      </c>
      <c r="FP29" s="20">
        <v>0.6831232502537431</v>
      </c>
      <c r="FQ29" s="20">
        <v>1.6493052421380032</v>
      </c>
      <c r="FR29" s="20">
        <v>1.1684956610319615</v>
      </c>
      <c r="FS29" s="20">
        <v>2.523677217558129E-2</v>
      </c>
      <c r="FT29" s="20">
        <v>0.12393663163009505</v>
      </c>
      <c r="FU29" s="20">
        <v>0</v>
      </c>
      <c r="FV29" s="20">
        <v>2.7039807196956846E-2</v>
      </c>
      <c r="FW29" s="20">
        <v>0.59474714462934708</v>
      </c>
      <c r="FX29" s="20">
        <v>10.895576830248123</v>
      </c>
      <c r="FY29" s="20">
        <v>1.3068641810711485</v>
      </c>
      <c r="FZ29" s="20">
        <v>3.2567167335799354</v>
      </c>
      <c r="GA29" s="18"/>
      <c r="GB29" s="45" t="s">
        <v>60</v>
      </c>
      <c r="GC29" s="31" t="e">
        <f>FA29/[1]KNP_Goal!DD29</f>
        <v>#DIV/0!</v>
      </c>
      <c r="GD29" s="31" t="e">
        <f>FC29/[1]KNP_Goal!DF29</f>
        <v>#DIV/0!</v>
      </c>
      <c r="GE29" s="19">
        <f>FA29-[1]KNP_Goal!DD29</f>
        <v>64.274321139186853</v>
      </c>
      <c r="GF29" s="19">
        <f>FC29-[1]KNP_Goal!DF29</f>
        <v>168.92613613369986</v>
      </c>
      <c r="GG29">
        <v>0.75</v>
      </c>
      <c r="GH29" s="49">
        <v>11.521079917403714</v>
      </c>
      <c r="GI29" s="33">
        <f t="shared" si="3"/>
        <v>10.771079917403714</v>
      </c>
      <c r="GJ29" s="49">
        <v>414.17829823433283</v>
      </c>
      <c r="GK29" s="33">
        <f t="shared" si="4"/>
        <v>413.42829823433283</v>
      </c>
      <c r="GQ29" s="44" t="s">
        <v>70</v>
      </c>
      <c r="GR29" s="29" t="s">
        <v>60</v>
      </c>
      <c r="GS29" s="10">
        <v>0.03</v>
      </c>
      <c r="GT29" s="51">
        <v>402.6350369956175</v>
      </c>
      <c r="GU29" s="51">
        <v>29.855914994826758</v>
      </c>
      <c r="GV29" s="51">
        <v>5.9112927210336874</v>
      </c>
      <c r="GW29" s="51">
        <v>8.1820486820997083</v>
      </c>
      <c r="GX29" s="51">
        <v>0.37687729044223578</v>
      </c>
      <c r="GY29" s="51">
        <v>4.5699443747317492</v>
      </c>
      <c r="GZ29" s="51">
        <v>2.0487837766139223</v>
      </c>
      <c r="HA29" s="51">
        <v>58.099758683728375</v>
      </c>
      <c r="HB29" s="51">
        <v>19.636529448527678</v>
      </c>
      <c r="HC29" s="51">
        <v>172.47162135226674</v>
      </c>
      <c r="HD29" s="51">
        <v>54.011740899920241</v>
      </c>
      <c r="HE29" s="51">
        <v>304.21965038444301</v>
      </c>
      <c r="HF29" s="51">
        <v>0</v>
      </c>
      <c r="HG29" s="51">
        <v>0</v>
      </c>
      <c r="HH29" s="51">
        <v>3.7376045762606727</v>
      </c>
      <c r="HI29" s="51">
        <v>11.553439091643233</v>
      </c>
      <c r="HJ29" s="51">
        <v>0.32240738115247103</v>
      </c>
      <c r="HK29" s="51">
        <v>10.172937286557271</v>
      </c>
      <c r="HL29" s="51">
        <v>25.786388335613648</v>
      </c>
      <c r="HM29" s="51">
        <v>0.54483018175833009</v>
      </c>
      <c r="HN29" s="51">
        <v>1.9393499513194707</v>
      </c>
      <c r="HO29" s="51">
        <v>1.2572098039673438</v>
      </c>
      <c r="HP29" s="51">
        <v>0.57230263633393286</v>
      </c>
      <c r="HQ29" s="51">
        <v>1.5267354091385561</v>
      </c>
      <c r="HR29" s="51">
        <v>0.9742343223258132</v>
      </c>
      <c r="HS29" s="51">
        <v>2.3656721841399574E-2</v>
      </c>
      <c r="HT29" s="51">
        <v>0.1407081631239982</v>
      </c>
      <c r="HU29" s="51">
        <v>0</v>
      </c>
      <c r="HV29" s="51">
        <v>2.5923530845703716E-2</v>
      </c>
      <c r="HW29" s="51">
        <v>0.35865462069171539</v>
      </c>
      <c r="HX29" s="51">
        <v>10.544553078376843</v>
      </c>
      <c r="HY29" s="51">
        <v>1.1650246218478111</v>
      </c>
      <c r="HZ29" s="51">
        <v>2.6109533942419034</v>
      </c>
      <c r="IA29" s="18"/>
      <c r="IB29" s="37">
        <f>GV29-[1]KNP_Goal!G204</f>
        <v>1.2687911260336877</v>
      </c>
      <c r="IC29" s="38">
        <f t="shared" si="5"/>
        <v>0.21463852086347343</v>
      </c>
      <c r="IJ29" s="29" t="s">
        <v>60</v>
      </c>
      <c r="IK29" s="10">
        <v>0.03</v>
      </c>
      <c r="IL29" s="68">
        <v>335.63124984403589</v>
      </c>
      <c r="IM29" s="68">
        <v>27.514745281217689</v>
      </c>
      <c r="IN29" s="68">
        <v>4.9690877827798792</v>
      </c>
      <c r="IO29" s="68">
        <v>7.2765559249531133</v>
      </c>
      <c r="IP29" s="68">
        <v>0.3149192316747228</v>
      </c>
      <c r="IQ29" s="68">
        <v>2.9005960501089834</v>
      </c>
      <c r="IR29" s="68">
        <v>1.3070559104067538</v>
      </c>
      <c r="IS29" s="68">
        <v>48.061123060368551</v>
      </c>
      <c r="IT29" s="68">
        <v>16.218943435179266</v>
      </c>
      <c r="IU29" s="68">
        <v>144.65007056394643</v>
      </c>
      <c r="IV29" s="68">
        <v>38.780919815218454</v>
      </c>
      <c r="IW29" s="68">
        <v>247.71105687471271</v>
      </c>
      <c r="IX29" s="68">
        <v>0</v>
      </c>
      <c r="IY29" s="68">
        <v>0</v>
      </c>
      <c r="IZ29" s="68">
        <v>3.4758068361915062</v>
      </c>
      <c r="JA29" s="68">
        <v>10.458106434262941</v>
      </c>
      <c r="JB29" s="68">
        <v>0.30081288137457035</v>
      </c>
      <c r="JC29" s="68">
        <v>9.5708064971472258</v>
      </c>
      <c r="JD29" s="68">
        <v>23.805532648976243</v>
      </c>
      <c r="JE29" s="68">
        <v>0.57887596513591533</v>
      </c>
      <c r="JF29" s="68">
        <v>1.6933510595312042</v>
      </c>
      <c r="JG29" s="68">
        <v>1.5204362114904868</v>
      </c>
      <c r="JH29" s="68">
        <v>0.50411177416502984</v>
      </c>
      <c r="JI29" s="68">
        <v>1.39663784524129</v>
      </c>
      <c r="JJ29" s="68">
        <v>0.94931968720597926</v>
      </c>
      <c r="JK29" s="68">
        <v>1.9228849172943957E-2</v>
      </c>
      <c r="JL29" s="68">
        <v>0.1187604811197763</v>
      </c>
      <c r="JM29" s="68">
        <v>0</v>
      </c>
      <c r="JN29" s="68">
        <v>3.0456865420663476E-2</v>
      </c>
      <c r="JO29" s="68">
        <v>0.31802756374540153</v>
      </c>
      <c r="JP29" s="68">
        <v>9.7864690972919881</v>
      </c>
      <c r="JQ29" s="68">
        <v>1.1229631769775432</v>
      </c>
      <c r="JR29" s="68">
        <v>1.7930615627077486</v>
      </c>
      <c r="JS29" s="18"/>
      <c r="JT29" s="37">
        <f>IN29-[1]KNP_Goal!AY204</f>
        <v>4.9690877827798792</v>
      </c>
      <c r="JU29" s="38">
        <f t="shared" si="16"/>
        <v>1</v>
      </c>
      <c r="KA29" s="40">
        <f>KD29-[1]Exec!I29</f>
        <v>-2.7169999999955508E-2</v>
      </c>
      <c r="KB29" s="29" t="s">
        <v>60</v>
      </c>
      <c r="KC29" s="10">
        <v>0.03</v>
      </c>
      <c r="KD29" s="47">
        <v>301.87283000000002</v>
      </c>
      <c r="KE29" s="47">
        <v>26.258710000000001</v>
      </c>
      <c r="KF29" s="47">
        <v>4.8436880000000002</v>
      </c>
      <c r="KG29" s="47">
        <v>6.9470000000000001</v>
      </c>
      <c r="KH29" s="47">
        <v>0.36599999999999999</v>
      </c>
      <c r="KI29" s="47">
        <v>3.25</v>
      </c>
      <c r="KJ29" s="47">
        <v>1.4232199999999999</v>
      </c>
      <c r="KK29" s="47">
        <v>40.768939420000002</v>
      </c>
      <c r="KL29" s="47">
        <v>12.303888430000001</v>
      </c>
      <c r="KM29" s="47">
        <v>128.17065170000001</v>
      </c>
      <c r="KN29" s="47">
        <v>34.168037249999998</v>
      </c>
      <c r="KO29" s="47">
        <v>215.41151679999999</v>
      </c>
      <c r="KP29" s="47">
        <v>0</v>
      </c>
      <c r="KQ29" s="47">
        <v>0</v>
      </c>
      <c r="KR29" s="47">
        <v>0.2833</v>
      </c>
      <c r="KS29" s="47">
        <v>10.130000000000001</v>
      </c>
      <c r="KT29" s="47">
        <v>24.4038656</v>
      </c>
      <c r="KU29" s="47">
        <v>0.43419999999999997</v>
      </c>
      <c r="KV29" s="47">
        <v>1.687514</v>
      </c>
      <c r="KW29" s="47">
        <v>1.4020999999999999</v>
      </c>
      <c r="KX29" s="47">
        <v>0.50900000000000001</v>
      </c>
      <c r="KY29" s="47">
        <v>1.393</v>
      </c>
      <c r="KZ29" s="47">
        <v>0.86660999999999999</v>
      </c>
      <c r="LA29" s="47">
        <v>1.7090042999999999E-2</v>
      </c>
      <c r="LB29" s="47">
        <v>0.116374238</v>
      </c>
      <c r="LC29" s="47">
        <v>0</v>
      </c>
      <c r="LD29" s="47">
        <v>2.5943000000000001E-2</v>
      </c>
      <c r="LE29" s="47">
        <v>0.33099000000000001</v>
      </c>
      <c r="LF29" s="47">
        <v>9.6803399999999993</v>
      </c>
      <c r="LG29" s="47">
        <v>1.0844</v>
      </c>
      <c r="LH29" s="47">
        <v>1.410721364</v>
      </c>
      <c r="LI29" s="47">
        <v>1.9788624042234706</v>
      </c>
      <c r="LJ29" s="47">
        <v>1.2185708784498956</v>
      </c>
      <c r="LK29" s="18"/>
      <c r="LL29" s="47">
        <v>1.0674597890511992</v>
      </c>
      <c r="LM29" s="55">
        <v>0.25</v>
      </c>
    </row>
    <row r="30" spans="1:325" ht="15.75" customHeight="1" x14ac:dyDescent="0.35">
      <c r="A30" s="58" t="s">
        <v>69</v>
      </c>
      <c r="B30" s="9" t="s">
        <v>61</v>
      </c>
      <c r="C30" s="10">
        <v>0.02</v>
      </c>
      <c r="D30" s="11">
        <v>0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18"/>
      <c r="AM30" s="18">
        <f t="shared" si="0"/>
        <v>0</v>
      </c>
      <c r="AN30" s="9"/>
      <c r="AO30" s="27"/>
      <c r="AP30" s="28"/>
      <c r="AQ30" s="28"/>
      <c r="AV30" s="58" t="s">
        <v>69</v>
      </c>
      <c r="AW30" s="29" t="s">
        <v>61</v>
      </c>
      <c r="AX30" s="10">
        <v>0.02</v>
      </c>
      <c r="AY30" s="11">
        <v>0</v>
      </c>
      <c r="AZ30" s="30">
        <v>276.10000000000002</v>
      </c>
      <c r="BA30" s="30">
        <v>24.65</v>
      </c>
      <c r="BB30" s="30">
        <v>3.88</v>
      </c>
      <c r="BC30" s="30">
        <v>6.07</v>
      </c>
      <c r="BD30" s="30">
        <v>0</v>
      </c>
      <c r="BE30" s="30">
        <v>27.72</v>
      </c>
      <c r="BF30" s="30">
        <v>13.2</v>
      </c>
      <c r="BG30" s="30">
        <v>46.75</v>
      </c>
      <c r="BH30" s="30">
        <v>15.68</v>
      </c>
      <c r="BI30" s="30">
        <v>64.83</v>
      </c>
      <c r="BJ30" s="30">
        <v>20.34</v>
      </c>
      <c r="BK30" s="30">
        <v>147.6</v>
      </c>
      <c r="BL30" s="30">
        <v>0</v>
      </c>
      <c r="BM30" s="30">
        <v>0</v>
      </c>
      <c r="BN30" s="30">
        <v>4.88</v>
      </c>
      <c r="BO30" s="30">
        <v>18.2</v>
      </c>
      <c r="BP30" s="30">
        <v>0.71</v>
      </c>
      <c r="BQ30" s="30">
        <v>7.23</v>
      </c>
      <c r="BR30" s="30">
        <v>31.02</v>
      </c>
      <c r="BS30" s="30">
        <v>0.56999999999999995</v>
      </c>
      <c r="BT30" s="30">
        <v>1.97</v>
      </c>
      <c r="BU30" s="30">
        <v>2</v>
      </c>
      <c r="BV30" s="30">
        <v>0.16</v>
      </c>
      <c r="BW30" s="30">
        <v>1.32</v>
      </c>
      <c r="BX30" s="30">
        <v>0.5</v>
      </c>
      <c r="BY30" s="30">
        <v>0.01</v>
      </c>
      <c r="BZ30" s="30">
        <v>0.09</v>
      </c>
      <c r="CA30" s="30">
        <v>0</v>
      </c>
      <c r="CB30" s="30">
        <v>0.01</v>
      </c>
      <c r="CC30" s="30">
        <v>0.15</v>
      </c>
      <c r="CD30" s="30">
        <v>10.53</v>
      </c>
      <c r="CE30" s="30">
        <v>2.14</v>
      </c>
      <c r="CF30" s="30">
        <v>2.4700000000000002</v>
      </c>
      <c r="CG30" s="18"/>
      <c r="CH30" s="9" t="s">
        <v>61</v>
      </c>
      <c r="CI30" s="31">
        <f>BG30/[1]KNP_Goal!L30</f>
        <v>1.0997433939023638</v>
      </c>
      <c r="CJ30" s="31">
        <f>BI30/[1]KNP_Goal!N30</f>
        <v>1.4320247107139772</v>
      </c>
      <c r="CK30" s="19">
        <f>BG30-[1]KNP_Goal!L30</f>
        <v>4.2400833601638226</v>
      </c>
      <c r="CL30" s="19">
        <f>BI30-[1]KNP_Goal!N30</f>
        <v>19.558434841269509</v>
      </c>
      <c r="CO30" s="58" t="s">
        <v>69</v>
      </c>
      <c r="CP30" s="29" t="s">
        <v>61</v>
      </c>
      <c r="CQ30" s="10">
        <v>0.02</v>
      </c>
      <c r="CR30" s="11">
        <v>0</v>
      </c>
      <c r="CS30" s="49">
        <v>271.7</v>
      </c>
      <c r="CT30" s="49">
        <v>24.53</v>
      </c>
      <c r="CU30" s="49">
        <v>3.92</v>
      </c>
      <c r="CV30" s="49">
        <v>6.62</v>
      </c>
      <c r="CW30" s="49">
        <v>0</v>
      </c>
      <c r="CX30" s="49">
        <v>26.09</v>
      </c>
      <c r="CY30" s="49">
        <v>13.51</v>
      </c>
      <c r="CZ30" s="49">
        <v>45.68</v>
      </c>
      <c r="DA30" s="49">
        <v>14.58</v>
      </c>
      <c r="DB30" s="49">
        <v>58.78</v>
      </c>
      <c r="DC30" s="49">
        <v>26.46</v>
      </c>
      <c r="DD30" s="49">
        <v>145.5</v>
      </c>
      <c r="DE30" s="49">
        <v>0</v>
      </c>
      <c r="DF30" s="49">
        <v>0</v>
      </c>
      <c r="DG30" s="49">
        <v>4.8899999999999997</v>
      </c>
      <c r="DH30" s="49">
        <v>18.12</v>
      </c>
      <c r="DI30" s="49">
        <v>0.71</v>
      </c>
      <c r="DJ30" s="49">
        <v>7.17</v>
      </c>
      <c r="DK30" s="49">
        <v>30.89</v>
      </c>
      <c r="DL30" s="49">
        <v>0.56000000000000005</v>
      </c>
      <c r="DM30" s="49">
        <v>1.98</v>
      </c>
      <c r="DN30" s="49">
        <v>2.0099999999999998</v>
      </c>
      <c r="DO30" s="49">
        <v>0.39</v>
      </c>
      <c r="DP30" s="49">
        <v>1.23</v>
      </c>
      <c r="DQ30" s="49">
        <v>0.48</v>
      </c>
      <c r="DR30" s="49">
        <v>0.01</v>
      </c>
      <c r="DS30" s="49">
        <v>0.09</v>
      </c>
      <c r="DT30" s="49">
        <v>0</v>
      </c>
      <c r="DU30" s="49">
        <v>0.01</v>
      </c>
      <c r="DV30" s="49">
        <v>0.15</v>
      </c>
      <c r="DW30" s="49">
        <v>9.61</v>
      </c>
      <c r="DX30" s="49">
        <v>2.0499999999999998</v>
      </c>
      <c r="DY30" s="50">
        <v>2.1</v>
      </c>
      <c r="DZ30" s="18"/>
      <c r="EA30" s="9" t="s">
        <v>61</v>
      </c>
      <c r="EB30" s="31" t="e">
        <f>CZ30/[1]KNP_Goal!BE30</f>
        <v>#DIV/0!</v>
      </c>
      <c r="EC30" s="31" t="e">
        <f>DB30/[1]KNP_Goal!BG30</f>
        <v>#DIV/0!</v>
      </c>
      <c r="ED30" s="19">
        <f>CZ30-[1]KNP_Goal!BE30</f>
        <v>45.68</v>
      </c>
      <c r="EE30" s="19">
        <f>DB30-[1]KNP_Goal!BG30</f>
        <v>58.78</v>
      </c>
      <c r="EF30">
        <v>0.75</v>
      </c>
      <c r="EG30" s="49">
        <v>2.1</v>
      </c>
      <c r="EH30" s="33">
        <f t="shared" si="1"/>
        <v>1.35</v>
      </c>
      <c r="EI30" s="49">
        <v>271.7</v>
      </c>
      <c r="EJ30" s="19">
        <f t="shared" si="2"/>
        <v>270.95</v>
      </c>
      <c r="EP30" s="58" t="s">
        <v>69</v>
      </c>
      <c r="EQ30" s="29" t="s">
        <v>61</v>
      </c>
      <c r="ER30" s="10">
        <v>0.02</v>
      </c>
      <c r="ES30" s="11">
        <v>0</v>
      </c>
      <c r="ET30" s="20">
        <v>271.07</v>
      </c>
      <c r="EU30" s="20">
        <v>23.98</v>
      </c>
      <c r="EV30" s="20">
        <v>4.29</v>
      </c>
      <c r="EW30" s="20">
        <v>6.42</v>
      </c>
      <c r="EX30" s="20">
        <v>0</v>
      </c>
      <c r="EY30" s="20">
        <v>26.44</v>
      </c>
      <c r="EZ30" s="20">
        <v>13.51</v>
      </c>
      <c r="FA30" s="20">
        <v>45.66</v>
      </c>
      <c r="FB30" s="20">
        <v>14.52</v>
      </c>
      <c r="FC30" s="20">
        <v>57.46</v>
      </c>
      <c r="FD30" s="20">
        <v>24.51</v>
      </c>
      <c r="FE30" s="20">
        <v>142.15</v>
      </c>
      <c r="FF30" s="20">
        <v>0</v>
      </c>
      <c r="FG30" s="20">
        <v>0</v>
      </c>
      <c r="FH30" s="20">
        <v>4.87</v>
      </c>
      <c r="FI30" s="20">
        <v>18.329999999999998</v>
      </c>
      <c r="FJ30" s="20">
        <v>0.74</v>
      </c>
      <c r="FK30" s="20">
        <v>8.5</v>
      </c>
      <c r="FL30" s="20">
        <v>32.44</v>
      </c>
      <c r="FM30" s="20">
        <v>0.48</v>
      </c>
      <c r="FN30" s="20">
        <v>1.89</v>
      </c>
      <c r="FO30" s="20">
        <v>2.0299999999999998</v>
      </c>
      <c r="FP30" s="20">
        <v>0.39</v>
      </c>
      <c r="FQ30" s="20">
        <v>1.48</v>
      </c>
      <c r="FR30" s="20">
        <v>0.56999999999999995</v>
      </c>
      <c r="FS30" s="20">
        <v>0.01</v>
      </c>
      <c r="FT30" s="20">
        <v>0.09</v>
      </c>
      <c r="FU30" s="20">
        <v>0</v>
      </c>
      <c r="FV30" s="20">
        <v>0.02</v>
      </c>
      <c r="FW30" s="20">
        <v>0.15</v>
      </c>
      <c r="FX30" s="20">
        <v>10.38</v>
      </c>
      <c r="FY30" s="20">
        <v>2.21</v>
      </c>
      <c r="FZ30" s="20">
        <v>2.13</v>
      </c>
      <c r="GA30" s="18"/>
      <c r="GB30" s="9" t="s">
        <v>61</v>
      </c>
      <c r="GC30" s="31" t="e">
        <f>FA30/[1]KNP_Goal!DD30</f>
        <v>#DIV/0!</v>
      </c>
      <c r="GD30" s="31" t="e">
        <f>FC30/[1]KNP_Goal!DF30</f>
        <v>#DIV/0!</v>
      </c>
      <c r="GE30" s="19">
        <f>FA30-[1]KNP_Goal!DD30</f>
        <v>45.66</v>
      </c>
      <c r="GF30" s="19">
        <f>FC30-[1]KNP_Goal!DF30</f>
        <v>57.46</v>
      </c>
      <c r="GG30">
        <v>0.75</v>
      </c>
      <c r="GH30" s="49">
        <v>2.1</v>
      </c>
      <c r="GI30" s="33">
        <f t="shared" si="3"/>
        <v>1.35</v>
      </c>
      <c r="GJ30" s="49">
        <v>271.7</v>
      </c>
      <c r="GK30" s="33">
        <f t="shared" si="4"/>
        <v>270.95</v>
      </c>
      <c r="GQ30" s="58" t="s">
        <v>69</v>
      </c>
      <c r="GR30" s="29" t="s">
        <v>61</v>
      </c>
      <c r="GS30" s="10">
        <v>0.02</v>
      </c>
      <c r="GT30" s="51">
        <v>253.9</v>
      </c>
      <c r="GU30" s="51">
        <v>24.94</v>
      </c>
      <c r="GV30" s="51">
        <v>4.2300000000000004</v>
      </c>
      <c r="GW30" s="51">
        <v>6.26</v>
      </c>
      <c r="GX30" s="51">
        <v>0</v>
      </c>
      <c r="GY30" s="51">
        <v>27.39</v>
      </c>
      <c r="GZ30" s="51">
        <v>15.46</v>
      </c>
      <c r="HA30" s="51">
        <v>36.619999999999997</v>
      </c>
      <c r="HB30" s="51">
        <v>13.01</v>
      </c>
      <c r="HC30" s="51">
        <v>56</v>
      </c>
      <c r="HD30" s="51">
        <v>20.440000000000001</v>
      </c>
      <c r="HE30" s="51">
        <v>126.07</v>
      </c>
      <c r="HF30" s="51">
        <v>0</v>
      </c>
      <c r="HG30" s="51">
        <v>0</v>
      </c>
      <c r="HH30" s="51">
        <v>4.0999999999999996</v>
      </c>
      <c r="HI30" s="51">
        <v>14.26</v>
      </c>
      <c r="HJ30" s="51">
        <v>0.69</v>
      </c>
      <c r="HK30" s="51">
        <v>7.89</v>
      </c>
      <c r="HL30" s="51">
        <v>26.93</v>
      </c>
      <c r="HM30" s="51">
        <v>0.45</v>
      </c>
      <c r="HN30" s="51">
        <v>3.72</v>
      </c>
      <c r="HO30" s="51">
        <v>2.1</v>
      </c>
      <c r="HP30" s="51">
        <v>0.41</v>
      </c>
      <c r="HQ30" s="51">
        <v>1.38</v>
      </c>
      <c r="HR30" s="51">
        <v>0.47</v>
      </c>
      <c r="HS30" s="51">
        <v>0.01</v>
      </c>
      <c r="HT30" s="51">
        <v>0.09</v>
      </c>
      <c r="HU30" s="51">
        <v>0</v>
      </c>
      <c r="HV30" s="51">
        <v>0.02</v>
      </c>
      <c r="HW30" s="51">
        <v>0.16</v>
      </c>
      <c r="HX30" s="51">
        <v>9.36</v>
      </c>
      <c r="HY30" s="51">
        <v>1.92</v>
      </c>
      <c r="HZ30" s="51">
        <v>2.5</v>
      </c>
      <c r="IA30" s="18"/>
      <c r="IB30" s="37">
        <f>GV30-[1]KNP_Goal!G205</f>
        <v>1.2600000000000002</v>
      </c>
      <c r="IC30" s="38">
        <f t="shared" si="5"/>
        <v>0.29787234042553196</v>
      </c>
      <c r="IJ30" s="29" t="s">
        <v>61</v>
      </c>
      <c r="IK30" s="10">
        <v>0.02</v>
      </c>
      <c r="IL30" s="39">
        <v>235.07</v>
      </c>
      <c r="IM30" s="39">
        <v>23.04</v>
      </c>
      <c r="IN30" s="39">
        <v>3.68</v>
      </c>
      <c r="IO30" s="39">
        <v>6.32</v>
      </c>
      <c r="IP30" s="39">
        <v>0</v>
      </c>
      <c r="IQ30" s="39">
        <v>27.81</v>
      </c>
      <c r="IR30" s="39">
        <v>13.67</v>
      </c>
      <c r="IS30" s="39">
        <v>34</v>
      </c>
      <c r="IT30" s="39">
        <v>10.46</v>
      </c>
      <c r="IU30" s="39">
        <v>49.89</v>
      </c>
      <c r="IV30" s="39">
        <v>20.04</v>
      </c>
      <c r="IW30" s="39">
        <v>114.39</v>
      </c>
      <c r="IX30" s="39">
        <v>0</v>
      </c>
      <c r="IY30" s="39">
        <v>0</v>
      </c>
      <c r="IZ30" s="39">
        <v>4.04</v>
      </c>
      <c r="JA30" s="39">
        <v>13.85</v>
      </c>
      <c r="JB30" s="39">
        <v>0.61</v>
      </c>
      <c r="JC30" s="39">
        <v>7.95</v>
      </c>
      <c r="JD30" s="39">
        <v>26.45</v>
      </c>
      <c r="JE30" s="39">
        <v>0.45</v>
      </c>
      <c r="JF30" s="39">
        <v>1.41</v>
      </c>
      <c r="JG30" s="39">
        <v>2.11</v>
      </c>
      <c r="JH30" s="39">
        <v>0.4</v>
      </c>
      <c r="JI30" s="39">
        <v>1.29</v>
      </c>
      <c r="JJ30" s="39">
        <v>0.47</v>
      </c>
      <c r="JK30" s="39">
        <v>0.01</v>
      </c>
      <c r="JL30" s="39">
        <v>0.09</v>
      </c>
      <c r="JM30" s="39">
        <v>0</v>
      </c>
      <c r="JN30" s="39">
        <v>0.02</v>
      </c>
      <c r="JO30" s="39">
        <v>0.2</v>
      </c>
      <c r="JP30" s="39">
        <v>10.45</v>
      </c>
      <c r="JQ30" s="39">
        <v>1.72</v>
      </c>
      <c r="JR30" s="39">
        <v>1.1000000000000001</v>
      </c>
      <c r="JS30" s="18"/>
      <c r="JT30" s="37">
        <f>IN30-[1]KNP_Goal!AY205</f>
        <v>3.68</v>
      </c>
      <c r="JU30" s="38">
        <f t="shared" si="16"/>
        <v>1</v>
      </c>
      <c r="KA30" s="40">
        <f>KD30-[1]Exec!I30</f>
        <v>0</v>
      </c>
      <c r="KB30" s="29" t="s">
        <v>61</v>
      </c>
      <c r="KC30" s="10">
        <v>0.02</v>
      </c>
      <c r="KD30" s="47">
        <v>220.4</v>
      </c>
      <c r="KE30" s="47">
        <v>20.079999999999998</v>
      </c>
      <c r="KF30" s="47">
        <v>4.0999999999999996</v>
      </c>
      <c r="KG30" s="47">
        <v>5.25</v>
      </c>
      <c r="KH30" s="47">
        <v>0</v>
      </c>
      <c r="KI30" s="47">
        <v>26.62</v>
      </c>
      <c r="KJ30" s="47">
        <v>13.06</v>
      </c>
      <c r="KK30" s="47">
        <v>32.270000000000003</v>
      </c>
      <c r="KL30" s="47">
        <v>10.48</v>
      </c>
      <c r="KM30" s="47">
        <v>45.07</v>
      </c>
      <c r="KN30" s="47">
        <v>17.010000000000002</v>
      </c>
      <c r="KO30" s="47">
        <v>104.84</v>
      </c>
      <c r="KP30" s="47">
        <v>0</v>
      </c>
      <c r="KQ30" s="47">
        <v>0</v>
      </c>
      <c r="KR30" s="47">
        <v>4.1399999999999997</v>
      </c>
      <c r="KS30" s="47">
        <v>13.94</v>
      </c>
      <c r="KT30" s="47">
        <v>0.56999999999999995</v>
      </c>
      <c r="KU30" s="47">
        <v>7.21</v>
      </c>
      <c r="KV30" s="47">
        <v>25.86</v>
      </c>
      <c r="KW30" s="47">
        <v>0.39</v>
      </c>
      <c r="KX30" s="47">
        <v>1.53</v>
      </c>
      <c r="KY30" s="47">
        <v>2.08</v>
      </c>
      <c r="KZ30" s="47">
        <v>0.42</v>
      </c>
      <c r="LA30" s="47">
        <v>1.38</v>
      </c>
      <c r="LB30" s="47">
        <v>0.5</v>
      </c>
      <c r="LC30" s="47">
        <v>0.01</v>
      </c>
      <c r="LD30" s="47">
        <v>0.09</v>
      </c>
      <c r="LE30" s="47">
        <v>0</v>
      </c>
      <c r="LF30" s="47">
        <v>0.01</v>
      </c>
      <c r="LG30" s="47">
        <v>0.15</v>
      </c>
      <c r="LH30" s="47">
        <v>10.25</v>
      </c>
      <c r="LI30" s="47">
        <v>1.71</v>
      </c>
      <c r="LJ30" s="47">
        <v>2.0499999999999998</v>
      </c>
      <c r="LK30" s="18"/>
      <c r="LL30" s="42">
        <v>1.72</v>
      </c>
      <c r="LM30" s="55">
        <v>0.25</v>
      </c>
    </row>
    <row r="31" spans="1:325" s="13" customFormat="1" ht="15.75" customHeight="1" x14ac:dyDescent="0.4">
      <c r="A31"/>
      <c r="B31" s="14" t="s">
        <v>62</v>
      </c>
      <c r="C31" s="15">
        <f>SUM(C4:C30)</f>
        <v>1.0000000000000004</v>
      </c>
      <c r="D31" s="11">
        <v>0</v>
      </c>
      <c r="E31" s="21" t="e">
        <f>SUMPRODUCT(#REF!,E4:E30)</f>
        <v>#REF!</v>
      </c>
      <c r="F31" s="21" t="e">
        <f>SUMPRODUCT(#REF!,F4:F30)</f>
        <v>#REF!</v>
      </c>
      <c r="G31" s="21" t="e">
        <f>SUMPRODUCT(#REF!,G4:G30)</f>
        <v>#REF!</v>
      </c>
      <c r="H31" s="21" t="e">
        <f>SUMPRODUCT(#REF!,H4:H30)</f>
        <v>#REF!</v>
      </c>
      <c r="I31" s="21" t="e">
        <f>SUMPRODUCT(#REF!,I4:I30)</f>
        <v>#REF!</v>
      </c>
      <c r="J31" s="21" t="e">
        <f>SUMPRODUCT(#REF!,J4:J30)</f>
        <v>#REF!</v>
      </c>
      <c r="K31" s="21" t="e">
        <f>SUMPRODUCT(#REF!,K4:K30)</f>
        <v>#REF!</v>
      </c>
      <c r="L31" s="21" t="e">
        <f>SUMPRODUCT(#REF!,L4:L30)</f>
        <v>#REF!</v>
      </c>
      <c r="M31" s="21" t="e">
        <f>SUMPRODUCT(#REF!,M4:M30)</f>
        <v>#REF!</v>
      </c>
      <c r="N31" s="21" t="e">
        <f>SUMPRODUCT(#REF!,N4:N30)</f>
        <v>#REF!</v>
      </c>
      <c r="O31" s="21" t="e">
        <f>SUMPRODUCT(#REF!,O4:O30)</f>
        <v>#REF!</v>
      </c>
      <c r="P31" s="21" t="e">
        <f>SUMPRODUCT(#REF!,P4:P30)</f>
        <v>#REF!</v>
      </c>
      <c r="Q31" s="21" t="e">
        <f>SUMPRODUCT(#REF!,Q4:Q30)</f>
        <v>#REF!</v>
      </c>
      <c r="R31" s="21" t="e">
        <f>SUMPRODUCT(#REF!,R4:R30)</f>
        <v>#REF!</v>
      </c>
      <c r="S31" s="21" t="e">
        <f>SUMPRODUCT(#REF!,S4:S30)</f>
        <v>#REF!</v>
      </c>
      <c r="T31" s="21" t="e">
        <f>SUMPRODUCT(#REF!,T4:T30)</f>
        <v>#REF!</v>
      </c>
      <c r="U31" s="21" t="e">
        <f>SUMPRODUCT(#REF!,U4:U30)</f>
        <v>#REF!</v>
      </c>
      <c r="V31" s="21" t="e">
        <f>SUMPRODUCT(#REF!,V4:V30)</f>
        <v>#REF!</v>
      </c>
      <c r="W31" s="21" t="e">
        <f>SUMPRODUCT(#REF!,W4:W30)</f>
        <v>#REF!</v>
      </c>
      <c r="X31" s="21" t="e">
        <f>SUMPRODUCT(#REF!,X4:X30)</f>
        <v>#REF!</v>
      </c>
      <c r="Y31" s="21" t="e">
        <f>SUMPRODUCT(#REF!,Y4:Y30)</f>
        <v>#REF!</v>
      </c>
      <c r="Z31" s="21" t="e">
        <f>SUMPRODUCT(#REF!,Z4:Z30)</f>
        <v>#REF!</v>
      </c>
      <c r="AA31" s="21" t="e">
        <f>SUMPRODUCT(#REF!,AA4:AA30)</f>
        <v>#REF!</v>
      </c>
      <c r="AB31" s="21" t="e">
        <f>SUMPRODUCT(#REF!,AB4:AB30)</f>
        <v>#REF!</v>
      </c>
      <c r="AC31" s="21" t="e">
        <f>SUMPRODUCT(#REF!,AC4:AC30)</f>
        <v>#REF!</v>
      </c>
      <c r="AD31" s="21" t="e">
        <f>SUMPRODUCT(#REF!,AD4:AD30)</f>
        <v>#REF!</v>
      </c>
      <c r="AE31" s="21" t="e">
        <f>SUMPRODUCT(#REF!,AE4:AE30)</f>
        <v>#REF!</v>
      </c>
      <c r="AF31" s="21" t="e">
        <f>SUMPRODUCT(#REF!,AF4:AF30)</f>
        <v>#REF!</v>
      </c>
      <c r="AG31" s="21" t="e">
        <f>SUMPRODUCT(#REF!,AG4:AG30)</f>
        <v>#REF!</v>
      </c>
      <c r="AH31" s="21" t="e">
        <f>SUMPRODUCT(#REF!,AH4:AH30)</f>
        <v>#REF!</v>
      </c>
      <c r="AI31" s="21" t="e">
        <f>SUMPRODUCT(#REF!,AI4:AI30)</f>
        <v>#REF!</v>
      </c>
      <c r="AJ31" s="21" t="e">
        <f>SUMPRODUCT(#REF!,AJ4:AJ30)</f>
        <v>#REF!</v>
      </c>
      <c r="AK31" s="21" t="e">
        <f>SUMPRODUCT(#REF!,AK4:AK30)</f>
        <v>#REF!</v>
      </c>
      <c r="AL31" s="22"/>
      <c r="AM31" s="18" t="e">
        <f t="shared" si="0"/>
        <v>#REF!</v>
      </c>
      <c r="AN31" s="14"/>
      <c r="AO31" s="73"/>
      <c r="AP31" s="21"/>
      <c r="AQ31" s="21"/>
      <c r="AV31"/>
      <c r="AW31" s="14" t="s">
        <v>62</v>
      </c>
      <c r="AX31" s="15">
        <f>SUM(AX4:AX30)</f>
        <v>1.0000000000000004</v>
      </c>
      <c r="AY31" s="11">
        <v>0</v>
      </c>
      <c r="AZ31" s="74" t="e">
        <f>SUMPRODUCT(#REF!,AZ4:AZ30)</f>
        <v>#REF!</v>
      </c>
      <c r="BA31" s="74" t="e">
        <f>SUMPRODUCT(#REF!,BA4:BA30)</f>
        <v>#REF!</v>
      </c>
      <c r="BB31" s="74" t="e">
        <f>SUMPRODUCT(#REF!,BB4:BB30)</f>
        <v>#REF!</v>
      </c>
      <c r="BC31" s="74" t="e">
        <f>SUMPRODUCT(#REF!,BC4:BC30)</f>
        <v>#REF!</v>
      </c>
      <c r="BD31" s="74" t="e">
        <f>SUMPRODUCT(#REF!,BD4:BD30)</f>
        <v>#REF!</v>
      </c>
      <c r="BE31" s="74" t="e">
        <f>SUMPRODUCT(#REF!,BE4:BE30)</f>
        <v>#REF!</v>
      </c>
      <c r="BF31" s="74" t="e">
        <f>SUMPRODUCT(#REF!,BF4:BF30)</f>
        <v>#REF!</v>
      </c>
      <c r="BG31" s="74" t="e">
        <f>SUMPRODUCT(#REF!,BG4:BG30)</f>
        <v>#REF!</v>
      </c>
      <c r="BH31" s="74" t="e">
        <f>SUMPRODUCT(#REF!,BH4:BH30)</f>
        <v>#REF!</v>
      </c>
      <c r="BI31" s="74" t="e">
        <f>SUMPRODUCT(#REF!,BI4:BI30)</f>
        <v>#REF!</v>
      </c>
      <c r="BJ31" s="74" t="e">
        <f>SUMPRODUCT(#REF!,BJ4:BJ30)</f>
        <v>#REF!</v>
      </c>
      <c r="BK31" s="74" t="e">
        <f>SUMPRODUCT(#REF!,BK4:BK30)</f>
        <v>#REF!</v>
      </c>
      <c r="BL31" s="74" t="e">
        <f>SUMPRODUCT(#REF!,BL4:BL30)</f>
        <v>#REF!</v>
      </c>
      <c r="BM31" s="74" t="e">
        <f>SUMPRODUCT(#REF!,BM4:BM30)</f>
        <v>#REF!</v>
      </c>
      <c r="BN31" s="74" t="e">
        <f>SUMPRODUCT(#REF!,BN4:BN30)</f>
        <v>#REF!</v>
      </c>
      <c r="BO31" s="74" t="e">
        <f>SUMPRODUCT(#REF!,BO4:BO30)</f>
        <v>#REF!</v>
      </c>
      <c r="BP31" s="74" t="e">
        <f>SUMPRODUCT(#REF!,BP4:BP30)</f>
        <v>#REF!</v>
      </c>
      <c r="BQ31" s="74" t="e">
        <f>SUMPRODUCT(#REF!,BQ4:BQ30)</f>
        <v>#REF!</v>
      </c>
      <c r="BR31" s="74" t="e">
        <f>SUMPRODUCT(#REF!,BR4:BR30)</f>
        <v>#REF!</v>
      </c>
      <c r="BS31" s="74" t="e">
        <f>SUMPRODUCT(#REF!,BS4:BS30)</f>
        <v>#REF!</v>
      </c>
      <c r="BT31" s="74" t="e">
        <f>SUMPRODUCT(#REF!,BT4:BT30)</f>
        <v>#REF!</v>
      </c>
      <c r="BU31" s="74" t="e">
        <f>SUMPRODUCT(#REF!,BU4:BU30)</f>
        <v>#REF!</v>
      </c>
      <c r="BV31" s="74" t="e">
        <f>SUMPRODUCT(#REF!,BV4:BV30)</f>
        <v>#REF!</v>
      </c>
      <c r="BW31" s="74" t="e">
        <f>SUMPRODUCT(#REF!,BW4:BW30)</f>
        <v>#REF!</v>
      </c>
      <c r="BX31" s="74" t="e">
        <f>SUMPRODUCT(#REF!,BX4:BX30)</f>
        <v>#REF!</v>
      </c>
      <c r="BY31" s="74" t="e">
        <f>SUMPRODUCT(#REF!,BY4:BY30)</f>
        <v>#REF!</v>
      </c>
      <c r="BZ31" s="74" t="e">
        <f>SUMPRODUCT(#REF!,BZ4:BZ30)</f>
        <v>#REF!</v>
      </c>
      <c r="CA31" s="74" t="e">
        <f>SUMPRODUCT(#REF!,CA4:CA30)</f>
        <v>#REF!</v>
      </c>
      <c r="CB31" s="74" t="e">
        <f>SUMPRODUCT(#REF!,CB4:CB30)</f>
        <v>#REF!</v>
      </c>
      <c r="CC31" s="74" t="e">
        <f>SUMPRODUCT(#REF!,CC4:CC30)</f>
        <v>#REF!</v>
      </c>
      <c r="CD31" s="74" t="e">
        <f>SUMPRODUCT(#REF!,CD4:CD30)</f>
        <v>#REF!</v>
      </c>
      <c r="CE31" s="74" t="e">
        <f>SUMPRODUCT(#REF!,CE4:CE30)</f>
        <v>#REF!</v>
      </c>
      <c r="CF31" s="74" t="e">
        <f>SUMPRODUCT(#REF!,CF4:CF30)</f>
        <v>#REF!</v>
      </c>
      <c r="CG31" s="22"/>
      <c r="CH31" s="14" t="s">
        <v>62</v>
      </c>
      <c r="CI31" s="31" t="e">
        <f>BG31/[1]KNP_Goal!L31</f>
        <v>#REF!</v>
      </c>
      <c r="CJ31" s="31" t="e">
        <f>BI31/[1]KNP_Goal!N31</f>
        <v>#REF!</v>
      </c>
      <c r="CK31" s="19" t="e">
        <f>BG31-[1]KNP_Goal!L31</f>
        <v>#REF!</v>
      </c>
      <c r="CL31" s="19" t="e">
        <f>BI31-[1]KNP_Goal!N31</f>
        <v>#REF!</v>
      </c>
      <c r="CO31"/>
      <c r="CP31" s="14" t="s">
        <v>62</v>
      </c>
      <c r="CQ31" s="15">
        <f>SUM(CQ4:CQ30)</f>
        <v>1.0000000000000004</v>
      </c>
      <c r="CR31" s="11">
        <v>0</v>
      </c>
      <c r="CS31" s="74" t="e">
        <f>SUMPRODUCT(#REF!,CS4:CS30)</f>
        <v>#REF!</v>
      </c>
      <c r="CT31" s="74" t="e">
        <f>SUMPRODUCT(#REF!,CT4:CT30)</f>
        <v>#REF!</v>
      </c>
      <c r="CU31" s="74" t="e">
        <f>SUMPRODUCT(#REF!,CU4:CU30)</f>
        <v>#REF!</v>
      </c>
      <c r="CV31" s="74" t="e">
        <f>SUMPRODUCT(#REF!,CV4:CV30)</f>
        <v>#REF!</v>
      </c>
      <c r="CW31" s="74" t="e">
        <f>SUMPRODUCT(#REF!,CW4:CW30)</f>
        <v>#REF!</v>
      </c>
      <c r="CX31" s="74" t="e">
        <f>SUMPRODUCT(#REF!,CX4:CX30)</f>
        <v>#REF!</v>
      </c>
      <c r="CY31" s="74" t="e">
        <f>SUMPRODUCT(#REF!,CY4:CY30)</f>
        <v>#REF!</v>
      </c>
      <c r="CZ31" s="74" t="e">
        <f>SUMPRODUCT(#REF!,CZ4:CZ30)</f>
        <v>#REF!</v>
      </c>
      <c r="DA31" s="74" t="e">
        <f>SUMPRODUCT(#REF!,DA4:DA30)</f>
        <v>#REF!</v>
      </c>
      <c r="DB31" s="74" t="e">
        <f>SUMPRODUCT(#REF!,DB4:DB30)</f>
        <v>#REF!</v>
      </c>
      <c r="DC31" s="74" t="e">
        <f>SUMPRODUCT(#REF!,DC4:DC30)</f>
        <v>#REF!</v>
      </c>
      <c r="DD31" s="74" t="e">
        <f>SUMPRODUCT(#REF!,DD4:DD30)</f>
        <v>#REF!</v>
      </c>
      <c r="DE31" s="74" t="e">
        <f>SUMPRODUCT(#REF!,DE4:DE30)</f>
        <v>#REF!</v>
      </c>
      <c r="DF31" s="74" t="e">
        <f>SUMPRODUCT(#REF!,DF4:DF30)</f>
        <v>#REF!</v>
      </c>
      <c r="DG31" s="74" t="e">
        <f>SUMPRODUCT(#REF!,DG4:DG30)</f>
        <v>#REF!</v>
      </c>
      <c r="DH31" s="74" t="e">
        <f>SUMPRODUCT(#REF!,DH4:DH30)</f>
        <v>#REF!</v>
      </c>
      <c r="DI31" s="74" t="e">
        <f>SUMPRODUCT(#REF!,DI4:DI30)</f>
        <v>#REF!</v>
      </c>
      <c r="DJ31" s="74" t="e">
        <f>SUMPRODUCT(#REF!,DJ4:DJ30)</f>
        <v>#REF!</v>
      </c>
      <c r="DK31" s="74" t="e">
        <f>SUMPRODUCT(#REF!,DK4:DK30)</f>
        <v>#REF!</v>
      </c>
      <c r="DL31" s="74" t="e">
        <f>SUMPRODUCT(#REF!,DL4:DL30)</f>
        <v>#REF!</v>
      </c>
      <c r="DM31" s="74" t="e">
        <f>SUMPRODUCT(#REF!,DM4:DM30)</f>
        <v>#REF!</v>
      </c>
      <c r="DN31" s="74" t="e">
        <f>SUMPRODUCT(#REF!,DN4:DN30)</f>
        <v>#REF!</v>
      </c>
      <c r="DO31" s="74" t="e">
        <f>SUMPRODUCT(#REF!,DO4:DO30)</f>
        <v>#REF!</v>
      </c>
      <c r="DP31" s="74" t="e">
        <f>SUMPRODUCT(#REF!,DP4:DP30)</f>
        <v>#REF!</v>
      </c>
      <c r="DQ31" s="74" t="e">
        <f>SUMPRODUCT(#REF!,DQ4:DQ30)</f>
        <v>#REF!</v>
      </c>
      <c r="DR31" s="74" t="e">
        <f>SUMPRODUCT(#REF!,DR4:DR30)</f>
        <v>#REF!</v>
      </c>
      <c r="DS31" s="74" t="e">
        <f>SUMPRODUCT(#REF!,DS4:DS30)</f>
        <v>#REF!</v>
      </c>
      <c r="DT31" s="74" t="e">
        <f>SUMPRODUCT(#REF!,DT4:DT30)</f>
        <v>#REF!</v>
      </c>
      <c r="DU31" s="74" t="e">
        <f>SUMPRODUCT(#REF!,DU4:DU30)</f>
        <v>#REF!</v>
      </c>
      <c r="DV31" s="74" t="e">
        <f>SUMPRODUCT(#REF!,DV4:DV30)</f>
        <v>#REF!</v>
      </c>
      <c r="DW31" s="74" t="e">
        <f>SUMPRODUCT(#REF!,DW4:DW30)</f>
        <v>#REF!</v>
      </c>
      <c r="DX31" s="74" t="e">
        <f>SUMPRODUCT(#REF!,DX4:DX30)</f>
        <v>#REF!</v>
      </c>
      <c r="DY31" s="74" t="e">
        <f>SUMPRODUCT(#REF!,DY4:DY30)</f>
        <v>#REF!</v>
      </c>
      <c r="DZ31" s="22"/>
      <c r="EA31" s="14" t="s">
        <v>62</v>
      </c>
      <c r="EB31" s="31" t="e">
        <f>CZ31/[1]KNP_Goal!BE31</f>
        <v>#REF!</v>
      </c>
      <c r="EC31" s="31" t="e">
        <f>DB31/[1]KNP_Goal!BG31</f>
        <v>#REF!</v>
      </c>
      <c r="ED31" s="19" t="e">
        <f>CZ31-[1]KNP_Goal!BE31</f>
        <v>#REF!</v>
      </c>
      <c r="EE31" s="19" t="e">
        <f>DB31-[1]KNP_Goal!BG31</f>
        <v>#REF!</v>
      </c>
      <c r="EI31" s="75" t="e">
        <f>SUMPRODUCT(#REF!,EI4:EI30)</f>
        <v>#REF!</v>
      </c>
      <c r="EJ31" s="75"/>
      <c r="EP31"/>
      <c r="EQ31" s="14" t="s">
        <v>62</v>
      </c>
      <c r="ER31" s="15">
        <f>SUM(ER4:ER30)</f>
        <v>1.0000000000000004</v>
      </c>
      <c r="ES31" s="11">
        <v>0</v>
      </c>
      <c r="ET31" s="76" t="e">
        <f>SUMPRODUCT(#REF!,ET4:ET30)</f>
        <v>#REF!</v>
      </c>
      <c r="EU31" s="76" t="e">
        <f>SUMPRODUCT(#REF!,EU4:EU30)</f>
        <v>#REF!</v>
      </c>
      <c r="EV31" s="76" t="e">
        <f>SUMPRODUCT(#REF!,EV4:EV30)</f>
        <v>#REF!</v>
      </c>
      <c r="EW31" s="76" t="e">
        <f>SUMPRODUCT(#REF!,EW4:EW30)</f>
        <v>#REF!</v>
      </c>
      <c r="EX31" s="76" t="e">
        <f>SUMPRODUCT(#REF!,EX4:EX30)</f>
        <v>#REF!</v>
      </c>
      <c r="EY31" s="76" t="e">
        <f>SUMPRODUCT(#REF!,EY4:EY30)</f>
        <v>#REF!</v>
      </c>
      <c r="EZ31" s="76" t="e">
        <f>SUMPRODUCT(#REF!,EZ4:EZ30)</f>
        <v>#REF!</v>
      </c>
      <c r="FA31" s="76" t="e">
        <f>SUMPRODUCT(#REF!,FA4:FA30)</f>
        <v>#REF!</v>
      </c>
      <c r="FB31" s="76" t="e">
        <f>SUMPRODUCT(#REF!,FB4:FB30)</f>
        <v>#REF!</v>
      </c>
      <c r="FC31" s="76" t="e">
        <f>SUMPRODUCT(#REF!,FC4:FC30)</f>
        <v>#REF!</v>
      </c>
      <c r="FD31" s="76" t="e">
        <f>SUMPRODUCT(#REF!,FD4:FD30)</f>
        <v>#REF!</v>
      </c>
      <c r="FE31" s="76" t="e">
        <f>SUMPRODUCT(#REF!,FE4:FE30)</f>
        <v>#REF!</v>
      </c>
      <c r="FF31" s="76" t="e">
        <f>SUMPRODUCT(#REF!,FF4:FF30)</f>
        <v>#REF!</v>
      </c>
      <c r="FG31" s="76" t="e">
        <f>SUMPRODUCT(#REF!,FG4:FG30)</f>
        <v>#REF!</v>
      </c>
      <c r="FH31" s="76" t="e">
        <f>SUMPRODUCT(#REF!,FH4:FH30)</f>
        <v>#REF!</v>
      </c>
      <c r="FI31" s="76" t="e">
        <f>SUMPRODUCT(#REF!,FI4:FI30)</f>
        <v>#REF!</v>
      </c>
      <c r="FJ31" s="76" t="e">
        <f>SUMPRODUCT(#REF!,FJ4:FJ30)</f>
        <v>#REF!</v>
      </c>
      <c r="FK31" s="76" t="e">
        <f>SUMPRODUCT(#REF!,FK4:FK30)</f>
        <v>#REF!</v>
      </c>
      <c r="FL31" s="76" t="e">
        <f>SUMPRODUCT(#REF!,FL4:FL30)</f>
        <v>#REF!</v>
      </c>
      <c r="FM31" s="76" t="e">
        <f>SUMPRODUCT(#REF!,FM4:FM30)</f>
        <v>#REF!</v>
      </c>
      <c r="FN31" s="76" t="e">
        <f>SUMPRODUCT(#REF!,FN4:FN30)</f>
        <v>#REF!</v>
      </c>
      <c r="FO31" s="76" t="e">
        <f>SUMPRODUCT(#REF!,FO4:FO30)</f>
        <v>#REF!</v>
      </c>
      <c r="FP31" s="76" t="e">
        <f>SUMPRODUCT(#REF!,FP4:FP30)</f>
        <v>#REF!</v>
      </c>
      <c r="FQ31" s="76" t="e">
        <f>SUMPRODUCT(#REF!,FQ4:FQ30)</f>
        <v>#REF!</v>
      </c>
      <c r="FR31" s="76" t="e">
        <f>SUMPRODUCT(#REF!,FR4:FR30)</f>
        <v>#REF!</v>
      </c>
      <c r="FS31" s="76" t="e">
        <f>SUMPRODUCT(#REF!,FS4:FS30)</f>
        <v>#REF!</v>
      </c>
      <c r="FT31" s="76" t="e">
        <f>SUMPRODUCT(#REF!,FT4:FT30)</f>
        <v>#REF!</v>
      </c>
      <c r="FU31" s="76" t="e">
        <f>SUMPRODUCT(#REF!,FU4:FU30)</f>
        <v>#REF!</v>
      </c>
      <c r="FV31" s="76" t="e">
        <f>SUMPRODUCT(#REF!,FV4:FV30)</f>
        <v>#REF!</v>
      </c>
      <c r="FW31" s="76" t="e">
        <f>SUMPRODUCT(#REF!,FW4:FW30)</f>
        <v>#REF!</v>
      </c>
      <c r="FX31" s="76" t="e">
        <f>SUMPRODUCT(#REF!,FX4:FX30)</f>
        <v>#REF!</v>
      </c>
      <c r="FY31" s="76" t="e">
        <f>SUMPRODUCT(#REF!,FY4:FY30)</f>
        <v>#REF!</v>
      </c>
      <c r="FZ31" s="76" t="e">
        <f>SUMPRODUCT(#REF!,FZ4:FZ30)</f>
        <v>#REF!</v>
      </c>
      <c r="GA31" s="22"/>
      <c r="GB31" s="14" t="s">
        <v>62</v>
      </c>
      <c r="GC31" s="31" t="e">
        <f>FA31/[1]KNP_Goal!DD31</f>
        <v>#REF!</v>
      </c>
      <c r="GD31" s="31" t="e">
        <f>FC31/[1]KNP_Goal!DF31</f>
        <v>#REF!</v>
      </c>
      <c r="GE31" s="19" t="e">
        <f>FA31-[1]KNP_Goal!DD31</f>
        <v>#REF!</v>
      </c>
      <c r="GF31" s="19" t="e">
        <f>FC31-[1]KNP_Goal!DF31</f>
        <v>#REF!</v>
      </c>
      <c r="GJ31" s="13" t="e">
        <f>SUMPRODUCT(#REF!,GJ4:GJ30)</f>
        <v>#REF!</v>
      </c>
      <c r="GQ31"/>
      <c r="GR31" s="14" t="s">
        <v>62</v>
      </c>
      <c r="GS31" s="15">
        <f>SUM(GS4:GS30)</f>
        <v>1.0000000000000004</v>
      </c>
      <c r="GT31" s="76" t="e">
        <f>SUMPRODUCT(#REF!,GT4:GT30)</f>
        <v>#REF!</v>
      </c>
      <c r="GU31" s="76" t="e">
        <f>SUMPRODUCT(#REF!,GU4:GU30)</f>
        <v>#REF!</v>
      </c>
      <c r="GV31" s="76" t="e">
        <f>SUMPRODUCT(#REF!,GV4:GV30)</f>
        <v>#REF!</v>
      </c>
      <c r="GW31" s="76" t="e">
        <f>SUMPRODUCT(#REF!,GW4:GW30)</f>
        <v>#REF!</v>
      </c>
      <c r="GX31" s="76" t="e">
        <f>SUMPRODUCT(#REF!,GX4:GX30)</f>
        <v>#REF!</v>
      </c>
      <c r="GY31" s="76" t="e">
        <f>SUMPRODUCT(#REF!,GY4:GY30)</f>
        <v>#REF!</v>
      </c>
      <c r="GZ31" s="76" t="e">
        <f>SUMPRODUCT(#REF!,GZ4:GZ30)</f>
        <v>#REF!</v>
      </c>
      <c r="HA31" s="76" t="e">
        <f>SUMPRODUCT(#REF!,HA4:HA30)</f>
        <v>#REF!</v>
      </c>
      <c r="HB31" s="76" t="e">
        <f>SUMPRODUCT(#REF!,HB4:HB30)</f>
        <v>#REF!</v>
      </c>
      <c r="HC31" s="76" t="e">
        <f>SUMPRODUCT(#REF!,HC4:HC30)</f>
        <v>#REF!</v>
      </c>
      <c r="HD31" s="76" t="e">
        <f>SUMPRODUCT(#REF!,HD4:HD30)</f>
        <v>#REF!</v>
      </c>
      <c r="HE31" s="76" t="e">
        <f>SUMPRODUCT(#REF!,HE4:HE30)</f>
        <v>#REF!</v>
      </c>
      <c r="HF31" s="76" t="e">
        <f>SUMPRODUCT(#REF!,HF4:HF30)</f>
        <v>#REF!</v>
      </c>
      <c r="HG31" s="76" t="e">
        <f>SUMPRODUCT(#REF!,HG4:HG30)</f>
        <v>#REF!</v>
      </c>
      <c r="HH31" s="76" t="e">
        <f>SUMPRODUCT(#REF!,HH4:HH30)</f>
        <v>#REF!</v>
      </c>
      <c r="HI31" s="76" t="e">
        <f>SUMPRODUCT(#REF!,HI4:HI30)</f>
        <v>#REF!</v>
      </c>
      <c r="HJ31" s="76" t="e">
        <f>SUMPRODUCT(#REF!,HJ4:HJ30)</f>
        <v>#REF!</v>
      </c>
      <c r="HK31" s="76" t="e">
        <f>SUMPRODUCT(#REF!,HK4:HK30)</f>
        <v>#REF!</v>
      </c>
      <c r="HL31" s="76" t="e">
        <f>SUMPRODUCT(#REF!,HL4:HL30)</f>
        <v>#REF!</v>
      </c>
      <c r="HM31" s="76" t="e">
        <f>SUMPRODUCT(#REF!,HM4:HM30)</f>
        <v>#REF!</v>
      </c>
      <c r="HN31" s="76" t="e">
        <f>SUMPRODUCT(#REF!,HN4:HN30)</f>
        <v>#REF!</v>
      </c>
      <c r="HO31" s="76" t="e">
        <f>SUMPRODUCT(#REF!,HO4:HO30)</f>
        <v>#REF!</v>
      </c>
      <c r="HP31" s="76" t="e">
        <f>SUMPRODUCT(#REF!,HP4:HP30)</f>
        <v>#REF!</v>
      </c>
      <c r="HQ31" s="76" t="e">
        <f>SUMPRODUCT(#REF!,HQ4:HQ30)</f>
        <v>#REF!</v>
      </c>
      <c r="HR31" s="76" t="e">
        <f>SUMPRODUCT(#REF!,HR4:HR30)</f>
        <v>#REF!</v>
      </c>
      <c r="HS31" s="76" t="e">
        <f>SUMPRODUCT(#REF!,HS4:HS30)</f>
        <v>#REF!</v>
      </c>
      <c r="HT31" s="76" t="e">
        <f>SUMPRODUCT(#REF!,HT4:HT30)</f>
        <v>#REF!</v>
      </c>
      <c r="HU31" s="76" t="e">
        <f>SUMPRODUCT(#REF!,HU4:HU30)</f>
        <v>#REF!</v>
      </c>
      <c r="HV31" s="76" t="e">
        <f>SUMPRODUCT(#REF!,HV4:HV30)</f>
        <v>#REF!</v>
      </c>
      <c r="HW31" s="76" t="e">
        <f>SUMPRODUCT(#REF!,HW4:HW30)</f>
        <v>#REF!</v>
      </c>
      <c r="HX31" s="76" t="e">
        <f>SUMPRODUCT(#REF!,HX4:HX30)</f>
        <v>#REF!</v>
      </c>
      <c r="HY31" s="76" t="e">
        <f>SUMPRODUCT(#REF!,HY4:HY30)</f>
        <v>#REF!</v>
      </c>
      <c r="HZ31" s="76" t="e">
        <f>SUMPRODUCT(#REF!,HZ4:HZ30)</f>
        <v>#REF!</v>
      </c>
      <c r="IA31" s="22"/>
      <c r="IJ31" s="14" t="s">
        <v>62</v>
      </c>
      <c r="IK31" s="15">
        <f>SUM(IK4:IK30)</f>
        <v>1.0000000000000004</v>
      </c>
      <c r="IL31" s="76" t="e">
        <f>SUMPRODUCT(#REF!,IL4:IL30)</f>
        <v>#REF!</v>
      </c>
      <c r="IM31" s="76" t="e">
        <f>SUMPRODUCT(#REF!,IM4:IM30)</f>
        <v>#REF!</v>
      </c>
      <c r="IN31" s="76" t="e">
        <f>SUMPRODUCT(#REF!,IN4:IN30)</f>
        <v>#REF!</v>
      </c>
      <c r="IO31" s="76" t="e">
        <f>SUMPRODUCT(#REF!,IO4:IO30)</f>
        <v>#REF!</v>
      </c>
      <c r="IP31" s="76" t="e">
        <f>SUMPRODUCT(#REF!,IP4:IP30)</f>
        <v>#REF!</v>
      </c>
      <c r="IQ31" s="76" t="e">
        <f>SUMPRODUCT(#REF!,IQ4:IQ30)</f>
        <v>#REF!</v>
      </c>
      <c r="IR31" s="76" t="e">
        <f>SUMPRODUCT(#REF!,IR4:IR30)</f>
        <v>#REF!</v>
      </c>
      <c r="IS31" s="76" t="e">
        <f>SUMPRODUCT(#REF!,IS4:IS30)</f>
        <v>#REF!</v>
      </c>
      <c r="IT31" s="76" t="e">
        <f>SUMPRODUCT(#REF!,IT4:IT30)</f>
        <v>#REF!</v>
      </c>
      <c r="IU31" s="76" t="e">
        <f>SUMPRODUCT(#REF!,IU4:IU30)</f>
        <v>#REF!</v>
      </c>
      <c r="IV31" s="76" t="e">
        <f>SUMPRODUCT(#REF!,IV4:IV30)</f>
        <v>#REF!</v>
      </c>
      <c r="IW31" s="76" t="e">
        <f>SUMPRODUCT(#REF!,IW4:IW30)</f>
        <v>#REF!</v>
      </c>
      <c r="IX31" s="76" t="e">
        <f>SUMPRODUCT(#REF!,IX4:IX30)</f>
        <v>#REF!</v>
      </c>
      <c r="IY31" s="76" t="e">
        <f>SUMPRODUCT(#REF!,IY4:IY30)</f>
        <v>#REF!</v>
      </c>
      <c r="IZ31" s="76" t="e">
        <f>SUMPRODUCT(#REF!,IZ4:IZ30)</f>
        <v>#REF!</v>
      </c>
      <c r="JA31" s="76" t="e">
        <f>SUMPRODUCT(#REF!,JA4:JA30)</f>
        <v>#REF!</v>
      </c>
      <c r="JB31" s="76" t="e">
        <f>SUMPRODUCT(#REF!,JB4:JB30)</f>
        <v>#REF!</v>
      </c>
      <c r="JC31" s="76" t="e">
        <f>SUMPRODUCT(#REF!,JC4:JC30)</f>
        <v>#REF!</v>
      </c>
      <c r="JD31" s="76" t="e">
        <f>SUMPRODUCT(#REF!,JD4:JD30)</f>
        <v>#REF!</v>
      </c>
      <c r="JE31" s="76" t="e">
        <f>SUMPRODUCT(#REF!,JE4:JE30)</f>
        <v>#REF!</v>
      </c>
      <c r="JF31" s="76" t="e">
        <f>SUMPRODUCT(#REF!,JF4:JF30)</f>
        <v>#REF!</v>
      </c>
      <c r="JG31" s="76" t="e">
        <f>SUMPRODUCT(#REF!,JG4:JG30)</f>
        <v>#REF!</v>
      </c>
      <c r="JH31" s="76" t="e">
        <f>SUMPRODUCT(#REF!,JH4:JH30)</f>
        <v>#REF!</v>
      </c>
      <c r="JI31" s="76" t="e">
        <f>SUMPRODUCT(#REF!,JI4:JI30)</f>
        <v>#REF!</v>
      </c>
      <c r="JJ31" s="76" t="e">
        <f>SUMPRODUCT(#REF!,JJ4:JJ30)</f>
        <v>#REF!</v>
      </c>
      <c r="JK31" s="76" t="e">
        <f>SUMPRODUCT(#REF!,JK4:JK30)</f>
        <v>#REF!</v>
      </c>
      <c r="JL31" s="76" t="e">
        <f>SUMPRODUCT(#REF!,JL4:JL30)</f>
        <v>#REF!</v>
      </c>
      <c r="JM31" s="76" t="e">
        <f>SUMPRODUCT(#REF!,JM4:JM30)</f>
        <v>#REF!</v>
      </c>
      <c r="JN31" s="76" t="e">
        <f>SUMPRODUCT(#REF!,JN4:JN30)</f>
        <v>#REF!</v>
      </c>
      <c r="JO31" s="76" t="e">
        <f>SUMPRODUCT(#REF!,JO4:JO30)</f>
        <v>#REF!</v>
      </c>
      <c r="JP31" s="76" t="e">
        <f>SUMPRODUCT(#REF!,JP4:JP30)</f>
        <v>#REF!</v>
      </c>
      <c r="JQ31" s="76" t="e">
        <f>SUMPRODUCT(#REF!,JQ4:JQ30)</f>
        <v>#REF!</v>
      </c>
      <c r="JR31" s="76" t="e">
        <f>SUMPRODUCT(#REF!,JR4:JR30)</f>
        <v>#REF!</v>
      </c>
      <c r="JS31" s="22"/>
      <c r="JY31"/>
      <c r="JZ31"/>
      <c r="KB31" s="14" t="s">
        <v>62</v>
      </c>
      <c r="KC31" s="15">
        <f>SUM(KC4:KC30)</f>
        <v>1.0000000000000004</v>
      </c>
      <c r="KD31" s="76" t="e">
        <f>SUMPRODUCT(#REF!,KD4:KD30)</f>
        <v>#REF!</v>
      </c>
      <c r="KE31" s="76" t="e">
        <f>SUMPRODUCT(#REF!,KE4:KE30)</f>
        <v>#REF!</v>
      </c>
      <c r="KF31" s="76" t="e">
        <f>SUMPRODUCT(#REF!,KF4:KF30)</f>
        <v>#REF!</v>
      </c>
      <c r="KG31" s="76" t="e">
        <f>SUMPRODUCT(#REF!,KG4:KG30)</f>
        <v>#REF!</v>
      </c>
      <c r="KH31" s="76" t="e">
        <f>SUMPRODUCT(#REF!,KH4:KH30)</f>
        <v>#REF!</v>
      </c>
      <c r="KI31" s="76" t="e">
        <f>SUMPRODUCT(#REF!,KI4:KI30)</f>
        <v>#REF!</v>
      </c>
      <c r="KJ31" s="76" t="e">
        <f>SUMPRODUCT(#REF!,KJ4:KJ30)</f>
        <v>#REF!</v>
      </c>
      <c r="KK31" s="76" t="e">
        <f>SUMPRODUCT(#REF!,KK4:KK30)</f>
        <v>#REF!</v>
      </c>
      <c r="KL31" s="76" t="e">
        <f>SUMPRODUCT(#REF!,KL4:KL30)</f>
        <v>#REF!</v>
      </c>
      <c r="KM31" s="76" t="e">
        <f>SUMPRODUCT(#REF!,KM4:KM30)</f>
        <v>#REF!</v>
      </c>
      <c r="KN31" s="76" t="e">
        <f>SUMPRODUCT(#REF!,KN4:KN30)</f>
        <v>#REF!</v>
      </c>
      <c r="KO31" s="76" t="e">
        <f>SUMPRODUCT(#REF!,KO4:KO30)</f>
        <v>#REF!</v>
      </c>
      <c r="KP31" s="76" t="e">
        <f>SUMPRODUCT(#REF!,KP4:KP30)</f>
        <v>#REF!</v>
      </c>
      <c r="KQ31" s="76" t="e">
        <f>SUMPRODUCT(#REF!,KQ4:KQ30)</f>
        <v>#REF!</v>
      </c>
      <c r="KR31" s="76" t="e">
        <f>SUMPRODUCT(#REF!,KR4:KR30)</f>
        <v>#REF!</v>
      </c>
      <c r="KS31" s="76" t="e">
        <f>SUMPRODUCT(#REF!,KS4:KS30)</f>
        <v>#REF!</v>
      </c>
      <c r="KT31" s="76" t="e">
        <f>SUMPRODUCT(#REF!,KT4:KT30)</f>
        <v>#REF!</v>
      </c>
      <c r="KU31" s="76" t="e">
        <f>SUMPRODUCT(#REF!,KU4:KU30)</f>
        <v>#REF!</v>
      </c>
      <c r="KV31" s="76" t="e">
        <f>SUMPRODUCT(#REF!,KV4:KV30)</f>
        <v>#REF!</v>
      </c>
      <c r="KW31" s="76" t="e">
        <f>SUMPRODUCT(#REF!,KW4:KW30)</f>
        <v>#REF!</v>
      </c>
      <c r="KX31" s="76" t="e">
        <f>SUMPRODUCT(#REF!,KX4:KX30)</f>
        <v>#REF!</v>
      </c>
      <c r="KY31" s="76" t="e">
        <f>SUMPRODUCT(#REF!,KY4:KY30)</f>
        <v>#REF!</v>
      </c>
      <c r="KZ31" s="76" t="e">
        <f>SUMPRODUCT(#REF!,KZ4:KZ30)</f>
        <v>#REF!</v>
      </c>
      <c r="LA31" s="76" t="e">
        <f>SUMPRODUCT(#REF!,LA4:LA30)</f>
        <v>#REF!</v>
      </c>
      <c r="LB31" s="76" t="e">
        <f>SUMPRODUCT(#REF!,LB4:LB30)</f>
        <v>#REF!</v>
      </c>
      <c r="LC31" s="76" t="e">
        <f>SUMPRODUCT(#REF!,LC4:LC30)</f>
        <v>#REF!</v>
      </c>
      <c r="LD31" s="76" t="e">
        <f>SUMPRODUCT(#REF!,LD4:LD30)</f>
        <v>#REF!</v>
      </c>
      <c r="LE31" s="76" t="e">
        <f>SUMPRODUCT(#REF!,LE4:LE30)</f>
        <v>#REF!</v>
      </c>
      <c r="LF31" s="76" t="e">
        <f>SUMPRODUCT(#REF!,LF4:LF30)</f>
        <v>#REF!</v>
      </c>
      <c r="LG31" s="76" t="e">
        <f>SUMPRODUCT(#REF!,LG4:LG30)</f>
        <v>#REF!</v>
      </c>
      <c r="LH31" s="76" t="e">
        <f>SUMPRODUCT(#REF!,LH4:LH30)</f>
        <v>#REF!</v>
      </c>
      <c r="LI31" s="76" t="e">
        <f>SUMPRODUCT(#REF!,LI4:LI30)</f>
        <v>#REF!</v>
      </c>
      <c r="LJ31" s="76" t="e">
        <f>SUMPRODUCT(#REF!,LJ4:LJ30)</f>
        <v>#REF!</v>
      </c>
      <c r="LK31" s="22"/>
    </row>
    <row r="32" spans="1:325" x14ac:dyDescent="0.35">
      <c r="E32" s="77"/>
      <c r="F32" t="e">
        <f>F31*0.2 * 0.5</f>
        <v>#REF!</v>
      </c>
      <c r="J32" s="2"/>
      <c r="AM32" s="2"/>
      <c r="AN32" s="2"/>
      <c r="AO32" s="1"/>
      <c r="AZ32" s="77"/>
      <c r="BA32" t="e">
        <f>BA31*0.2 * 0.5</f>
        <v>#REF!</v>
      </c>
      <c r="BE32" s="2"/>
      <c r="CS32" s="77"/>
      <c r="CT32" t="e">
        <f>CT31*0.2 * 0.5</f>
        <v>#REF!</v>
      </c>
      <c r="CX32" s="2"/>
      <c r="EI32" s="8" t="e">
        <f>EI31-CS31</f>
        <v>#REF!</v>
      </c>
      <c r="EJ32" s="1"/>
      <c r="ET32" s="77"/>
      <c r="EU32" t="e">
        <f>EU31*0.2 * 0.5</f>
        <v>#REF!</v>
      </c>
      <c r="EY32" s="2"/>
      <c r="GJ32" s="37" t="e">
        <f>GJ31-ET31</f>
        <v>#REF!</v>
      </c>
      <c r="IL32" s="78" t="e">
        <f>0.4/IL31</f>
        <v>#REF!</v>
      </c>
    </row>
  </sheetData>
  <mergeCells count="7">
    <mergeCell ref="B1:AK2"/>
    <mergeCell ref="AW2:CG2"/>
    <mergeCell ref="IJ2:JS2"/>
    <mergeCell ref="KB2:LK2"/>
    <mergeCell ref="CP2:DZ2"/>
    <mergeCell ref="EQ2:GA2"/>
    <mergeCell ref="GR2:IA2"/>
  </mergeCells>
  <conditionalFormatting sqref="AO4:AO30">
    <cfRule type="colorScale" priority="10">
      <colorScale>
        <cfvo type="min"/>
        <cfvo type="num" val="0.1"/>
        <cfvo type="max"/>
        <color theme="9"/>
        <color rgb="FFFCFCFF"/>
        <color rgb="FFFF0000"/>
      </colorScale>
    </cfRule>
  </conditionalFormatting>
  <conditionalFormatting sqref="AP4:AP30">
    <cfRule type="colorScale" priority="12">
      <colorScale>
        <cfvo type="min"/>
        <cfvo type="num" val="0.1"/>
        <cfvo type="max"/>
        <color theme="9"/>
        <color rgb="FFFCFCFF"/>
        <color rgb="FFFF0000"/>
      </colorScale>
    </cfRule>
  </conditionalFormatting>
  <conditionalFormatting sqref="AQ4:AQ30">
    <cfRule type="colorScale" priority="11">
      <colorScale>
        <cfvo type="min"/>
        <cfvo type="num" val="0.1"/>
        <cfvo type="max"/>
        <color theme="9"/>
        <color rgb="FFFCFCFF"/>
        <color rgb="FFFF0000"/>
      </colorScale>
    </cfRule>
  </conditionalFormatting>
  <conditionalFormatting sqref="CI4:CJ31">
    <cfRule type="colorScale" priority="9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CK4:CK3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L4:CL3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B4:EC31">
    <cfRule type="colorScale" priority="6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ED4:ED3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E4:EE31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C4:GD31">
    <cfRule type="colorScale" priority="3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GE4:GE3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F4:GF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8f6f869-1ed0-46b3-a227-1d3e52347e28}" enabled="1" method="Standard" siteId="{98e9ba89-e1a1-4e38-9007-8bdabc25de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Qualcomm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Zhou</dc:creator>
  <cp:lastModifiedBy>Min Zhou</cp:lastModifiedBy>
  <dcterms:created xsi:type="dcterms:W3CDTF">2025-09-19T02:13:34Z</dcterms:created>
  <dcterms:modified xsi:type="dcterms:W3CDTF">2025-10-16T07:41:41Z</dcterms:modified>
</cp:coreProperties>
</file>