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D:\大二下学期\统计学\"/>
    </mc:Choice>
  </mc:AlternateContent>
  <xr:revisionPtr revIDLastSave="0" documentId="13_ncr:1_{1E861D14-197F-476C-8701-236D810C5739}" xr6:coauthVersionLast="47" xr6:coauthVersionMax="47" xr10:uidLastSave="{00000000-0000-0000-0000-000000000000}"/>
  <bookViews>
    <workbookView xWindow="-110" yWindow="-110" windowWidth="19420" windowHeight="10420" activeTab="2" xr2:uid="{00000000-000D-0000-FFFF-FFFF00000000}"/>
  </bookViews>
  <sheets>
    <sheet name="Sheet2" sheetId="2" r:id="rId1"/>
    <sheet name="Sheet5" sheetId="5" r:id="rId2"/>
    <sheet name="Sheet3" sheetId="3" r:id="rId3"/>
    <sheet name="Sheet1" sheetId="1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4" i="3" l="1"/>
  <c r="O14" i="3"/>
  <c r="N14" i="3"/>
  <c r="M14" i="3"/>
  <c r="E15" i="3"/>
  <c r="E16" i="3"/>
  <c r="E17" i="3"/>
  <c r="E18" i="3"/>
  <c r="E19" i="3"/>
  <c r="E20" i="3"/>
  <c r="E21" i="3"/>
  <c r="E22" i="3"/>
  <c r="E23" i="3"/>
  <c r="E14" i="3"/>
  <c r="D15" i="3"/>
  <c r="D16" i="3"/>
  <c r="D17" i="3"/>
  <c r="D18" i="3"/>
  <c r="D19" i="3"/>
  <c r="D20" i="3"/>
  <c r="D21" i="3"/>
  <c r="D22" i="3"/>
  <c r="D23" i="3"/>
  <c r="D14" i="3"/>
  <c r="C15" i="3"/>
  <c r="C16" i="3"/>
  <c r="C17" i="3"/>
  <c r="C18" i="3"/>
  <c r="C19" i="3"/>
  <c r="C20" i="3"/>
  <c r="C21" i="3"/>
  <c r="C22" i="3"/>
  <c r="C23" i="3"/>
  <c r="C14" i="3"/>
  <c r="B19" i="3"/>
  <c r="B20" i="3"/>
  <c r="B21" i="3"/>
  <c r="B22" i="3"/>
  <c r="B23" i="3"/>
  <c r="B18" i="3"/>
  <c r="B17" i="3"/>
  <c r="B16" i="3"/>
  <c r="B15" i="3"/>
  <c r="B14" i="3"/>
  <c r="P13" i="3"/>
  <c r="O13" i="3"/>
  <c r="Q13" i="3" s="1"/>
  <c r="N13" i="3"/>
  <c r="M13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20" i="1"/>
  <c r="D20" i="1"/>
  <c r="F20" i="1"/>
  <c r="I20" i="1"/>
  <c r="I3" i="1"/>
  <c r="G20" i="1"/>
  <c r="E20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3" i="1"/>
  <c r="H4" i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3" i="1"/>
  <c r="F4" i="1"/>
  <c r="F5" i="1"/>
  <c r="F6" i="1"/>
  <c r="F7" i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3" i="1"/>
  <c r="D4" i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B20" i="1"/>
</calcChain>
</file>

<file path=xl/sharedStrings.xml><?xml version="1.0" encoding="utf-8"?>
<sst xmlns="http://schemas.openxmlformats.org/spreadsheetml/2006/main" count="85" uniqueCount="47">
  <si>
    <t>月份</t>
    <phoneticPr fontId="1" type="noConversion"/>
  </si>
  <si>
    <t>营业额(万元)</t>
    <phoneticPr fontId="1" type="noConversion"/>
  </si>
  <si>
    <t>α=0.3</t>
    <phoneticPr fontId="1" type="noConversion"/>
  </si>
  <si>
    <t>α=0.4</t>
    <phoneticPr fontId="1" type="noConversion"/>
  </si>
  <si>
    <t>α=0.5</t>
    <phoneticPr fontId="1" type="noConversion"/>
  </si>
  <si>
    <t>预测误差平方</t>
    <phoneticPr fontId="1" type="noConversion"/>
  </si>
  <si>
    <t>SUMMARY OUTPUT</t>
  </si>
  <si>
    <t>回归统计</t>
  </si>
  <si>
    <t>Multiple R</t>
  </si>
  <si>
    <t>R Square</t>
  </si>
  <si>
    <t>Adjusted R Square</t>
  </si>
  <si>
    <t>标准误差</t>
  </si>
  <si>
    <t>观测值</t>
  </si>
  <si>
    <t>方差分析</t>
  </si>
  <si>
    <t>回归分析</t>
  </si>
  <si>
    <t>残差</t>
  </si>
  <si>
    <t>总计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</si>
  <si>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</si>
  <si>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</si>
  <si>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</si>
  <si>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</si>
  <si>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</si>
  <si>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</si>
  <si>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</si>
  <si>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</si>
  <si>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</si>
  <si>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</si>
  <si>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</si>
  <si>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下限 95.0%</t>
  </si>
  <si>
    <t>上限 95.0%</t>
  </si>
  <si>
    <t>X Variable 1</t>
  </si>
  <si>
    <t>年份</t>
    <phoneticPr fontId="1" type="noConversion"/>
  </si>
  <si>
    <t>1季度</t>
    <phoneticPr fontId="1" type="noConversion"/>
  </si>
  <si>
    <t>2季度</t>
    <phoneticPr fontId="1" type="noConversion"/>
  </si>
  <si>
    <t>3季度</t>
    <phoneticPr fontId="1" type="noConversion"/>
  </si>
  <si>
    <t>4季度</t>
    <phoneticPr fontId="1" type="noConversion"/>
  </si>
  <si>
    <t>时间标号</t>
    <phoneticPr fontId="1" type="noConversion"/>
  </si>
  <si>
    <t>销售额</t>
    <phoneticPr fontId="1" type="noConversion"/>
  </si>
  <si>
    <t>CMA</t>
    <phoneticPr fontId="1" type="noConversion"/>
  </si>
  <si>
    <t>季节比率</t>
    <phoneticPr fontId="1" type="noConversion"/>
  </si>
  <si>
    <t>季度</t>
    <phoneticPr fontId="1" type="noConversion"/>
  </si>
  <si>
    <t>——</t>
    <phoneticPr fontId="1" type="noConversion"/>
  </si>
  <si>
    <t>新销售额</t>
    <phoneticPr fontId="1" type="noConversion"/>
  </si>
  <si>
    <t>temp</t>
    <phoneticPr fontId="1" type="noConversion"/>
  </si>
  <si>
    <t>季度指数</t>
    <phoneticPr fontId="1" type="noConversion"/>
  </si>
  <si>
    <t>季节比率平均值</t>
    <phoneticPr fontId="1" type="noConversion"/>
  </si>
  <si>
    <t>调整后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</si>
</sst>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2" xfId="0" applyFont="1" applyFill="1" applyBorder="1" applyAlignment="1">
      <alignment horizontal="center"/>
    </xf>
    <xf numFmtId="0" fontId="0" fillId="0" borderId="2" xfId="0" applyFont="1" applyFill="1" applyBorder="1" applyAlignment="1">
      <alignment horizontal="centerContinuous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D39BD-62B2-4A3C-99E9-123B70758FE7}">
  <dimension ref="A1:I18"/>
  <sheetViews>
    <sheetView workbookViewId="0">
      <selection activeCell="N20" sqref="N20"/>
    </sheetView>
  </sheetViews>
  <sheetFormatPr defaultRowHeight="14" x14ac:dyDescent="0.3"/>
  <sheetData>
    <row r="1" spans="1:9" x14ac:dyDescent="0.3">
      <c r="A1" t="s">
        <v>6</v>
      </c>
    </row>
    <row r="2" spans="1:9" ht="14.5" thickBot="1" x14ac:dyDescent="0.35"/>
    <row r="3" spans="1:9" x14ac:dyDescent="0.3">
      <c r="A3" s="4" t="s">
        <v>7</v>
      </c>
      <c r="B3" s="4"/>
    </row>
    <row r="4" spans="1:9" x14ac:dyDescent="0.3">
      <c r="A4" s="1" t="s">
        <v>8</v>
      </c>
      <c r="B4" s="1">
        <v>0.96725710429884482</v>
      </c>
    </row>
    <row r="5" spans="1:9" x14ac:dyDescent="0.3">
      <c r="A5" s="1" t="s">
        <v>9</v>
      </c>
      <c r="B5" s="1">
        <v>0.93558630581658631</v>
      </c>
    </row>
    <row r="6" spans="1:9" x14ac:dyDescent="0.3">
      <c r="A6" s="1" t="s">
        <v>10</v>
      </c>
      <c r="B6" s="1">
        <v>0.93156044993012299</v>
      </c>
    </row>
    <row r="7" spans="1:9" x14ac:dyDescent="0.3">
      <c r="A7" s="1" t="s">
        <v>11</v>
      </c>
      <c r="B7" s="1">
        <v>31.662761830833784</v>
      </c>
    </row>
    <row r="8" spans="1:9" ht="14.5" thickBot="1" x14ac:dyDescent="0.35">
      <c r="A8" s="2" t="s">
        <v>12</v>
      </c>
      <c r="B8" s="2">
        <v>18</v>
      </c>
    </row>
    <row r="10" spans="1:9" ht="14.5" thickBot="1" x14ac:dyDescent="0.35">
      <c r="A10" t="s">
        <v>13</v>
      </c>
    </row>
    <row r="11" spans="1:9" x14ac:dyDescent="0.3">
      <c r="A11" s="3"/>
      <c r="B11" s="3" t="s">
        <v>18</v>
      </c>
      <c r="C11" s="3" t="s">
        <v>19</v>
      </c>
      <c r="D11" s="3" t="s">
        <v>20</v>
      </c>
      <c r="E11" s="3" t="s">
        <v>21</v>
      </c>
      <c r="F11" s="3" t="s">
        <v>22</v>
      </c>
    </row>
    <row r="12" spans="1:9" x14ac:dyDescent="0.3">
      <c r="A12" s="1" t="s">
        <v>14</v>
      </c>
      <c r="B12" s="1">
        <v>1</v>
      </c>
      <c r="C12" s="1">
        <v>232982.45665634677</v>
      </c>
      <c r="D12" s="1">
        <v>232982.45665634677</v>
      </c>
      <c r="E12" s="1">
        <v>232.39438574103599</v>
      </c>
      <c r="F12" s="1">
        <v>5.9942517149051149E-11</v>
      </c>
    </row>
    <row r="13" spans="1:9" x14ac:dyDescent="0.3">
      <c r="A13" s="1" t="s">
        <v>15</v>
      </c>
      <c r="B13" s="1">
        <v>16</v>
      </c>
      <c r="C13" s="1">
        <v>16040.487788097675</v>
      </c>
      <c r="D13" s="1">
        <v>1002.5304867561047</v>
      </c>
      <c r="E13" s="1"/>
      <c r="F13" s="1"/>
    </row>
    <row r="14" spans="1:9" ht="14.5" thickBot="1" x14ac:dyDescent="0.35">
      <c r="A14" s="2" t="s">
        <v>16</v>
      </c>
      <c r="B14" s="2">
        <v>17</v>
      </c>
      <c r="C14" s="2">
        <v>249022.94444444444</v>
      </c>
      <c r="D14" s="2"/>
      <c r="E14" s="2"/>
      <c r="F14" s="2"/>
    </row>
    <row r="15" spans="1:9" ht="14.5" thickBot="1" x14ac:dyDescent="0.35"/>
    <row r="16" spans="1:9" x14ac:dyDescent="0.3">
      <c r="A16" s="3"/>
      <c r="B16" s="3" t="s">
        <v>23</v>
      </c>
      <c r="C16" s="3" t="s">
        <v>11</v>
      </c>
      <c r="D16" s="3" t="s">
        <v>24</v>
      </c>
      <c r="E16" s="3" t="s">
        <v>25</v>
      </c>
      <c r="F16" s="3" t="s">
        <v>26</v>
      </c>
      <c r="G16" s="3" t="s">
        <v>27</v>
      </c>
      <c r="H16" s="3" t="s">
        <v>28</v>
      </c>
      <c r="I16" s="3" t="s">
        <v>29</v>
      </c>
    </row>
    <row r="17" spans="1:9" x14ac:dyDescent="0.3">
      <c r="A17" s="1" t="s">
        <v>17</v>
      </c>
      <c r="B17" s="1">
        <v>239.73202614379079</v>
      </c>
      <c r="C17" s="1">
        <v>15.570549545121942</v>
      </c>
      <c r="D17" s="1">
        <v>15.396503858073258</v>
      </c>
      <c r="E17" s="1">
        <v>5.1634923209162898E-11</v>
      </c>
      <c r="F17" s="1">
        <v>206.72393565129968</v>
      </c>
      <c r="G17" s="1">
        <v>272.74011663628187</v>
      </c>
      <c r="H17" s="1">
        <v>206.72393565129968</v>
      </c>
      <c r="I17" s="1">
        <v>272.74011663628187</v>
      </c>
    </row>
    <row r="18" spans="1:9" ht="14.5" thickBot="1" x14ac:dyDescent="0.35">
      <c r="A18" s="2" t="s">
        <v>30</v>
      </c>
      <c r="B18" s="2">
        <v>21.928792569659446</v>
      </c>
      <c r="C18" s="2">
        <v>1.4384736254146724</v>
      </c>
      <c r="D18" s="2">
        <v>15.244487060607717</v>
      </c>
      <c r="E18" s="2">
        <v>5.9942517149050929E-11</v>
      </c>
      <c r="F18" s="2">
        <v>18.87936470835287</v>
      </c>
      <c r="G18" s="2">
        <v>24.978220430966022</v>
      </c>
      <c r="H18" s="2">
        <v>18.87936470835287</v>
      </c>
      <c r="I18" s="2">
        <v>24.978220430966022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3C617-F991-4A06-89DA-B2C5DC566716}">
  <dimension ref="A1:I18"/>
  <sheetViews>
    <sheetView workbookViewId="0">
      <selection activeCell="L14" sqref="L14"/>
    </sheetView>
  </sheetViews>
  <sheetFormatPr defaultRowHeight="14" x14ac:dyDescent="0.3"/>
  <sheetData>
    <row r="1" spans="1:9" x14ac:dyDescent="0.3">
      <c r="A1" t="s">
        <v>6</v>
      </c>
    </row>
    <row r="2" spans="1:9" ht="14.5" thickBot="1" x14ac:dyDescent="0.35"/>
    <row r="3" spans="1:9" x14ac:dyDescent="0.3">
      <c r="A3" s="4" t="s">
        <v>7</v>
      </c>
      <c r="B3" s="4"/>
    </row>
    <row r="4" spans="1:9" x14ac:dyDescent="0.3">
      <c r="A4" s="1" t="s">
        <v>8</v>
      </c>
      <c r="B4" s="1">
        <v>0.88276919067615989</v>
      </c>
    </row>
    <row r="5" spans="1:9" x14ac:dyDescent="0.3">
      <c r="A5" s="1" t="s">
        <v>9</v>
      </c>
      <c r="B5" s="1">
        <v>0.77928144400704236</v>
      </c>
    </row>
    <row r="6" spans="1:9" x14ac:dyDescent="0.3">
      <c r="A6" s="1" t="s">
        <v>10</v>
      </c>
      <c r="B6" s="1">
        <v>0.77347306095459611</v>
      </c>
    </row>
    <row r="7" spans="1:9" x14ac:dyDescent="0.3">
      <c r="A7" s="1" t="s">
        <v>11</v>
      </c>
      <c r="B7" s="1">
        <v>1031.8339179737027</v>
      </c>
    </row>
    <row r="8" spans="1:9" ht="14.5" thickBot="1" x14ac:dyDescent="0.35">
      <c r="A8" s="2" t="s">
        <v>12</v>
      </c>
      <c r="B8" s="2">
        <v>40</v>
      </c>
    </row>
    <row r="10" spans="1:9" ht="14.5" thickBot="1" x14ac:dyDescent="0.35">
      <c r="A10" t="s">
        <v>13</v>
      </c>
    </row>
    <row r="11" spans="1:9" x14ac:dyDescent="0.3">
      <c r="A11" s="3"/>
      <c r="B11" s="3" t="s">
        <v>18</v>
      </c>
      <c r="C11" s="3" t="s">
        <v>19</v>
      </c>
      <c r="D11" s="3" t="s">
        <v>20</v>
      </c>
      <c r="E11" s="3" t="s">
        <v>21</v>
      </c>
      <c r="F11" s="3" t="s">
        <v>22</v>
      </c>
    </row>
    <row r="12" spans="1:9" x14ac:dyDescent="0.3">
      <c r="A12" s="1" t="s">
        <v>14</v>
      </c>
      <c r="B12" s="1">
        <v>1</v>
      </c>
      <c r="C12" s="1">
        <v>142842908.63155758</v>
      </c>
      <c r="D12" s="1">
        <v>142842908.63155758</v>
      </c>
      <c r="E12" s="1">
        <v>134.16495382115693</v>
      </c>
      <c r="F12" s="1">
        <v>4.9346563563795853E-14</v>
      </c>
    </row>
    <row r="13" spans="1:9" x14ac:dyDescent="0.3">
      <c r="A13" s="1" t="s">
        <v>15</v>
      </c>
      <c r="B13" s="1">
        <v>38</v>
      </c>
      <c r="C13" s="1">
        <v>40457886.902676538</v>
      </c>
      <c r="D13" s="1">
        <v>1064681.2342809616</v>
      </c>
      <c r="E13" s="1"/>
      <c r="F13" s="1"/>
    </row>
    <row r="14" spans="1:9" ht="14.5" thickBot="1" x14ac:dyDescent="0.35">
      <c r="A14" s="2" t="s">
        <v>16</v>
      </c>
      <c r="B14" s="2">
        <v>39</v>
      </c>
      <c r="C14" s="2">
        <v>183300795.53423411</v>
      </c>
      <c r="D14" s="2"/>
      <c r="E14" s="2"/>
      <c r="F14" s="2"/>
    </row>
    <row r="15" spans="1:9" ht="14.5" thickBot="1" x14ac:dyDescent="0.35"/>
    <row r="16" spans="1:9" x14ac:dyDescent="0.3">
      <c r="A16" s="3"/>
      <c r="B16" s="3" t="s">
        <v>23</v>
      </c>
      <c r="C16" s="3" t="s">
        <v>11</v>
      </c>
      <c r="D16" s="3" t="s">
        <v>24</v>
      </c>
      <c r="E16" s="3" t="s">
        <v>25</v>
      </c>
      <c r="F16" s="3" t="s">
        <v>26</v>
      </c>
      <c r="G16" s="3" t="s">
        <v>27</v>
      </c>
      <c r="H16" s="3" t="s">
        <v>28</v>
      </c>
      <c r="I16" s="3" t="s">
        <v>29</v>
      </c>
    </row>
    <row r="17" spans="1:9" x14ac:dyDescent="0.3">
      <c r="A17" s="1" t="s">
        <v>17</v>
      </c>
      <c r="B17" s="1">
        <v>2043.3917323722658</v>
      </c>
      <c r="C17" s="1">
        <v>332.51022728970861</v>
      </c>
      <c r="D17" s="1">
        <v>6.1453500213450729</v>
      </c>
      <c r="E17" s="1">
        <v>3.5974014819742387E-7</v>
      </c>
      <c r="F17" s="1">
        <v>1370.259968805937</v>
      </c>
      <c r="G17" s="1">
        <v>2716.5234959385944</v>
      </c>
      <c r="H17" s="1">
        <v>1370.259968805937</v>
      </c>
      <c r="I17" s="1">
        <v>2716.5234959385944</v>
      </c>
    </row>
    <row r="18" spans="1:9" ht="14.5" thickBot="1" x14ac:dyDescent="0.35">
      <c r="A18" s="2" t="s">
        <v>30</v>
      </c>
      <c r="B18" s="2">
        <v>163.70643005221979</v>
      </c>
      <c r="C18" s="2">
        <v>14.133385185021064</v>
      </c>
      <c r="D18" s="2">
        <v>11.582959631335894</v>
      </c>
      <c r="E18" s="2">
        <v>4.9346563563795853E-14</v>
      </c>
      <c r="F18" s="2">
        <v>135.09488756734325</v>
      </c>
      <c r="G18" s="2">
        <v>192.31797253709632</v>
      </c>
      <c r="H18" s="2">
        <v>135.09488756734325</v>
      </c>
      <c r="I18" s="2">
        <v>192.31797253709632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C9D53-19EB-42DF-84DA-6A6E14AA5906}">
  <dimension ref="A1:V41"/>
  <sheetViews>
    <sheetView tabSelected="1" zoomScale="80" workbookViewId="0">
      <selection activeCell="T14" sqref="T14"/>
    </sheetView>
  </sheetViews>
  <sheetFormatPr defaultRowHeight="14" x14ac:dyDescent="0.3"/>
  <cols>
    <col min="8" max="8" width="0" hidden="1" customWidth="1"/>
    <col min="9" max="9" width="8.6640625" customWidth="1"/>
  </cols>
  <sheetData>
    <row r="1" spans="1:17" x14ac:dyDescent="0.3">
      <c r="A1" t="s">
        <v>31</v>
      </c>
      <c r="B1" t="s">
        <v>32</v>
      </c>
      <c r="C1" t="s">
        <v>33</v>
      </c>
      <c r="D1" t="s">
        <v>34</v>
      </c>
      <c r="E1" t="s">
        <v>35</v>
      </c>
      <c r="F1" t="s">
        <v>36</v>
      </c>
      <c r="G1" t="s">
        <v>37</v>
      </c>
      <c r="I1" t="s">
        <v>38</v>
      </c>
      <c r="J1" t="s">
        <v>39</v>
      </c>
      <c r="K1" t="s">
        <v>42</v>
      </c>
      <c r="L1" s="6" t="s">
        <v>31</v>
      </c>
      <c r="M1" s="5" t="s">
        <v>40</v>
      </c>
      <c r="N1" s="5"/>
      <c r="O1" s="5"/>
      <c r="P1" s="5"/>
    </row>
    <row r="2" spans="1:17" x14ac:dyDescent="0.3">
      <c r="A2">
        <v>2006</v>
      </c>
      <c r="B2">
        <v>993.1</v>
      </c>
      <c r="C2">
        <v>971.2</v>
      </c>
      <c r="D2">
        <v>2264.1</v>
      </c>
      <c r="E2">
        <v>1943.3</v>
      </c>
      <c r="F2">
        <v>1</v>
      </c>
      <c r="G2">
        <v>993.1</v>
      </c>
      <c r="H2" t="e">
        <v>#N/A</v>
      </c>
      <c r="K2">
        <v>1321.0898590914417</v>
      </c>
      <c r="L2" s="6"/>
      <c r="M2">
        <v>1</v>
      </c>
      <c r="N2">
        <v>2</v>
      </c>
      <c r="O2">
        <v>3</v>
      </c>
      <c r="P2">
        <v>4</v>
      </c>
    </row>
    <row r="3" spans="1:17" x14ac:dyDescent="0.3">
      <c r="A3">
        <v>2007</v>
      </c>
      <c r="B3">
        <v>1673.6</v>
      </c>
      <c r="C3">
        <v>1931.5</v>
      </c>
      <c r="D3">
        <v>3927.8</v>
      </c>
      <c r="E3">
        <v>3079.6</v>
      </c>
      <c r="F3">
        <v>2</v>
      </c>
      <c r="G3">
        <v>971.2</v>
      </c>
      <c r="H3" t="e">
        <v>#N/A</v>
      </c>
      <c r="I3" t="e">
        <v>#N/A</v>
      </c>
      <c r="K3">
        <v>1140.8726580668063</v>
      </c>
      <c r="L3">
        <v>2006</v>
      </c>
      <c r="M3" t="s">
        <v>41</v>
      </c>
      <c r="N3" t="s">
        <v>41</v>
      </c>
      <c r="O3">
        <v>1.39073549397646</v>
      </c>
      <c r="P3">
        <v>1.0601239711688613</v>
      </c>
    </row>
    <row r="4" spans="1:17" x14ac:dyDescent="0.3">
      <c r="A4">
        <v>2008</v>
      </c>
      <c r="B4">
        <v>2342.4</v>
      </c>
      <c r="C4">
        <v>2552.6</v>
      </c>
      <c r="D4">
        <v>3747.5</v>
      </c>
      <c r="E4">
        <v>4472.8</v>
      </c>
      <c r="F4">
        <v>3</v>
      </c>
      <c r="G4">
        <v>2264.1</v>
      </c>
      <c r="H4" t="e">
        <v>#N/A</v>
      </c>
      <c r="I4">
        <f t="shared" ref="I4:I39" si="0">AVERAGE(H5:H6)</f>
        <v>1627.9875000000002</v>
      </c>
      <c r="J4">
        <f>G4/I4</f>
        <v>1.3907354939764585</v>
      </c>
      <c r="K4">
        <v>1834.2865964808705</v>
      </c>
      <c r="L4">
        <v>2007</v>
      </c>
      <c r="M4">
        <v>0.77442491338272967</v>
      </c>
      <c r="N4">
        <v>0.76918864834459166</v>
      </c>
      <c r="O4">
        <v>1.4352191031250858</v>
      </c>
      <c r="P4">
        <v>1.0626776571470473</v>
      </c>
    </row>
    <row r="5" spans="1:17" x14ac:dyDescent="0.3">
      <c r="A5">
        <v>2009</v>
      </c>
      <c r="B5">
        <v>3254.4</v>
      </c>
      <c r="C5">
        <v>4245.2</v>
      </c>
      <c r="D5">
        <v>5951.1</v>
      </c>
      <c r="E5">
        <v>6373.1</v>
      </c>
      <c r="F5">
        <v>4</v>
      </c>
      <c r="G5">
        <v>1943.3</v>
      </c>
      <c r="H5">
        <f t="shared" ref="H5:H41" si="1">AVERAGE(G2:G5)</f>
        <v>1542.925</v>
      </c>
      <c r="I5">
        <f t="shared" si="0"/>
        <v>1833.0875000000001</v>
      </c>
      <c r="J5">
        <f t="shared" ref="J5:J39" si="2">G5/I5</f>
        <v>1.0601239711688613</v>
      </c>
      <c r="K5">
        <v>1671.40838226507</v>
      </c>
      <c r="L5">
        <v>2008</v>
      </c>
      <c r="M5">
        <v>0.7932104383161549</v>
      </c>
      <c r="N5">
        <v>0.82217945517646762</v>
      </c>
      <c r="O5">
        <v>1.1045367798221246</v>
      </c>
      <c r="P5">
        <v>1.2028829604130811</v>
      </c>
    </row>
    <row r="6" spans="1:17" x14ac:dyDescent="0.3">
      <c r="A6">
        <v>2010</v>
      </c>
      <c r="B6">
        <v>3904.2</v>
      </c>
      <c r="C6">
        <v>5105.8999999999996</v>
      </c>
      <c r="D6">
        <v>7252.6</v>
      </c>
      <c r="E6">
        <v>8630.5</v>
      </c>
      <c r="F6">
        <v>5</v>
      </c>
      <c r="G6">
        <v>1673.6</v>
      </c>
      <c r="H6">
        <f t="shared" si="1"/>
        <v>1713.0500000000002</v>
      </c>
      <c r="I6">
        <f t="shared" si="0"/>
        <v>2161.0875000000001</v>
      </c>
      <c r="J6">
        <f t="shared" si="2"/>
        <v>0.77442491338272967</v>
      </c>
      <c r="K6">
        <v>2226.3377184326168</v>
      </c>
      <c r="L6">
        <v>2009</v>
      </c>
      <c r="M6">
        <v>0.77385757682041667</v>
      </c>
      <c r="N6">
        <v>0.89970938318767157</v>
      </c>
      <c r="O6">
        <v>1.1814360231677477</v>
      </c>
      <c r="P6">
        <v>1.2195015774530649</v>
      </c>
    </row>
    <row r="7" spans="1:17" x14ac:dyDescent="0.3">
      <c r="A7">
        <v>2011</v>
      </c>
      <c r="B7">
        <v>5483.2</v>
      </c>
      <c r="C7">
        <v>5997.3</v>
      </c>
      <c r="D7">
        <v>8776.1</v>
      </c>
      <c r="E7">
        <v>8720.6</v>
      </c>
      <c r="F7">
        <v>6</v>
      </c>
      <c r="G7">
        <v>1931.5</v>
      </c>
      <c r="H7">
        <f t="shared" si="1"/>
        <v>1953.125</v>
      </c>
      <c r="I7">
        <f t="shared" si="0"/>
        <v>2511.0875000000001</v>
      </c>
      <c r="J7">
        <f t="shared" si="2"/>
        <v>0.76918864834459166</v>
      </c>
      <c r="K7">
        <v>2268.9410410379287</v>
      </c>
      <c r="L7">
        <v>2010</v>
      </c>
      <c r="M7">
        <v>0.71033725190527186</v>
      </c>
      <c r="N7">
        <v>0.85941635632981961</v>
      </c>
      <c r="O7">
        <v>1.1295697103497686</v>
      </c>
      <c r="P7">
        <v>1.2824923192373847</v>
      </c>
    </row>
    <row r="8" spans="1:17" x14ac:dyDescent="0.3">
      <c r="A8">
        <v>2012</v>
      </c>
      <c r="B8">
        <v>5123.6000000000004</v>
      </c>
      <c r="C8">
        <v>6051</v>
      </c>
      <c r="D8">
        <v>9592.2000000000007</v>
      </c>
      <c r="E8">
        <v>8341.2000000000007</v>
      </c>
      <c r="F8">
        <v>7</v>
      </c>
      <c r="G8">
        <v>3927.8</v>
      </c>
      <c r="H8">
        <f t="shared" si="1"/>
        <v>2369.0500000000002</v>
      </c>
      <c r="I8">
        <f t="shared" si="0"/>
        <v>2736.7249999999999</v>
      </c>
      <c r="J8">
        <f t="shared" si="2"/>
        <v>1.4352191031250858</v>
      </c>
      <c r="K8">
        <v>3182.1522431242274</v>
      </c>
      <c r="L8">
        <v>2011</v>
      </c>
      <c r="M8">
        <v>0.77982318442259391</v>
      </c>
      <c r="N8">
        <v>0.82915372690933797</v>
      </c>
      <c r="O8">
        <v>1.2190128275469314</v>
      </c>
      <c r="P8">
        <v>1.2177716800287666</v>
      </c>
    </row>
    <row r="9" spans="1:17" x14ac:dyDescent="0.3">
      <c r="A9">
        <v>2013</v>
      </c>
      <c r="B9">
        <v>4942.3999999999996</v>
      </c>
      <c r="C9">
        <v>6825.5</v>
      </c>
      <c r="D9">
        <v>8900.1</v>
      </c>
      <c r="E9">
        <v>8723.1</v>
      </c>
      <c r="F9">
        <v>8</v>
      </c>
      <c r="G9">
        <v>3079.6</v>
      </c>
      <c r="H9">
        <f t="shared" si="1"/>
        <v>2653.125</v>
      </c>
      <c r="I9">
        <f t="shared" si="0"/>
        <v>2897.9624999999996</v>
      </c>
      <c r="J9">
        <f t="shared" si="2"/>
        <v>1.0626776571470473</v>
      </c>
      <c r="K9">
        <v>2648.7260093776099</v>
      </c>
      <c r="L9">
        <v>2012</v>
      </c>
      <c r="M9">
        <v>0.70477503795648799</v>
      </c>
      <c r="N9">
        <v>0.82613993589940493</v>
      </c>
      <c r="O9">
        <v>1.3222687077408728</v>
      </c>
      <c r="P9">
        <v>1.1381845906655681</v>
      </c>
    </row>
    <row r="10" spans="1:17" x14ac:dyDescent="0.3">
      <c r="A10">
        <v>2014</v>
      </c>
      <c r="B10">
        <v>5009.8999999999996</v>
      </c>
      <c r="C10">
        <v>6257.9</v>
      </c>
      <c r="D10">
        <v>8016.8</v>
      </c>
      <c r="E10">
        <v>7865.6</v>
      </c>
      <c r="F10">
        <v>9</v>
      </c>
      <c r="G10">
        <v>2342.4</v>
      </c>
      <c r="H10">
        <f t="shared" si="1"/>
        <v>2820.3249999999998</v>
      </c>
      <c r="I10">
        <f t="shared" si="0"/>
        <v>2953.0625</v>
      </c>
      <c r="J10">
        <f t="shared" si="2"/>
        <v>0.7932104383161549</v>
      </c>
      <c r="K10">
        <v>3116.021433829208</v>
      </c>
      <c r="L10">
        <v>2013</v>
      </c>
      <c r="M10">
        <v>0.67346045426286605</v>
      </c>
      <c r="N10">
        <v>0.93499519694248157</v>
      </c>
      <c r="O10">
        <v>1.2098753264672548</v>
      </c>
      <c r="P10">
        <v>1.1959773503160263</v>
      </c>
    </row>
    <row r="11" spans="1:17" x14ac:dyDescent="0.3">
      <c r="A11">
        <v>2015</v>
      </c>
      <c r="B11">
        <v>6059.3</v>
      </c>
      <c r="C11">
        <v>5819.7</v>
      </c>
      <c r="D11">
        <v>7758.8</v>
      </c>
      <c r="E11">
        <v>8128.2</v>
      </c>
      <c r="F11">
        <v>10</v>
      </c>
      <c r="G11">
        <v>2552.6</v>
      </c>
      <c r="H11">
        <f t="shared" si="1"/>
        <v>2975.6</v>
      </c>
      <c r="I11">
        <f t="shared" si="0"/>
        <v>3104.6750000000002</v>
      </c>
      <c r="J11">
        <f t="shared" si="2"/>
        <v>0.82217945517646762</v>
      </c>
      <c r="K11">
        <v>2998.5497806644667</v>
      </c>
      <c r="L11">
        <v>2014</v>
      </c>
      <c r="M11">
        <v>0.70439570675604191</v>
      </c>
      <c r="N11">
        <v>0.90763426453871521</v>
      </c>
      <c r="O11">
        <v>1.1587106005803092</v>
      </c>
      <c r="P11">
        <v>1.1244402351637748</v>
      </c>
    </row>
    <row r="12" spans="1:17" x14ac:dyDescent="0.3">
      <c r="F12">
        <v>11</v>
      </c>
      <c r="G12">
        <v>3747.5</v>
      </c>
      <c r="H12">
        <f t="shared" si="1"/>
        <v>2930.5250000000001</v>
      </c>
      <c r="I12">
        <f t="shared" si="0"/>
        <v>3392.8249999999998</v>
      </c>
      <c r="J12">
        <f t="shared" si="2"/>
        <v>1.1045367798221246</v>
      </c>
      <c r="K12">
        <v>3036.0801291073994</v>
      </c>
      <c r="L12">
        <v>2015</v>
      </c>
      <c r="M12">
        <v>0.87712974623992124</v>
      </c>
      <c r="N12">
        <v>0.84237570880089163</v>
      </c>
      <c r="O12" t="s">
        <v>41</v>
      </c>
      <c r="P12" t="s">
        <v>41</v>
      </c>
      <c r="Q12" t="s">
        <v>45</v>
      </c>
    </row>
    <row r="13" spans="1:17" x14ac:dyDescent="0.3">
      <c r="A13" t="s">
        <v>31</v>
      </c>
      <c r="B13" t="s">
        <v>32</v>
      </c>
      <c r="C13" t="s">
        <v>33</v>
      </c>
      <c r="D13" t="s">
        <v>34</v>
      </c>
      <c r="E13" t="s">
        <v>35</v>
      </c>
      <c r="F13">
        <v>12</v>
      </c>
      <c r="G13">
        <v>4472.8</v>
      </c>
      <c r="H13">
        <f t="shared" si="1"/>
        <v>3278.8249999999998</v>
      </c>
      <c r="I13">
        <f t="shared" si="0"/>
        <v>3718.3999999999996</v>
      </c>
      <c r="J13">
        <f t="shared" si="2"/>
        <v>1.2028829604130811</v>
      </c>
      <c r="K13">
        <v>3847.0001606520896</v>
      </c>
      <c r="M13">
        <f>AVERAGE(M4:M12)</f>
        <v>0.75460159000694271</v>
      </c>
      <c r="N13">
        <f>AVERAGE(N4:N12)</f>
        <v>0.85453251956993126</v>
      </c>
      <c r="O13">
        <f>AVERAGE(O3:O11)</f>
        <v>1.2390405080862839</v>
      </c>
      <c r="P13">
        <f>AVERAGE(P3:P11)</f>
        <v>1.1671169268437305</v>
      </c>
      <c r="Q13">
        <f>AVERAGE(M13:P13)</f>
        <v>1.003822886126722</v>
      </c>
    </row>
    <row r="14" spans="1:17" x14ac:dyDescent="0.3">
      <c r="A14">
        <v>2006</v>
      </c>
      <c r="B14">
        <f>B2/M13</f>
        <v>1316.0587164822473</v>
      </c>
      <c r="C14">
        <f>C2/0.854532519569931</f>
        <v>1136.5278415487164</v>
      </c>
      <c r="D14">
        <f>D2/1.23904050808628</f>
        <v>1827.3010327135651</v>
      </c>
      <c r="E14">
        <f>E2/1.16711692684373</f>
        <v>1665.0431120516139</v>
      </c>
      <c r="F14">
        <v>13</v>
      </c>
      <c r="G14">
        <v>3254.4</v>
      </c>
      <c r="H14">
        <f t="shared" si="1"/>
        <v>3506.8250000000003</v>
      </c>
      <c r="I14">
        <f t="shared" si="0"/>
        <v>4205.4249999999993</v>
      </c>
      <c r="J14">
        <f t="shared" si="2"/>
        <v>0.77385757682041667</v>
      </c>
      <c r="K14">
        <v>4329.2265002791046</v>
      </c>
      <c r="L14" t="s">
        <v>44</v>
      </c>
      <c r="M14">
        <f>M13/Q13</f>
        <v>0.75172782015221185</v>
      </c>
      <c r="N14">
        <f>N13/Q13</f>
        <v>0.85127818002553046</v>
      </c>
      <c r="O14">
        <f>O13/Q13</f>
        <v>1.2343218362625259</v>
      </c>
      <c r="P14">
        <f>P13/Q13</f>
        <v>1.1626721635597321</v>
      </c>
      <c r="Q14" t="s">
        <v>46</v>
      </c>
    </row>
    <row r="15" spans="1:17" x14ac:dyDescent="0.3">
      <c r="A15">
        <v>2007</v>
      </c>
      <c r="B15">
        <f>B3/M13</f>
        <v>2217.8590956647759</v>
      </c>
      <c r="C15">
        <f t="shared" ref="C15:C23" si="3">C3/0.854532519569931</f>
        <v>2260.3001708724728</v>
      </c>
      <c r="D15">
        <f t="shared" ref="D15:D23" si="4">D3/1.23904050808628</f>
        <v>3170.0335657843475</v>
      </c>
      <c r="E15">
        <f t="shared" ref="E15:E23" si="5">E3/1.16711692684373</f>
        <v>2638.6387937395925</v>
      </c>
      <c r="F15">
        <v>14</v>
      </c>
      <c r="G15">
        <v>4245.2</v>
      </c>
      <c r="H15">
        <f t="shared" si="1"/>
        <v>3929.9749999999995</v>
      </c>
      <c r="I15">
        <f t="shared" si="0"/>
        <v>4718.4125000000004</v>
      </c>
      <c r="J15">
        <f t="shared" si="2"/>
        <v>0.89970938318767157</v>
      </c>
      <c r="K15">
        <v>4986.8540033208465</v>
      </c>
      <c r="M15" t="s">
        <v>43</v>
      </c>
    </row>
    <row r="16" spans="1:17" x14ac:dyDescent="0.3">
      <c r="A16">
        <v>2008</v>
      </c>
      <c r="B16">
        <f>B4/M13</f>
        <v>3104.1546042573923</v>
      </c>
      <c r="C16">
        <f t="shared" si="3"/>
        <v>2987.1303215993139</v>
      </c>
      <c r="D16">
        <f t="shared" si="4"/>
        <v>3024.5177421907538</v>
      </c>
      <c r="E16">
        <f t="shared" si="5"/>
        <v>3832.3495248209019</v>
      </c>
      <c r="F16">
        <v>15</v>
      </c>
      <c r="G16">
        <v>5951.1</v>
      </c>
      <c r="H16">
        <f t="shared" si="1"/>
        <v>4480.875</v>
      </c>
      <c r="I16">
        <f t="shared" si="0"/>
        <v>5037.1750000000011</v>
      </c>
      <c r="J16">
        <f t="shared" si="2"/>
        <v>1.1814360231677477</v>
      </c>
      <c r="K16">
        <v>4821.3519563258287</v>
      </c>
      <c r="M16">
        <v>0.75460159000694305</v>
      </c>
      <c r="N16">
        <v>0.85453251956993104</v>
      </c>
      <c r="O16">
        <v>1.2390405080862801</v>
      </c>
      <c r="P16">
        <v>1.16711692684373</v>
      </c>
    </row>
    <row r="17" spans="1:22" x14ac:dyDescent="0.3">
      <c r="A17">
        <v>2009</v>
      </c>
      <c r="B17">
        <f>B5/M13</f>
        <v>4312.7393887018688</v>
      </c>
      <c r="C17">
        <f t="shared" si="3"/>
        <v>4967.8624309540883</v>
      </c>
      <c r="D17">
        <f t="shared" si="4"/>
        <v>4802.9906699269895</v>
      </c>
      <c r="E17">
        <f t="shared" si="5"/>
        <v>5460.5497130737103</v>
      </c>
      <c r="F17">
        <v>16</v>
      </c>
      <c r="G17">
        <v>6373.1</v>
      </c>
      <c r="H17">
        <f t="shared" si="1"/>
        <v>4955.9500000000007</v>
      </c>
      <c r="I17">
        <f t="shared" si="0"/>
        <v>5225.9875000000011</v>
      </c>
      <c r="J17">
        <f t="shared" si="2"/>
        <v>1.2195015774530649</v>
      </c>
      <c r="K17">
        <v>5481.4247728160954</v>
      </c>
      <c r="M17">
        <v>1316.0587164822473</v>
      </c>
      <c r="N17">
        <v>2217.8590956647759</v>
      </c>
      <c r="O17">
        <v>3104.1546042573923</v>
      </c>
      <c r="P17">
        <v>4312.7393887018688</v>
      </c>
      <c r="Q17">
        <v>5173.8560476185548</v>
      </c>
      <c r="R17">
        <v>7266.3509759495064</v>
      </c>
      <c r="S17">
        <v>6789.8081157672332</v>
      </c>
      <c r="T17">
        <v>6549.6814020157644</v>
      </c>
      <c r="U17">
        <v>6639.13257849603</v>
      </c>
      <c r="V17">
        <v>8029.8002021758912</v>
      </c>
    </row>
    <row r="18" spans="1:22" x14ac:dyDescent="0.3">
      <c r="A18">
        <v>2010</v>
      </c>
      <c r="B18">
        <f>B6/0.754601590006943</f>
        <v>5173.8560476185548</v>
      </c>
      <c r="C18">
        <f t="shared" si="3"/>
        <v>5975.0798045341753</v>
      </c>
      <c r="D18">
        <f t="shared" si="4"/>
        <v>5853.4002340260604</v>
      </c>
      <c r="E18">
        <f t="shared" si="5"/>
        <v>7394.7175312928803</v>
      </c>
      <c r="F18">
        <v>17</v>
      </c>
      <c r="G18">
        <v>3904.2</v>
      </c>
      <c r="H18">
        <f t="shared" si="1"/>
        <v>5118.4000000000005</v>
      </c>
      <c r="I18">
        <f t="shared" si="0"/>
        <v>5496.2625000000007</v>
      </c>
      <c r="J18">
        <f t="shared" si="2"/>
        <v>0.71033725190527186</v>
      </c>
      <c r="K18">
        <v>5193.6351101246528</v>
      </c>
      <c r="M18">
        <v>1136.5278415487164</v>
      </c>
      <c r="N18">
        <v>2260.3001708724728</v>
      </c>
      <c r="O18">
        <v>2987.1303215993139</v>
      </c>
      <c r="P18">
        <v>4967.8624309540883</v>
      </c>
      <c r="Q18">
        <v>5975.0798045341753</v>
      </c>
      <c r="R18">
        <v>7018.2232538304334</v>
      </c>
      <c r="S18">
        <v>7081.0646305717491</v>
      </c>
      <c r="T18">
        <v>7987.4081368315119</v>
      </c>
      <c r="U18">
        <v>7323.1853167501158</v>
      </c>
      <c r="V18">
        <v>6810.3903206971427</v>
      </c>
    </row>
    <row r="19" spans="1:22" x14ac:dyDescent="0.3">
      <c r="A19">
        <v>2011</v>
      </c>
      <c r="B19">
        <f t="shared" ref="B19:B23" si="6">B7/0.754601590006943</f>
        <v>7266.3509759495064</v>
      </c>
      <c r="C19">
        <f t="shared" si="3"/>
        <v>7018.2232538304334</v>
      </c>
      <c r="D19">
        <f t="shared" si="4"/>
        <v>7082.9806957278915</v>
      </c>
      <c r="E19">
        <f t="shared" si="5"/>
        <v>7471.9163088340993</v>
      </c>
      <c r="F19">
        <v>18</v>
      </c>
      <c r="G19">
        <v>5105.8999999999996</v>
      </c>
      <c r="H19">
        <f t="shared" si="1"/>
        <v>5333.5750000000007</v>
      </c>
      <c r="I19">
        <f t="shared" si="0"/>
        <v>5941.125</v>
      </c>
      <c r="J19">
        <f t="shared" si="2"/>
        <v>0.85941635632981961</v>
      </c>
      <c r="K19">
        <v>5997.9218542249855</v>
      </c>
      <c r="M19">
        <v>1827.3010327135651</v>
      </c>
      <c r="N19">
        <v>3170.0335657843475</v>
      </c>
      <c r="O19">
        <v>3024.5177421907538</v>
      </c>
      <c r="P19">
        <v>4802.9906699269895</v>
      </c>
      <c r="Q19">
        <v>5853.4002340260604</v>
      </c>
      <c r="R19">
        <v>7082.9806957278915</v>
      </c>
      <c r="S19">
        <v>7741.6355134468713</v>
      </c>
      <c r="T19">
        <v>7183.0581340285325</v>
      </c>
      <c r="U19">
        <v>6470.1678013595283</v>
      </c>
      <c r="V19">
        <v>6261.9421636049683</v>
      </c>
    </row>
    <row r="20" spans="1:22" x14ac:dyDescent="0.3">
      <c r="A20">
        <v>2012</v>
      </c>
      <c r="B20">
        <f t="shared" si="6"/>
        <v>6789.8081157672332</v>
      </c>
      <c r="C20">
        <f t="shared" si="3"/>
        <v>7081.0646305717491</v>
      </c>
      <c r="D20">
        <f t="shared" si="4"/>
        <v>7741.6355134468713</v>
      </c>
      <c r="E20">
        <f t="shared" si="5"/>
        <v>7146.8417672232399</v>
      </c>
      <c r="F20">
        <v>19</v>
      </c>
      <c r="G20">
        <v>7252.6</v>
      </c>
      <c r="H20">
        <f t="shared" si="1"/>
        <v>5658.95</v>
      </c>
      <c r="I20">
        <f t="shared" si="0"/>
        <v>6420.6749999999993</v>
      </c>
      <c r="J20">
        <f t="shared" si="2"/>
        <v>1.1295697103497686</v>
      </c>
      <c r="K20">
        <v>5875.77711657487</v>
      </c>
      <c r="M20">
        <v>1665.0431120516139</v>
      </c>
      <c r="N20">
        <v>2638.6387937395925</v>
      </c>
      <c r="O20">
        <v>3832.3495248209019</v>
      </c>
      <c r="P20">
        <v>5460.5497130737103</v>
      </c>
      <c r="Q20">
        <v>7394.7175312928803</v>
      </c>
      <c r="R20">
        <v>7471.9163088340993</v>
      </c>
      <c r="S20">
        <v>7146.8417672232399</v>
      </c>
      <c r="T20">
        <v>7474.0583392875178</v>
      </c>
      <c r="U20">
        <v>6739.3418937648203</v>
      </c>
      <c r="V20">
        <v>6964.3407725919451</v>
      </c>
    </row>
    <row r="21" spans="1:22" x14ac:dyDescent="0.3">
      <c r="A21">
        <v>2013</v>
      </c>
      <c r="B21">
        <f t="shared" si="6"/>
        <v>6549.6814020157644</v>
      </c>
      <c r="C21">
        <f t="shared" si="3"/>
        <v>7987.4081368315119</v>
      </c>
      <c r="D21">
        <f t="shared" si="4"/>
        <v>7183.0581340285325</v>
      </c>
      <c r="E21">
        <f t="shared" si="5"/>
        <v>7474.0583392875178</v>
      </c>
      <c r="F21">
        <v>20</v>
      </c>
      <c r="G21">
        <v>8630.5</v>
      </c>
      <c r="H21">
        <f t="shared" si="1"/>
        <v>6223.2999999999993</v>
      </c>
      <c r="I21">
        <f t="shared" si="0"/>
        <v>6729.4750000000004</v>
      </c>
      <c r="J21">
        <f t="shared" si="2"/>
        <v>1.2824923192373847</v>
      </c>
      <c r="K21">
        <v>7422.9866943542875</v>
      </c>
    </row>
    <row r="22" spans="1:22" x14ac:dyDescent="0.3">
      <c r="A22">
        <v>2014</v>
      </c>
      <c r="B22">
        <f t="shared" si="6"/>
        <v>6639.13257849603</v>
      </c>
      <c r="C22">
        <f t="shared" si="3"/>
        <v>7323.1853167501158</v>
      </c>
      <c r="D22">
        <f t="shared" si="4"/>
        <v>6470.1678013595283</v>
      </c>
      <c r="E22">
        <f t="shared" si="5"/>
        <v>6739.3418937648203</v>
      </c>
      <c r="F22">
        <v>21</v>
      </c>
      <c r="G22">
        <v>5483.2</v>
      </c>
      <c r="H22">
        <f t="shared" si="1"/>
        <v>6618.05</v>
      </c>
      <c r="I22">
        <f t="shared" si="0"/>
        <v>7031.3374999999996</v>
      </c>
      <c r="J22">
        <f t="shared" si="2"/>
        <v>0.77982318442259391</v>
      </c>
      <c r="K22">
        <v>7294.1294082873565</v>
      </c>
    </row>
    <row r="23" spans="1:22" x14ac:dyDescent="0.3">
      <c r="A23">
        <v>2015</v>
      </c>
      <c r="B23">
        <f t="shared" si="6"/>
        <v>8029.8002021758912</v>
      </c>
      <c r="C23">
        <f t="shared" si="3"/>
        <v>6810.3903206971427</v>
      </c>
      <c r="D23">
        <f t="shared" si="4"/>
        <v>6261.9421636049683</v>
      </c>
      <c r="E23">
        <f t="shared" si="5"/>
        <v>6964.3407725919451</v>
      </c>
      <c r="F23">
        <v>22</v>
      </c>
      <c r="G23">
        <v>5997.3</v>
      </c>
      <c r="H23">
        <f t="shared" si="1"/>
        <v>6840.9</v>
      </c>
      <c r="I23">
        <f t="shared" si="0"/>
        <v>7233.0374999999995</v>
      </c>
      <c r="J23">
        <f t="shared" si="2"/>
        <v>0.82915372690933797</v>
      </c>
      <c r="K23">
        <v>7045.0531221417395</v>
      </c>
    </row>
    <row r="24" spans="1:22" x14ac:dyDescent="0.3">
      <c r="F24">
        <v>23</v>
      </c>
      <c r="G24">
        <v>8776.1</v>
      </c>
      <c r="H24">
        <f t="shared" si="1"/>
        <v>7221.7749999999996</v>
      </c>
      <c r="I24">
        <f t="shared" si="0"/>
        <v>7199.3499999999995</v>
      </c>
      <c r="J24">
        <f t="shared" si="2"/>
        <v>1.2190128275469314</v>
      </c>
      <c r="K24">
        <v>7110.0581243654296</v>
      </c>
    </row>
    <row r="25" spans="1:22" x14ac:dyDescent="0.3">
      <c r="F25">
        <v>24</v>
      </c>
      <c r="G25">
        <v>8720.6</v>
      </c>
      <c r="H25">
        <f t="shared" si="1"/>
        <v>7244.2999999999993</v>
      </c>
      <c r="I25">
        <f t="shared" si="0"/>
        <v>7161.1125000000002</v>
      </c>
      <c r="J25">
        <f t="shared" si="2"/>
        <v>1.2177716800287666</v>
      </c>
      <c r="K25">
        <v>7500.4805940311689</v>
      </c>
    </row>
    <row r="26" spans="1:22" x14ac:dyDescent="0.3">
      <c r="F26">
        <v>25</v>
      </c>
      <c r="G26">
        <v>5123.6000000000004</v>
      </c>
      <c r="H26">
        <f t="shared" si="1"/>
        <v>7154.4</v>
      </c>
      <c r="I26">
        <f t="shared" si="0"/>
        <v>7269.8375000000005</v>
      </c>
      <c r="J26">
        <f t="shared" si="2"/>
        <v>0.70477503795648799</v>
      </c>
      <c r="K26">
        <v>6815.7647790161045</v>
      </c>
    </row>
    <row r="27" spans="1:22" x14ac:dyDescent="0.3">
      <c r="F27">
        <v>26</v>
      </c>
      <c r="G27">
        <v>6051</v>
      </c>
      <c r="H27">
        <f t="shared" si="1"/>
        <v>7167.8250000000007</v>
      </c>
      <c r="I27">
        <f t="shared" si="0"/>
        <v>7324.4250000000011</v>
      </c>
      <c r="J27">
        <f t="shared" si="2"/>
        <v>0.82613993589940493</v>
      </c>
      <c r="K27">
        <v>7108.1347343103835</v>
      </c>
    </row>
    <row r="28" spans="1:22" x14ac:dyDescent="0.3">
      <c r="F28">
        <v>27</v>
      </c>
      <c r="G28">
        <v>9592.2000000000007</v>
      </c>
      <c r="H28">
        <f t="shared" si="1"/>
        <v>7371.85</v>
      </c>
      <c r="I28">
        <f t="shared" si="0"/>
        <v>7254.35</v>
      </c>
      <c r="J28">
        <f t="shared" si="2"/>
        <v>1.3222687077408728</v>
      </c>
      <c r="K28">
        <v>7771.2309044493659</v>
      </c>
    </row>
    <row r="29" spans="1:22" x14ac:dyDescent="0.3">
      <c r="F29">
        <v>28</v>
      </c>
      <c r="G29">
        <v>8341.2000000000007</v>
      </c>
      <c r="H29">
        <f t="shared" si="1"/>
        <v>7277.0000000000009</v>
      </c>
      <c r="I29">
        <f t="shared" si="0"/>
        <v>7328.5125000000007</v>
      </c>
      <c r="J29">
        <f t="shared" si="2"/>
        <v>1.1381845906655681</v>
      </c>
      <c r="K29">
        <v>7174.1633294650346</v>
      </c>
    </row>
    <row r="30" spans="1:22" x14ac:dyDescent="0.3">
      <c r="F30">
        <v>29</v>
      </c>
      <c r="G30">
        <v>4942.3999999999996</v>
      </c>
      <c r="H30">
        <f t="shared" si="1"/>
        <v>7231.7000000000007</v>
      </c>
      <c r="I30">
        <f t="shared" si="0"/>
        <v>7338.8125</v>
      </c>
      <c r="J30">
        <f t="shared" si="2"/>
        <v>0.67346045426286605</v>
      </c>
      <c r="K30">
        <v>6574.7200881819799</v>
      </c>
    </row>
    <row r="31" spans="1:22" x14ac:dyDescent="0.3">
      <c r="F31">
        <v>30</v>
      </c>
      <c r="G31">
        <v>6825.5</v>
      </c>
      <c r="H31">
        <f t="shared" si="1"/>
        <v>7425.3250000000007</v>
      </c>
      <c r="I31">
        <f t="shared" si="0"/>
        <v>7300.0374999999995</v>
      </c>
      <c r="J31">
        <f t="shared" si="2"/>
        <v>0.93499519694248157</v>
      </c>
      <c r="K31">
        <v>8017.9430885862712</v>
      </c>
    </row>
    <row r="32" spans="1:22" x14ac:dyDescent="0.3">
      <c r="F32">
        <v>31</v>
      </c>
      <c r="G32">
        <v>8900.1</v>
      </c>
      <c r="H32">
        <f t="shared" si="1"/>
        <v>7252.2999999999993</v>
      </c>
      <c r="I32">
        <f t="shared" si="0"/>
        <v>7356.2124999999996</v>
      </c>
      <c r="J32">
        <f t="shared" si="2"/>
        <v>1.2098753264672548</v>
      </c>
      <c r="K32">
        <v>7210.5181473165476</v>
      </c>
    </row>
    <row r="33" spans="6:11" x14ac:dyDescent="0.3">
      <c r="F33">
        <v>32</v>
      </c>
      <c r="G33">
        <v>8723.1</v>
      </c>
      <c r="H33">
        <f t="shared" si="1"/>
        <v>7347.7749999999996</v>
      </c>
      <c r="I33">
        <f t="shared" si="0"/>
        <v>7293.7</v>
      </c>
      <c r="J33">
        <f t="shared" si="2"/>
        <v>1.1959773503160263</v>
      </c>
      <c r="K33">
        <v>7502.6308132230906</v>
      </c>
    </row>
    <row r="34" spans="6:11" x14ac:dyDescent="0.3">
      <c r="F34">
        <v>33</v>
      </c>
      <c r="G34">
        <v>5009.8999999999996</v>
      </c>
      <c r="H34">
        <f t="shared" si="1"/>
        <v>7364.65</v>
      </c>
      <c r="I34">
        <f t="shared" si="0"/>
        <v>7112.3374999999996</v>
      </c>
      <c r="J34">
        <f t="shared" si="2"/>
        <v>0.70439570675604191</v>
      </c>
      <c r="K34">
        <v>6664.5132263238302</v>
      </c>
    </row>
    <row r="35" spans="6:11" x14ac:dyDescent="0.3">
      <c r="F35">
        <v>34</v>
      </c>
      <c r="G35">
        <v>6257.9</v>
      </c>
      <c r="H35">
        <f t="shared" si="1"/>
        <v>7222.75</v>
      </c>
      <c r="I35">
        <f t="shared" si="0"/>
        <v>6894.7374999999993</v>
      </c>
      <c r="J35">
        <f t="shared" si="2"/>
        <v>0.90763426453871521</v>
      </c>
      <c r="K35">
        <v>7351.1810203009336</v>
      </c>
    </row>
    <row r="36" spans="6:11" x14ac:dyDescent="0.3">
      <c r="F36">
        <v>35</v>
      </c>
      <c r="G36">
        <v>8016.8</v>
      </c>
      <c r="H36">
        <f t="shared" si="1"/>
        <v>7001.9250000000002</v>
      </c>
      <c r="I36">
        <f t="shared" si="0"/>
        <v>6918.7250000000004</v>
      </c>
      <c r="J36">
        <f t="shared" si="2"/>
        <v>1.1587106005803092</v>
      </c>
      <c r="K36">
        <v>6494.9025160849087</v>
      </c>
    </row>
    <row r="37" spans="6:11" x14ac:dyDescent="0.3">
      <c r="F37">
        <v>36</v>
      </c>
      <c r="G37">
        <v>7865.6</v>
      </c>
      <c r="H37">
        <f t="shared" si="1"/>
        <v>6787.5499999999993</v>
      </c>
      <c r="I37">
        <f t="shared" si="0"/>
        <v>6995.125</v>
      </c>
      <c r="J37">
        <f t="shared" si="2"/>
        <v>1.1244402351637748</v>
      </c>
      <c r="K37">
        <v>6765.1056303937303</v>
      </c>
    </row>
    <row r="38" spans="6:11" x14ac:dyDescent="0.3">
      <c r="F38">
        <v>37</v>
      </c>
      <c r="G38">
        <v>6059.3</v>
      </c>
      <c r="H38">
        <f t="shared" si="1"/>
        <v>7049.9000000000005</v>
      </c>
      <c r="I38">
        <f t="shared" si="0"/>
        <v>6908.1</v>
      </c>
      <c r="J38">
        <f t="shared" si="2"/>
        <v>0.87712974623992124</v>
      </c>
      <c r="K38">
        <v>8060.497213969139</v>
      </c>
    </row>
    <row r="39" spans="6:11" x14ac:dyDescent="0.3">
      <c r="F39">
        <v>38</v>
      </c>
      <c r="G39">
        <v>5819.7</v>
      </c>
      <c r="H39">
        <f t="shared" si="1"/>
        <v>6940.35</v>
      </c>
      <c r="I39">
        <f t="shared" si="0"/>
        <v>6908.6750000000002</v>
      </c>
      <c r="J39">
        <f t="shared" si="2"/>
        <v>0.84237570880089163</v>
      </c>
      <c r="K39">
        <v>6836.4256673716973</v>
      </c>
    </row>
    <row r="40" spans="6:11" x14ac:dyDescent="0.3">
      <c r="F40">
        <v>39</v>
      </c>
      <c r="G40">
        <v>7758.8</v>
      </c>
      <c r="H40">
        <f t="shared" si="1"/>
        <v>6875.85</v>
      </c>
      <c r="K40">
        <v>6285.8808554285488</v>
      </c>
    </row>
    <row r="41" spans="6:11" x14ac:dyDescent="0.3">
      <c r="F41">
        <v>40</v>
      </c>
      <c r="G41">
        <v>8128.2</v>
      </c>
      <c r="H41">
        <f t="shared" si="1"/>
        <v>6941.5</v>
      </c>
      <c r="K41">
        <v>6990.9646543132512</v>
      </c>
    </row>
  </sheetData>
  <mergeCells count="2">
    <mergeCell ref="M1:P1"/>
    <mergeCell ref="L1:L2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0"/>
  <sheetViews>
    <sheetView workbookViewId="0">
      <selection activeCell="N16" sqref="N16"/>
    </sheetView>
  </sheetViews>
  <sheetFormatPr defaultRowHeight="14" x14ac:dyDescent="0.3"/>
  <cols>
    <col min="2" max="2" width="11.6640625" customWidth="1"/>
    <col min="3" max="3" width="0" hidden="1" customWidth="1"/>
    <col min="5" max="5" width="11.75" customWidth="1"/>
    <col min="7" max="7" width="11.9140625" customWidth="1"/>
  </cols>
  <sheetData>
    <row r="1" spans="1:9" x14ac:dyDescent="0.3">
      <c r="A1" t="s">
        <v>0</v>
      </c>
      <c r="B1" t="s">
        <v>1</v>
      </c>
      <c r="D1" t="s">
        <v>2</v>
      </c>
      <c r="E1" t="s">
        <v>5</v>
      </c>
      <c r="F1" t="s">
        <v>3</v>
      </c>
      <c r="G1" t="s">
        <v>5</v>
      </c>
      <c r="H1" t="s">
        <v>4</v>
      </c>
      <c r="I1" t="s">
        <v>5</v>
      </c>
    </row>
    <row r="2" spans="1:9" x14ac:dyDescent="0.3">
      <c r="A2">
        <v>1</v>
      </c>
      <c r="B2">
        <v>295</v>
      </c>
    </row>
    <row r="3" spans="1:9" x14ac:dyDescent="0.3">
      <c r="A3">
        <v>2</v>
      </c>
      <c r="B3">
        <v>283</v>
      </c>
      <c r="D3">
        <v>295</v>
      </c>
      <c r="E3">
        <f>(B3-D3)^2</f>
        <v>144</v>
      </c>
      <c r="F3">
        <f>B2</f>
        <v>295</v>
      </c>
      <c r="G3">
        <f>(B3-F3)^2</f>
        <v>144</v>
      </c>
      <c r="H3">
        <f>B2</f>
        <v>295</v>
      </c>
      <c r="I3">
        <f>(B3-H3)^2</f>
        <v>144</v>
      </c>
    </row>
    <row r="4" spans="1:9" x14ac:dyDescent="0.3">
      <c r="A4">
        <v>3</v>
      </c>
      <c r="B4">
        <v>322</v>
      </c>
      <c r="D4">
        <f t="shared" ref="D4:D19" si="0">0.3*B3+0.7*D3</f>
        <v>291.39999999999998</v>
      </c>
      <c r="E4">
        <f t="shared" ref="E4:E19" si="1">(B4-D4)^2</f>
        <v>936.36000000000138</v>
      </c>
      <c r="F4">
        <f t="shared" ref="F4:F19" si="2">0.4*B3+0.6*F3</f>
        <v>290.2</v>
      </c>
      <c r="G4">
        <f t="shared" ref="G4:G19" si="3">(B4-F4)^2</f>
        <v>1011.2400000000007</v>
      </c>
      <c r="H4">
        <f t="shared" ref="H4:H19" si="4">0.5*B3+0.5*H3</f>
        <v>289</v>
      </c>
      <c r="I4">
        <f t="shared" ref="I4:I19" si="5">(B4-H4)^2</f>
        <v>1089</v>
      </c>
    </row>
    <row r="5" spans="1:9" x14ac:dyDescent="0.3">
      <c r="A5">
        <v>4</v>
      </c>
      <c r="B5">
        <v>355</v>
      </c>
      <c r="D5">
        <f t="shared" si="0"/>
        <v>300.57999999999993</v>
      </c>
      <c r="E5">
        <f t="shared" si="1"/>
        <v>2961.5364000000081</v>
      </c>
      <c r="F5">
        <f t="shared" si="2"/>
        <v>302.91999999999996</v>
      </c>
      <c r="G5">
        <f t="shared" si="3"/>
        <v>2712.3264000000045</v>
      </c>
      <c r="H5">
        <f t="shared" si="4"/>
        <v>305.5</v>
      </c>
      <c r="I5">
        <f t="shared" si="5"/>
        <v>2450.25</v>
      </c>
    </row>
    <row r="6" spans="1:9" x14ac:dyDescent="0.3">
      <c r="A6">
        <v>5</v>
      </c>
      <c r="B6">
        <v>286</v>
      </c>
      <c r="D6">
        <f t="shared" si="0"/>
        <v>316.90599999999995</v>
      </c>
      <c r="E6">
        <f t="shared" si="1"/>
        <v>955.18083599999682</v>
      </c>
      <c r="F6">
        <f t="shared" si="2"/>
        <v>323.75199999999995</v>
      </c>
      <c r="G6">
        <f t="shared" si="3"/>
        <v>1425.2135039999964</v>
      </c>
      <c r="H6">
        <f t="shared" si="4"/>
        <v>330.25</v>
      </c>
      <c r="I6">
        <f t="shared" si="5"/>
        <v>1958.0625</v>
      </c>
    </row>
    <row r="7" spans="1:9" x14ac:dyDescent="0.3">
      <c r="A7">
        <v>6</v>
      </c>
      <c r="B7">
        <v>379</v>
      </c>
      <c r="D7">
        <f t="shared" si="0"/>
        <v>307.63419999999996</v>
      </c>
      <c r="E7">
        <f t="shared" si="1"/>
        <v>5093.0774096400055</v>
      </c>
      <c r="F7">
        <f t="shared" si="2"/>
        <v>308.65119999999996</v>
      </c>
      <c r="G7">
        <f t="shared" si="3"/>
        <v>4948.9536614400058</v>
      </c>
      <c r="H7">
        <f t="shared" si="4"/>
        <v>308.125</v>
      </c>
      <c r="I7">
        <f t="shared" si="5"/>
        <v>5023.265625</v>
      </c>
    </row>
    <row r="8" spans="1:9" x14ac:dyDescent="0.3">
      <c r="A8">
        <v>7</v>
      </c>
      <c r="B8">
        <v>381</v>
      </c>
      <c r="D8">
        <f t="shared" si="0"/>
        <v>329.04393999999996</v>
      </c>
      <c r="E8">
        <f t="shared" si="1"/>
        <v>2699.4321707236036</v>
      </c>
      <c r="F8">
        <f t="shared" si="2"/>
        <v>336.79071999999996</v>
      </c>
      <c r="G8">
        <f t="shared" si="3"/>
        <v>1954.4604381184031</v>
      </c>
      <c r="H8">
        <f t="shared" si="4"/>
        <v>343.5625</v>
      </c>
      <c r="I8">
        <f t="shared" si="5"/>
        <v>1401.56640625</v>
      </c>
    </row>
    <row r="9" spans="1:9" x14ac:dyDescent="0.3">
      <c r="A9">
        <v>8</v>
      </c>
      <c r="B9">
        <v>431</v>
      </c>
      <c r="D9">
        <f t="shared" si="0"/>
        <v>344.63075799999996</v>
      </c>
      <c r="E9">
        <f t="shared" si="1"/>
        <v>7459.6459636545715</v>
      </c>
      <c r="F9">
        <f t="shared" si="2"/>
        <v>354.47443199999998</v>
      </c>
      <c r="G9">
        <f t="shared" si="3"/>
        <v>5856.1625577226268</v>
      </c>
      <c r="H9">
        <f t="shared" si="4"/>
        <v>362.28125</v>
      </c>
      <c r="I9">
        <f t="shared" si="5"/>
        <v>4722.2666015625</v>
      </c>
    </row>
    <row r="10" spans="1:9" x14ac:dyDescent="0.3">
      <c r="A10">
        <v>9</v>
      </c>
      <c r="B10">
        <v>424</v>
      </c>
      <c r="D10">
        <f t="shared" si="0"/>
        <v>370.54153059999993</v>
      </c>
      <c r="E10">
        <f t="shared" si="1"/>
        <v>2857.807950590744</v>
      </c>
      <c r="F10">
        <f t="shared" si="2"/>
        <v>385.08465919999998</v>
      </c>
      <c r="G10">
        <f t="shared" si="3"/>
        <v>1514.4037495801465</v>
      </c>
      <c r="H10">
        <f t="shared" si="4"/>
        <v>396.640625</v>
      </c>
      <c r="I10">
        <f t="shared" si="5"/>
        <v>748.535400390625</v>
      </c>
    </row>
    <row r="11" spans="1:9" x14ac:dyDescent="0.3">
      <c r="A11">
        <v>10</v>
      </c>
      <c r="B11">
        <v>473</v>
      </c>
      <c r="D11">
        <f t="shared" si="0"/>
        <v>386.57907141999993</v>
      </c>
      <c r="E11">
        <f t="shared" si="1"/>
        <v>7468.5768966294718</v>
      </c>
      <c r="F11">
        <f t="shared" si="2"/>
        <v>400.65079551999997</v>
      </c>
      <c r="G11">
        <f t="shared" si="3"/>
        <v>5234.4073888888561</v>
      </c>
      <c r="H11">
        <f t="shared" si="4"/>
        <v>410.3203125</v>
      </c>
      <c r="I11">
        <f t="shared" si="5"/>
        <v>3928.7432250976563</v>
      </c>
    </row>
    <row r="12" spans="1:9" x14ac:dyDescent="0.3">
      <c r="A12">
        <v>11</v>
      </c>
      <c r="B12">
        <v>470</v>
      </c>
      <c r="D12">
        <f t="shared" si="0"/>
        <v>412.50534999399997</v>
      </c>
      <c r="E12">
        <f t="shared" si="1"/>
        <v>3305.6347793124392</v>
      </c>
      <c r="F12">
        <f t="shared" si="2"/>
        <v>429.59047731199996</v>
      </c>
      <c r="G12">
        <f t="shared" si="3"/>
        <v>1632.9295238719899</v>
      </c>
      <c r="H12">
        <f t="shared" si="4"/>
        <v>441.66015625</v>
      </c>
      <c r="I12">
        <f t="shared" si="5"/>
        <v>803.14674377441406</v>
      </c>
    </row>
    <row r="13" spans="1:9" x14ac:dyDescent="0.3">
      <c r="A13">
        <v>12</v>
      </c>
      <c r="B13">
        <v>481</v>
      </c>
      <c r="D13">
        <f t="shared" si="0"/>
        <v>429.75374499579993</v>
      </c>
      <c r="E13">
        <f t="shared" si="1"/>
        <v>2626.1786519555003</v>
      </c>
      <c r="F13">
        <f t="shared" si="2"/>
        <v>445.75428638719995</v>
      </c>
      <c r="G13">
        <f t="shared" si="3"/>
        <v>1242.2603280755184</v>
      </c>
      <c r="H13">
        <f t="shared" si="4"/>
        <v>455.830078125</v>
      </c>
      <c r="I13">
        <f t="shared" si="5"/>
        <v>633.52496719360352</v>
      </c>
    </row>
    <row r="14" spans="1:9" x14ac:dyDescent="0.3">
      <c r="A14">
        <v>13</v>
      </c>
      <c r="B14">
        <v>449</v>
      </c>
      <c r="D14">
        <f t="shared" si="0"/>
        <v>445.12762149705986</v>
      </c>
      <c r="E14">
        <f t="shared" si="1"/>
        <v>14.995315270032897</v>
      </c>
      <c r="F14">
        <f t="shared" si="2"/>
        <v>459.85257183232</v>
      </c>
      <c r="G14">
        <f t="shared" si="3"/>
        <v>117.77831537566539</v>
      </c>
      <c r="H14">
        <f t="shared" si="4"/>
        <v>468.4150390625</v>
      </c>
      <c r="I14">
        <f t="shared" si="5"/>
        <v>376.94374179840088</v>
      </c>
    </row>
    <row r="15" spans="1:9" x14ac:dyDescent="0.3">
      <c r="A15">
        <v>14</v>
      </c>
      <c r="B15">
        <v>544</v>
      </c>
      <c r="D15">
        <f t="shared" si="0"/>
        <v>446.28933504794185</v>
      </c>
      <c r="E15">
        <f t="shared" si="1"/>
        <v>9547.3740453733662</v>
      </c>
      <c r="F15">
        <f t="shared" si="2"/>
        <v>455.51154309939199</v>
      </c>
      <c r="G15">
        <f t="shared" si="3"/>
        <v>7830.2070046507624</v>
      </c>
      <c r="H15">
        <f t="shared" si="4"/>
        <v>458.70751953125</v>
      </c>
      <c r="I15">
        <f t="shared" si="5"/>
        <v>7274.8072245121002</v>
      </c>
    </row>
    <row r="16" spans="1:9" x14ac:dyDescent="0.3">
      <c r="A16">
        <v>15</v>
      </c>
      <c r="B16">
        <v>601</v>
      </c>
      <c r="D16">
        <f t="shared" si="0"/>
        <v>475.60253453355926</v>
      </c>
      <c r="E16">
        <f t="shared" si="1"/>
        <v>15724.524345407197</v>
      </c>
      <c r="F16">
        <f t="shared" si="2"/>
        <v>490.90692585963518</v>
      </c>
      <c r="G16">
        <f t="shared" si="3"/>
        <v>12120.484973675864</v>
      </c>
      <c r="H16">
        <f t="shared" si="4"/>
        <v>501.353759765625</v>
      </c>
      <c r="I16">
        <f t="shared" si="5"/>
        <v>9929.3731928467751</v>
      </c>
    </row>
    <row r="17" spans="1:9" x14ac:dyDescent="0.3">
      <c r="A17">
        <v>16</v>
      </c>
      <c r="B17">
        <v>587</v>
      </c>
      <c r="D17">
        <f t="shared" si="0"/>
        <v>513.22177417349144</v>
      </c>
      <c r="E17">
        <f t="shared" si="1"/>
        <v>5443.2266061072951</v>
      </c>
      <c r="F17">
        <f t="shared" si="2"/>
        <v>534.94415551578106</v>
      </c>
      <c r="G17">
        <f t="shared" si="3"/>
        <v>2709.810944965187</v>
      </c>
      <c r="H17">
        <f t="shared" si="4"/>
        <v>551.1768798828125</v>
      </c>
      <c r="I17">
        <f t="shared" si="5"/>
        <v>1283.2959349304438</v>
      </c>
    </row>
    <row r="18" spans="1:9" x14ac:dyDescent="0.3">
      <c r="A18">
        <v>17</v>
      </c>
      <c r="B18">
        <v>644</v>
      </c>
      <c r="D18">
        <f t="shared" si="0"/>
        <v>535.35524192144396</v>
      </c>
      <c r="E18">
        <f t="shared" si="1"/>
        <v>11803.683457947967</v>
      </c>
      <c r="F18">
        <f t="shared" si="2"/>
        <v>555.76649330946861</v>
      </c>
      <c r="G18">
        <f t="shared" si="3"/>
        <v>7785.1517029080469</v>
      </c>
      <c r="H18">
        <f t="shared" si="4"/>
        <v>569.08843994140625</v>
      </c>
      <c r="I18">
        <f t="shared" si="5"/>
        <v>5611.7418304122984</v>
      </c>
    </row>
    <row r="19" spans="1:9" x14ac:dyDescent="0.3">
      <c r="A19">
        <v>18</v>
      </c>
      <c r="B19">
        <v>660</v>
      </c>
      <c r="D19">
        <f t="shared" si="0"/>
        <v>567.94866934501079</v>
      </c>
      <c r="E19">
        <f t="shared" si="1"/>
        <v>8473.4474753541563</v>
      </c>
      <c r="F19">
        <f t="shared" si="2"/>
        <v>591.05989598568112</v>
      </c>
      <c r="G19">
        <f t="shared" si="3"/>
        <v>4752.7379415051055</v>
      </c>
      <c r="H19">
        <f t="shared" si="4"/>
        <v>606.54421997070313</v>
      </c>
      <c r="I19">
        <f t="shared" si="5"/>
        <v>2857.5204185405746</v>
      </c>
    </row>
    <row r="20" spans="1:9" x14ac:dyDescent="0.3">
      <c r="B20">
        <f>AVERAGE(B17:B19)</f>
        <v>630.33333333333337</v>
      </c>
      <c r="D20">
        <f>D19+0.3*(B19-D19)</f>
        <v>595.5640685415076</v>
      </c>
      <c r="E20">
        <f>AVERAGE(E3:E19)</f>
        <v>5147.9224884686091</v>
      </c>
      <c r="F20">
        <f>F19+0.4*(B19-F19)</f>
        <v>618.63593759140872</v>
      </c>
      <c r="G20">
        <f>AVERAGE(G3:G19)</f>
        <v>3705.4428491045987</v>
      </c>
      <c r="H20">
        <f>H19+0.5*(B19-H19)</f>
        <v>633.27210998535156</v>
      </c>
      <c r="I20">
        <f>AVERAGE(I3:I19)</f>
        <v>2955.061400724082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Sheet2</vt:lpstr>
      <vt:lpstr>Sheet5</vt:lpstr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tian wu</dc:creator>
  <cp:lastModifiedBy>tian wu</cp:lastModifiedBy>
  <dcterms:created xsi:type="dcterms:W3CDTF">2015-06-05T18:17:20Z</dcterms:created>
  <dcterms:modified xsi:type="dcterms:W3CDTF">2021-06-23T06:28:51Z</dcterms:modified>
</cp:coreProperties>
</file>