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55" firstSheet="20" activeTab="24"/>
  </bookViews>
  <sheets>
    <sheet name="HOJA1" sheetId="4" r:id="rId1"/>
    <sheet name="Hoja2" sheetId="5" r:id="rId2"/>
    <sheet name="Hoja3" sheetId="1" r:id="rId3"/>
    <sheet name="Hoja4." sheetId="7" r:id="rId4"/>
    <sheet name="Hoja5.." sheetId="8" r:id="rId5"/>
    <sheet name="Hoja6." sheetId="9" r:id="rId6"/>
    <sheet name="Hoja7." sheetId="10" r:id="rId7"/>
    <sheet name="Hoja8." sheetId="11" r:id="rId8"/>
    <sheet name="Hoja9." sheetId="2" r:id="rId9"/>
    <sheet name="Hoja9.1" sheetId="3" r:id="rId10"/>
    <sheet name="Hoja10" sheetId="12" r:id="rId11"/>
    <sheet name="Hoja11" sheetId="13" r:id="rId12"/>
    <sheet name="Hoja12" sheetId="14" r:id="rId13"/>
    <sheet name="Hoja13" sheetId="15" r:id="rId14"/>
    <sheet name="Hoja14" sheetId="16" r:id="rId15"/>
    <sheet name="Hoja15" sheetId="17" r:id="rId16"/>
    <sheet name="Hoja16" sheetId="18" r:id="rId17"/>
    <sheet name="Hoja17" sheetId="19" r:id="rId18"/>
    <sheet name="Hoja18" sheetId="20" r:id="rId19"/>
    <sheet name="Hoja19" sheetId="21" r:id="rId20"/>
    <sheet name="Hoja20" sheetId="22" r:id="rId21"/>
    <sheet name="Hoja21" sheetId="23" r:id="rId22"/>
    <sheet name="Hoja22" sheetId="24" r:id="rId23"/>
    <sheet name="Hoja23" sheetId="25" r:id="rId24"/>
    <sheet name="Hoja24" sheetId="26" r:id="rId25"/>
    <sheet name="Hoja25" sheetId="27" r:id="rId26"/>
    <sheet name="Hoja26" sheetId="28" r:id="rId27"/>
    <sheet name="Hoja27" sheetId="29" r:id="rId28"/>
    <sheet name="Hoja28" sheetId="30" r:id="rId29"/>
  </sheets>
  <externalReferences>
    <externalReference r:id="rId30"/>
    <externalReference r:id="rId31"/>
    <externalReference r:id="rId3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<sst xmlns="http://schemas.openxmlformats.org/spreadsheetml/2006/main" count="398" uniqueCount="367">
  <si>
    <t>PRÁCTICA DE EXCEL</t>
  </si>
  <si>
    <t>Formatea la celda A2, el formato de celda en negrita.</t>
  </si>
  <si>
    <t>Formatea la celda A3, el formato de celda subrayado y cursiva.</t>
  </si>
  <si>
    <t>Formatea la celda A7 el formato de celda con alineación izquierda</t>
  </si>
  <si>
    <t>Formatea la celda B7, el formato de celda en tamaño de letra 18.</t>
  </si>
  <si>
    <t>Formatea la celda C2, el formato de celda con números azules y negrita</t>
  </si>
  <si>
    <t>Formatea la celda D8 el formato de celda con línea inferior doble y en color rojo</t>
  </si>
  <si>
    <t>Formatea la celda A4, el formato de celda en letra Times New Roman 14.</t>
  </si>
  <si>
    <t>Formatea el rango A4:D6 el formato moneda y bordes externos de puntos</t>
  </si>
  <si>
    <t>Formatea la celda C6, el formato de celda en subíndice y cursiva</t>
  </si>
  <si>
    <t>Formatea la celda C8 el formato de celda con bordes gruesos en color verde</t>
  </si>
  <si>
    <t>Formatea la celda A7, el formato de celda con 3 decimales.</t>
  </si>
  <si>
    <t>Combina las celdas del rango A1:E1. pon borde grueso en rojo y relleno fondo verde</t>
  </si>
  <si>
    <t>Escribe “PRÁCTICA DE EXCEL”, en Letra Tahoma, tamaño 20 en el rango A1:E1.</t>
  </si>
  <si>
    <t>En el rango A2:B3 el nombre de “selección”.</t>
  </si>
  <si>
    <t>Formatea la celda E4 el formato de celda tachado y relleno en color azul.</t>
  </si>
  <si>
    <t>Cambie el tamaño a 20 de las columnas A, B, C, D, E.</t>
  </si>
  <si>
    <t>Cambie el alto de las filas a 20 desde la fila 2 hasta la 9.</t>
  </si>
  <si>
    <t>Una vez realizados todos los pasos anteriores pon a la hoja el nombre de “Hoja de práctica"</t>
  </si>
  <si>
    <t>Selecciona las celdas A1,B1,C1,D1,E1 y selecciona Merge &amp; Center (Combinar y centrar).</t>
  </si>
  <si>
    <t>Fecha y hora</t>
  </si>
  <si>
    <t>Fecha</t>
  </si>
  <si>
    <t>1-2</t>
  </si>
  <si>
    <t>2-2-2009</t>
  </si>
  <si>
    <t>03-02-09</t>
  </si>
  <si>
    <t>04-feb</t>
  </si>
  <si>
    <t>05-feb-09</t>
  </si>
  <si>
    <t>feb-09</t>
  </si>
  <si>
    <t>febrero-09</t>
  </si>
  <si>
    <t>febrero 8, 2009</t>
  </si>
  <si>
    <t>Hora</t>
  </si>
  <si>
    <t>4:00</t>
  </si>
  <si>
    <t>4:30 AM</t>
  </si>
  <si>
    <t>18:00</t>
  </si>
  <si>
    <t>6.00</t>
  </si>
  <si>
    <t>Formatos de n°</t>
  </si>
  <si>
    <t>Decimales</t>
  </si>
  <si>
    <t>2,0</t>
  </si>
  <si>
    <t>3,00</t>
  </si>
  <si>
    <t>4,000</t>
  </si>
  <si>
    <t xml:space="preserve">miles sin punto de separacion  </t>
  </si>
  <si>
    <t>3000</t>
  </si>
  <si>
    <t>4000</t>
  </si>
  <si>
    <t xml:space="preserve">miles con punto de separacion </t>
  </si>
  <si>
    <t>1.000</t>
  </si>
  <si>
    <t>2.000</t>
  </si>
  <si>
    <t>3.000</t>
  </si>
  <si>
    <t>4.000</t>
  </si>
  <si>
    <t xml:space="preserve">numeros negativos </t>
  </si>
  <si>
    <t>20,00</t>
  </si>
  <si>
    <t>-30,00</t>
  </si>
  <si>
    <t>Moneda</t>
  </si>
  <si>
    <t xml:space="preserve">a la derecha </t>
  </si>
  <si>
    <r>
      <rPr>
        <sz val="8"/>
        <color theme="1"/>
        <rFont val="Calibri"/>
        <charset val="134"/>
        <scheme val="minor"/>
      </rPr>
      <t xml:space="preserve">10,00 </t>
    </r>
    <r>
      <rPr>
        <sz val="8"/>
        <color theme="1"/>
        <rFont val="Calibri"/>
        <charset val="134"/>
      </rPr>
      <t>€</t>
    </r>
  </si>
  <si>
    <t>20,00 €</t>
  </si>
  <si>
    <t>30,00 €</t>
  </si>
  <si>
    <t>40,00 €</t>
  </si>
  <si>
    <t>a la izquierda</t>
  </si>
  <si>
    <t>Contabilidad</t>
  </si>
  <si>
    <t>solo a la derecha</t>
  </si>
  <si>
    <t>X</t>
  </si>
  <si>
    <t>y=2x</t>
  </si>
  <si>
    <t>y=3x-2</t>
  </si>
  <si>
    <r>
      <rPr>
        <sz val="11"/>
        <color theme="1"/>
        <rFont val="Calibri"/>
        <charset val="134"/>
        <scheme val="minor"/>
      </rPr>
      <t>y=x</t>
    </r>
    <r>
      <rPr>
        <sz val="11"/>
        <color theme="1"/>
        <rFont val="Calibri"/>
        <charset val="134"/>
      </rPr>
      <t>²</t>
    </r>
  </si>
  <si>
    <t>y=x²+2</t>
  </si>
  <si>
    <t>y=x²+5x+3</t>
  </si>
  <si>
    <r>
      <rPr>
        <sz val="11"/>
        <color theme="1"/>
        <rFont val="Calibri"/>
        <charset val="134"/>
        <scheme val="minor"/>
      </rPr>
      <t>y=x</t>
    </r>
    <r>
      <rPr>
        <sz val="11"/>
        <color theme="1"/>
        <rFont val="Calibri"/>
        <charset val="134"/>
      </rPr>
      <t>³+3x²+2x+1</t>
    </r>
  </si>
  <si>
    <r>
      <rPr>
        <sz val="11"/>
        <color theme="1"/>
        <rFont val="Calibri"/>
        <charset val="134"/>
        <scheme val="minor"/>
      </rPr>
      <t>y=2</t>
    </r>
    <r>
      <rPr>
        <sz val="11"/>
        <color theme="1"/>
        <rFont val="Calibri"/>
        <charset val="134"/>
      </rPr>
      <t>ˣ</t>
    </r>
  </si>
  <si>
    <t>y=seno(x)</t>
  </si>
  <si>
    <t>y=abs(x)</t>
  </si>
  <si>
    <t>VIAJES DE EGRESADOS A BARILOCHE</t>
  </si>
  <si>
    <t>AGENCIA</t>
  </si>
  <si>
    <t>HOTEL X DIA</t>
  </si>
  <si>
    <t xml:space="preserve">EQUIPO DE SKY </t>
  </si>
  <si>
    <t xml:space="preserve">BOLICHES X DIA </t>
  </si>
  <si>
    <t>EXCURSIONES X DIA</t>
  </si>
  <si>
    <t>COSTO TOTAL X SEMANA</t>
  </si>
  <si>
    <t>COSTO TOTAL X BUS</t>
  </si>
  <si>
    <t xml:space="preserve">COSTO TOTAL X AVION </t>
  </si>
  <si>
    <t>TAVOTOUR</t>
  </si>
  <si>
    <t>OPTAR</t>
  </si>
  <si>
    <t>TEENTOUR</t>
  </si>
  <si>
    <t>BUS</t>
  </si>
  <si>
    <t xml:space="preserve">AVION </t>
  </si>
  <si>
    <t xml:space="preserve">EVOLUCION DE RESERVAS </t>
  </si>
  <si>
    <t>C1</t>
  </si>
  <si>
    <t>C2</t>
  </si>
  <si>
    <t>C3</t>
  </si>
  <si>
    <t>C4</t>
  </si>
  <si>
    <t>C5</t>
  </si>
  <si>
    <t>Total</t>
  </si>
  <si>
    <t>A1</t>
  </si>
  <si>
    <t>A2</t>
  </si>
  <si>
    <t>A3</t>
  </si>
  <si>
    <t>VENTAS TOTAL DE VENTAS</t>
  </si>
  <si>
    <t>VENDEDOR 1</t>
  </si>
  <si>
    <t>VENDEDOR 2</t>
  </si>
  <si>
    <t>VENDEDOR 3</t>
  </si>
  <si>
    <t>Articulo  A</t>
  </si>
  <si>
    <t xml:space="preserve">Articulo B </t>
  </si>
  <si>
    <t>Articulo C</t>
  </si>
  <si>
    <t>TOTAL</t>
  </si>
  <si>
    <t>SERIE 1</t>
  </si>
  <si>
    <t>SERIE 2</t>
  </si>
  <si>
    <t xml:space="preserve">ENERO </t>
  </si>
  <si>
    <t xml:space="preserve">FEBREEO </t>
  </si>
  <si>
    <t xml:space="preserve">VENTAS EN DOLARES </t>
  </si>
  <si>
    <t xml:space="preserve">SUC 1 </t>
  </si>
  <si>
    <t>SUC 2</t>
  </si>
  <si>
    <t>SUC 3</t>
  </si>
  <si>
    <t xml:space="preserve">SUC 4 </t>
  </si>
  <si>
    <t>LISTA DE PRECIOS</t>
  </si>
  <si>
    <t xml:space="preserve">Recargo tarjeta </t>
  </si>
  <si>
    <t xml:space="preserve">descuento contado </t>
  </si>
  <si>
    <t>ARTICULO</t>
  </si>
  <si>
    <t xml:space="preserve">PRECIO DE LISTA </t>
  </si>
  <si>
    <t xml:space="preserve">RECARGO POR PAGO DE TARJETA </t>
  </si>
  <si>
    <t>DESCUENTO POR PAGO CONTADO</t>
  </si>
  <si>
    <t xml:space="preserve">PRECIO FINAL CON TARJETA </t>
  </si>
  <si>
    <t xml:space="preserve">PRECIO FINAL AL CONTADO </t>
  </si>
  <si>
    <t>ART 1</t>
  </si>
  <si>
    <t>ART 2</t>
  </si>
  <si>
    <t>ART 3</t>
  </si>
  <si>
    <t>ART 4</t>
  </si>
  <si>
    <t>ART 5</t>
  </si>
  <si>
    <t>ART 6</t>
  </si>
  <si>
    <t>ART 7</t>
  </si>
  <si>
    <t xml:space="preserve">COTIZACIONES </t>
  </si>
  <si>
    <t>Dólar</t>
  </si>
  <si>
    <t>Euro</t>
  </si>
  <si>
    <t>Convertir a moneda extranjera los siguientes valores</t>
  </si>
  <si>
    <t>$Argentina</t>
  </si>
  <si>
    <t xml:space="preserve">DIVISION </t>
  </si>
  <si>
    <t xml:space="preserve">Convertir a $ Argentinos los siguientes valores </t>
  </si>
  <si>
    <t xml:space="preserve">Dolares </t>
  </si>
  <si>
    <t xml:space="preserve">$ Argentinos </t>
  </si>
  <si>
    <t xml:space="preserve">Euros </t>
  </si>
  <si>
    <t>$ Argentinos</t>
  </si>
  <si>
    <t xml:space="preserve">MULTIPLICACION </t>
  </si>
  <si>
    <t xml:space="preserve">Incremento </t>
  </si>
  <si>
    <t>f(X)=Raiz(x)</t>
  </si>
  <si>
    <t>Incremento 10</t>
  </si>
  <si>
    <t>Y</t>
  </si>
  <si>
    <t>f(x)=sen(x)</t>
  </si>
  <si>
    <t>Incremento</t>
  </si>
  <si>
    <t>f(x)=Cos(x)</t>
  </si>
  <si>
    <t>g(x)=Cos(x)</t>
  </si>
  <si>
    <t>EJERCICIO 1.</t>
  </si>
  <si>
    <t xml:space="preserve">NOTAS DE INFORMATICA </t>
  </si>
  <si>
    <t xml:space="preserve">ALUMNOS </t>
  </si>
  <si>
    <t xml:space="preserve">TRABAJOS PRACTICOS </t>
  </si>
  <si>
    <t xml:space="preserve">EVALUACION </t>
  </si>
  <si>
    <t>PROMEDIO</t>
  </si>
  <si>
    <t xml:space="preserve">ALBALSAMO, Elena </t>
  </si>
  <si>
    <t>ALETOTO, Emiliano</t>
  </si>
  <si>
    <t>MARTINEZ, Fernando</t>
  </si>
  <si>
    <t>VARANGOT, Juan</t>
  </si>
  <si>
    <t xml:space="preserve">VIDELA, Fernanda </t>
  </si>
  <si>
    <t xml:space="preserve">Mayor promedio </t>
  </si>
  <si>
    <t>Menor promedio</t>
  </si>
  <si>
    <t>AUTOMOVILES</t>
  </si>
  <si>
    <t>MARCA</t>
  </si>
  <si>
    <t>PRECIO</t>
  </si>
  <si>
    <t>IVA 21%</t>
  </si>
  <si>
    <t>PRECIO CONTADO</t>
  </si>
  <si>
    <t>INTERES 10%</t>
  </si>
  <si>
    <t xml:space="preserve">PRECIO CON INTERESES </t>
  </si>
  <si>
    <t xml:space="preserve">VALOR EN 24 CUOTAS </t>
  </si>
  <si>
    <t xml:space="preserve">VALOR EN 36 CUOTAS </t>
  </si>
  <si>
    <t>Chevrolet Corsa City</t>
  </si>
  <si>
    <t>Citroen C4</t>
  </si>
  <si>
    <t xml:space="preserve">Fiat Palio Weekend </t>
  </si>
  <si>
    <t xml:space="preserve">Fiat Siena </t>
  </si>
  <si>
    <t>Ford Explorer XLT 4X4</t>
  </si>
  <si>
    <t>Ford Ranger XLT 4x4</t>
  </si>
  <si>
    <t>Peugeot 360</t>
  </si>
  <si>
    <t xml:space="preserve">Renault Laguna </t>
  </si>
  <si>
    <t>Suzuki Fun</t>
  </si>
  <si>
    <t>Volkswagen Gol</t>
  </si>
  <si>
    <t xml:space="preserve">Volkswagen Suran </t>
  </si>
  <si>
    <t>TOTALES</t>
  </si>
  <si>
    <t xml:space="preserve">Mayor precio con interes </t>
  </si>
  <si>
    <t xml:space="preserve">Promedio valor en 24 cuotas </t>
  </si>
  <si>
    <t xml:space="preserve">Promedio valor en 36 cuotas </t>
  </si>
  <si>
    <t>TURISMO EN VACACIONES 2009</t>
  </si>
  <si>
    <t>CIUDADES</t>
  </si>
  <si>
    <t>MES DE ENERO</t>
  </si>
  <si>
    <t>MES DE FEBRERO</t>
  </si>
  <si>
    <t>MES DE MARZO</t>
  </si>
  <si>
    <t xml:space="preserve">TOTAL POR CIUDAD </t>
  </si>
  <si>
    <t xml:space="preserve">PROMEDIO POR CIUDAD </t>
  </si>
  <si>
    <t xml:space="preserve">MAR DEL PLATA </t>
  </si>
  <si>
    <t>PINAMAR</t>
  </si>
  <si>
    <t>MIRAMAR</t>
  </si>
  <si>
    <t>PUNTA DEL ESTE</t>
  </si>
  <si>
    <t xml:space="preserve">COLONIA </t>
  </si>
  <si>
    <t>CAMBORIOU</t>
  </si>
  <si>
    <t>BUZIOS</t>
  </si>
  <si>
    <t xml:space="preserve">TOTAL MENSUA </t>
  </si>
  <si>
    <t xml:space="preserve">MAXIMO </t>
  </si>
  <si>
    <t>MINIMO</t>
  </si>
  <si>
    <t xml:space="preserve">TOTAL DE TURISTAS EN ARGENTINA </t>
  </si>
  <si>
    <t>PROMEDIO ARGENTINA</t>
  </si>
  <si>
    <t>TOTAL DE TURISTAS EN URUGUAY</t>
  </si>
  <si>
    <t>PROMEDIO URUGUAY</t>
  </si>
  <si>
    <t>TOTAL DE TURISTAS EN BRASIL</t>
  </si>
  <si>
    <t>PROMEDIO BRASIL</t>
  </si>
  <si>
    <t xml:space="preserve">ENE </t>
  </si>
  <si>
    <t>FEB</t>
  </si>
  <si>
    <t xml:space="preserve">MAR </t>
  </si>
  <si>
    <t>ABR</t>
  </si>
  <si>
    <t>MAY</t>
  </si>
  <si>
    <t>JUN</t>
  </si>
  <si>
    <t xml:space="preserve">VENTAS </t>
  </si>
  <si>
    <t xml:space="preserve">COSTES </t>
  </si>
  <si>
    <t xml:space="preserve">BENEFICIO BRUTO </t>
  </si>
  <si>
    <t xml:space="preserve">GASTOS FIJOS </t>
  </si>
  <si>
    <t xml:space="preserve">GASTOS VARIABLES </t>
  </si>
  <si>
    <t xml:space="preserve">TOTAL GASTOS </t>
  </si>
  <si>
    <t>BENEFICIO NETO</t>
  </si>
  <si>
    <t>ENERO</t>
  </si>
  <si>
    <t>FEBRERO</t>
  </si>
  <si>
    <t xml:space="preserve">MARZO </t>
  </si>
  <si>
    <t xml:space="preserve">TOTALES </t>
  </si>
  <si>
    <t>Producto 1</t>
  </si>
  <si>
    <t>Producto 2</t>
  </si>
  <si>
    <t>Producto 3</t>
  </si>
  <si>
    <t>Producto 4</t>
  </si>
  <si>
    <t>Producto 5</t>
  </si>
  <si>
    <t xml:space="preserve">Total ventas </t>
  </si>
  <si>
    <t>Ingresos</t>
  </si>
  <si>
    <t>% aumento sobre el año anterior</t>
  </si>
  <si>
    <t>Coste de mercancias vendidas</t>
  </si>
  <si>
    <t xml:space="preserve">Materiales </t>
  </si>
  <si>
    <t>de los ingresos</t>
  </si>
  <si>
    <t>Salarios</t>
  </si>
  <si>
    <t>Complementos</t>
  </si>
  <si>
    <t>de los salarios</t>
  </si>
  <si>
    <t>otros</t>
  </si>
  <si>
    <t>aumento sobre el año anterior</t>
  </si>
  <si>
    <t>Gastos Generales</t>
  </si>
  <si>
    <t>Oficina</t>
  </si>
  <si>
    <t>Gastos De Ventas</t>
  </si>
  <si>
    <t xml:space="preserve">de oficina mas ventas </t>
  </si>
  <si>
    <t>Publicidad y Propaganda</t>
  </si>
  <si>
    <t>Despreciacion</t>
  </si>
  <si>
    <t>Varios</t>
  </si>
  <si>
    <t>incremento anual cte. de 10</t>
  </si>
  <si>
    <t>Totales de Gastos Operacionales</t>
  </si>
  <si>
    <t>Gastos Generales + Costo de Mercan. Vendida</t>
  </si>
  <si>
    <t>Gastos Financieros</t>
  </si>
  <si>
    <t>Beneficio Bruto</t>
  </si>
  <si>
    <t>Ingresos-Total gastos operacionales-gastos financieros</t>
  </si>
  <si>
    <t>Impuestos</t>
  </si>
  <si>
    <t>del beneficio bruto</t>
  </si>
  <si>
    <t>Beneficio neto</t>
  </si>
  <si>
    <t>Beneficio Bruto - Impuestos</t>
  </si>
  <si>
    <t>R</t>
  </si>
  <si>
    <t>a</t>
  </si>
  <si>
    <t>b</t>
  </si>
  <si>
    <t>d</t>
  </si>
  <si>
    <t>n</t>
  </si>
  <si>
    <t>x</t>
  </si>
  <si>
    <t>y</t>
  </si>
  <si>
    <t>1...100</t>
  </si>
  <si>
    <t>ti</t>
  </si>
  <si>
    <t>x(ti)</t>
  </si>
  <si>
    <t>y(ti)</t>
  </si>
  <si>
    <t>Total Trimestral</t>
  </si>
  <si>
    <t>Total Anual</t>
  </si>
  <si>
    <t>Unidades Vendidas</t>
  </si>
  <si>
    <t>Modelo 1</t>
  </si>
  <si>
    <t>Modelo 2</t>
  </si>
  <si>
    <t>Modelo 3</t>
  </si>
  <si>
    <t>ingreso por ventas</t>
  </si>
  <si>
    <t>coste de las ventas</t>
  </si>
  <si>
    <t>margen bruto</t>
  </si>
  <si>
    <t>personal ventas</t>
  </si>
  <si>
    <t>comision venta</t>
  </si>
  <si>
    <t>publicidad</t>
  </si>
  <si>
    <t>costes fijos</t>
  </si>
  <si>
    <t>coste total</t>
  </si>
  <si>
    <t>beneficio</t>
  </si>
  <si>
    <t>margen beneficio</t>
  </si>
  <si>
    <t>comision ventas</t>
  </si>
  <si>
    <t>Precio</t>
  </si>
  <si>
    <t>costes</t>
  </si>
  <si>
    <t>porcentaje de coste fijos</t>
  </si>
  <si>
    <t xml:space="preserve">Llenar los cuadros según lo que piden los comentarios </t>
  </si>
  <si>
    <t>codigo de producto</t>
  </si>
  <si>
    <t xml:space="preserve">Unidades a prodecir </t>
  </si>
  <si>
    <t>Capital inicial</t>
  </si>
  <si>
    <t xml:space="preserve">Mano de obra </t>
  </si>
  <si>
    <t xml:space="preserve">Materia prima </t>
  </si>
  <si>
    <t xml:space="preserve">Otros gastos </t>
  </si>
  <si>
    <t xml:space="preserve">total gastos </t>
  </si>
  <si>
    <t>Precio unitario</t>
  </si>
  <si>
    <t xml:space="preserve">Precio de venta </t>
  </si>
  <si>
    <t>Capital restante</t>
  </si>
  <si>
    <t>Ventas totales</t>
  </si>
  <si>
    <t>abc-1000-1</t>
  </si>
  <si>
    <t>abc-1000-2</t>
  </si>
  <si>
    <t>abc-1000-3</t>
  </si>
  <si>
    <t>abc-1000-4</t>
  </si>
  <si>
    <t>abc-1000-5</t>
  </si>
  <si>
    <t>abc-1000-6</t>
  </si>
  <si>
    <t>abc-1000-7</t>
  </si>
  <si>
    <t xml:space="preserve">Clave </t>
  </si>
  <si>
    <t>Nombre</t>
  </si>
  <si>
    <t>Salario Diario</t>
  </si>
  <si>
    <t>Salario Quincenal</t>
  </si>
  <si>
    <t xml:space="preserve">Canasta Basica </t>
  </si>
  <si>
    <t xml:space="preserve">Pasajes </t>
  </si>
  <si>
    <t>Total de percepciones</t>
  </si>
  <si>
    <t>ISR</t>
  </si>
  <si>
    <t>IMSS</t>
  </si>
  <si>
    <t xml:space="preserve">Total de Deducciones </t>
  </si>
  <si>
    <t xml:space="preserve">Sueldo a Cobrar </t>
  </si>
  <si>
    <t xml:space="preserve">Lopez Castro Juan </t>
  </si>
  <si>
    <t xml:space="preserve">Viña Favela </t>
  </si>
  <si>
    <t xml:space="preserve">finistere larios Omar </t>
  </si>
  <si>
    <t>torres landeros gilberto</t>
  </si>
  <si>
    <t xml:space="preserve">torres andrade fabiola </t>
  </si>
  <si>
    <t xml:space="preserve">guzman aguliar gabriela </t>
  </si>
  <si>
    <t xml:space="preserve">campos luna sonia </t>
  </si>
  <si>
    <t xml:space="preserve">guzman tinajeros lidia </t>
  </si>
  <si>
    <t xml:space="preserve">soriano fernandez alma </t>
  </si>
  <si>
    <t xml:space="preserve">armando perez veronica </t>
  </si>
  <si>
    <t xml:space="preserve">jimenez alejandro pamela </t>
  </si>
  <si>
    <t>gotica sanchez esther</t>
  </si>
  <si>
    <t xml:space="preserve">perez lopez miguel </t>
  </si>
  <si>
    <t>Nombres</t>
  </si>
  <si>
    <t xml:space="preserve">Fecha de nacimiento </t>
  </si>
  <si>
    <t>Edad</t>
  </si>
  <si>
    <t>Edad 2</t>
  </si>
  <si>
    <t xml:space="preserve">walter y clever </t>
  </si>
  <si>
    <t xml:space="preserve">walter </t>
  </si>
  <si>
    <t xml:space="preserve">jessica </t>
  </si>
  <si>
    <t xml:space="preserve">clever </t>
  </si>
  <si>
    <t xml:space="preserve">richard y maria </t>
  </si>
  <si>
    <t xml:space="preserve">patricia </t>
  </si>
  <si>
    <t xml:space="preserve">maria </t>
  </si>
  <si>
    <t>richard</t>
  </si>
  <si>
    <t>30/2/1979</t>
  </si>
  <si>
    <r>
      <rPr>
        <sz val="11"/>
        <color theme="0"/>
        <rFont val="Calibri"/>
        <charset val="134"/>
        <scheme val="minor"/>
      </rPr>
      <t>N</t>
    </r>
    <r>
      <rPr>
        <sz val="11"/>
        <color theme="0"/>
        <rFont val="Calibri"/>
        <charset val="134"/>
      </rPr>
      <t>°</t>
    </r>
  </si>
  <si>
    <t xml:space="preserve">Pais </t>
  </si>
  <si>
    <t>Precio en US$</t>
  </si>
  <si>
    <t xml:space="preserve">Sin decimales </t>
  </si>
  <si>
    <t xml:space="preserve">redondear a 4 decimales </t>
  </si>
  <si>
    <t xml:space="preserve">truncar a 4 decimales </t>
  </si>
  <si>
    <t>1.-</t>
  </si>
  <si>
    <t>Singapur</t>
  </si>
  <si>
    <t>2.-</t>
  </si>
  <si>
    <t xml:space="preserve">taiwan </t>
  </si>
  <si>
    <t>3.-</t>
  </si>
  <si>
    <t xml:space="preserve">alemania </t>
  </si>
  <si>
    <t>4.-</t>
  </si>
  <si>
    <t>Brasil</t>
  </si>
  <si>
    <t>5.-</t>
  </si>
  <si>
    <t xml:space="preserve">Japon </t>
  </si>
  <si>
    <t>6.-</t>
  </si>
  <si>
    <t>Mexico</t>
  </si>
  <si>
    <t>7.-</t>
  </si>
  <si>
    <t>EE.UU</t>
  </si>
  <si>
    <t>8.-</t>
  </si>
  <si>
    <t xml:space="preserve">Otros paises 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</si>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</sst>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4">
    <numFmt numFmtId="42" formatCode="_(&quot;$&quot;* #,##0_);_(&quot;$&quot;* \(#,##0\);_(&quot;$&quot;* &quot;-&quot;_);_(@_)"/>
    <numFmt numFmtId="176" formatCode="_-* #,##0.00_-;\-* #,##0.00_-;_-* &quot;-&quot;??_-;_-@_-"/>
    <numFmt numFmtId="177" formatCode="_-&quot;XDR&quot;* #,##0.00_-;\-&quot;XDR&quot;* #,##0.00_-;_-&quot;XDR&quot;* &quot;-&quot;??_-;_-@_-"/>
    <numFmt numFmtId="178" formatCode="_ * #,##0_ ;_ * \-#,##0_ ;_ * &quot;-&quot;_ ;_ @_ "/>
    <numFmt numFmtId="179" formatCode="0.0000000000"/>
    <numFmt numFmtId="180" formatCode="0.0000"/>
    <numFmt numFmtId="181" formatCode="_-* #,##0.0000_-;\-* #,##0.0000_-;_-* &quot;-&quot;??_-;_-@_-"/>
    <numFmt numFmtId="182" formatCode="&quot;$&quot;#,##0.00"/>
    <numFmt numFmtId="183" formatCode="_-[$$-409]* #,##0.00_ ;_-[$$-409]* \-#,##0.00\ ;_-[$$-409]* &quot;-&quot;??_ ;_-@_ "/>
    <numFmt numFmtId="184" formatCode="0.000"/>
    <numFmt numFmtId="185" formatCode="[$-F800]dddd\,\ mmmm\ dd\,\ yyyy"/>
    <numFmt numFmtId="186" formatCode="0.00000000"/>
    <numFmt numFmtId="187" formatCode="0.000000000"/>
    <numFmt numFmtId="188" formatCode="&quot;XDR&quot;#,##0.00"/>
  </numFmts>
  <fonts count="45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4" tint="-0.499984740745262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rgb="FFC00000"/>
      <name val="Calibri"/>
      <charset val="134"/>
      <scheme val="minor"/>
    </font>
    <font>
      <b/>
      <sz val="11"/>
      <color rgb="FFFFFF00"/>
      <name val="Calibri"/>
      <charset val="134"/>
      <scheme val="minor"/>
    </font>
    <font>
      <b/>
      <sz val="11"/>
      <color theme="8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theme="0"/>
      <name val="Arial"/>
      <charset val="134"/>
    </font>
    <font>
      <b/>
      <sz val="10"/>
      <color theme="0"/>
      <name val="Arial"/>
      <charset val="134"/>
    </font>
    <font>
      <sz val="8"/>
      <color theme="1"/>
      <name val="Arial"/>
      <charset val="134"/>
    </font>
    <font>
      <sz val="8"/>
      <color theme="1"/>
      <name val="Calibri"/>
      <charset val="134"/>
      <scheme val="minor"/>
    </font>
    <font>
      <sz val="8"/>
      <color rgb="FFFF0000"/>
      <name val="Calibri"/>
      <charset val="134"/>
      <scheme val="minor"/>
    </font>
    <font>
      <b/>
      <sz val="20"/>
      <color theme="1"/>
      <name val="Tahoma"/>
      <charset val="134"/>
    </font>
    <font>
      <b/>
      <sz val="11"/>
      <color rgb="FF0070C0"/>
      <name val="Calibri"/>
      <charset val="134"/>
      <scheme val="minor"/>
    </font>
    <font>
      <i/>
      <u/>
      <sz val="11"/>
      <color theme="1"/>
      <name val="Calibri"/>
      <charset val="134"/>
      <scheme val="minor"/>
    </font>
    <font>
      <sz val="14"/>
      <color theme="1"/>
      <name val="Times New Roman"/>
      <charset val="134"/>
    </font>
    <font>
      <strike/>
      <sz val="11"/>
      <color rgb="FF0070C0"/>
      <name val="Calibri"/>
      <charset val="134"/>
      <scheme val="minor"/>
    </font>
    <font>
      <i/>
      <vertAlign val="subscript"/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8"/>
      <color theme="1"/>
      <name val="Calibri"/>
      <charset val="134"/>
    </font>
    <font>
      <sz val="11"/>
      <color theme="0"/>
      <name val="Calibri"/>
      <charset val="134"/>
    </font>
    <font>
      <sz val="11"/>
      <color theme="1"/>
      <name val="Calibri"/>
      <charset val="134"/>
    </font>
  </fonts>
  <fills count="50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F9D0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double">
        <color theme="1"/>
      </left>
      <right/>
      <top style="medium">
        <color theme="1"/>
      </top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double">
        <color theme="1"/>
      </left>
      <right/>
      <top style="medium">
        <color theme="1"/>
      </top>
      <bottom style="medium">
        <color theme="1"/>
      </bottom>
      <diagonal/>
    </border>
    <border>
      <left/>
      <right style="double">
        <color theme="1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/>
      <right/>
      <top/>
      <bottom style="double">
        <color rgb="FFFF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22" fillId="0" borderId="0" applyFont="0" applyFill="0" applyBorder="0" applyAlignment="0" applyProtection="0">
      <alignment vertical="center"/>
    </xf>
    <xf numFmtId="178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19" borderId="52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53" applyNumberFormat="0" applyFill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0" borderId="55" applyNumberFormat="0" applyAlignment="0" applyProtection="0">
      <alignment vertical="center"/>
    </xf>
    <xf numFmtId="0" fontId="32" fillId="21" borderId="56" applyNumberFormat="0" applyAlignment="0" applyProtection="0">
      <alignment vertical="center"/>
    </xf>
    <xf numFmtId="0" fontId="33" fillId="21" borderId="55" applyNumberFormat="0" applyAlignment="0" applyProtection="0">
      <alignment vertical="center"/>
    </xf>
    <xf numFmtId="0" fontId="34" fillId="22" borderId="57" applyNumberFormat="0" applyAlignment="0" applyProtection="0">
      <alignment vertical="center"/>
    </xf>
    <xf numFmtId="0" fontId="35" fillId="0" borderId="58" applyNumberFormat="0" applyFill="0" applyAlignment="0" applyProtection="0">
      <alignment vertical="center"/>
    </xf>
    <xf numFmtId="0" fontId="36" fillId="0" borderId="59" applyNumberFormat="0" applyFill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</cellStyleXfs>
  <cellXfs count="17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3" borderId="0" xfId="0" applyFill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1" fontId="0" fillId="0" borderId="1" xfId="1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 wrapText="1"/>
    </xf>
    <xf numFmtId="181" fontId="0" fillId="0" borderId="1" xfId="1" applyNumberFormat="1" applyFont="1" applyBorder="1" applyAlignment="1">
      <alignment horizontal="center" vertical="center" wrapText="1"/>
    </xf>
    <xf numFmtId="0" fontId="1" fillId="2" borderId="0" xfId="0" applyFont="1" applyFill="1"/>
    <xf numFmtId="0" fontId="0" fillId="2" borderId="0" xfId="0" applyFill="1"/>
    <xf numFmtId="179" fontId="0" fillId="3" borderId="1" xfId="0" applyNumberFormat="1" applyFill="1" applyBorder="1"/>
    <xf numFmtId="1" fontId="0" fillId="3" borderId="1" xfId="0" applyNumberFormat="1" applyFill="1" applyBorder="1"/>
    <xf numFmtId="180" fontId="0" fillId="3" borderId="1" xfId="0" applyNumberFormat="1" applyFill="1" applyBorder="1"/>
    <xf numFmtId="181" fontId="0" fillId="3" borderId="1" xfId="0" applyNumberFormat="1" applyFill="1" applyBorder="1"/>
    <xf numFmtId="0" fontId="2" fillId="3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58" fontId="3" fillId="3" borderId="1" xfId="0" applyNumberFormat="1" applyFont="1" applyFill="1" applyBorder="1" applyAlignment="1">
      <alignment horizontal="center" wrapText="1"/>
    </xf>
    <xf numFmtId="0" fontId="0" fillId="3" borderId="1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left" wrapText="1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4" fillId="4" borderId="2" xfId="0" applyFont="1" applyFill="1" applyBorder="1"/>
    <xf numFmtId="0" fontId="0" fillId="0" borderId="2" xfId="0" applyBorder="1"/>
    <xf numFmtId="0" fontId="4" fillId="0" borderId="2" xfId="0" applyFont="1" applyBorder="1"/>
    <xf numFmtId="182" fontId="0" fillId="0" borderId="2" xfId="0" applyNumberFormat="1" applyBorder="1"/>
    <xf numFmtId="2" fontId="0" fillId="0" borderId="2" xfId="0" applyNumberFormat="1" applyBorder="1"/>
    <xf numFmtId="0" fontId="0" fillId="4" borderId="2" xfId="0" applyFill="1" applyBorder="1"/>
    <xf numFmtId="10" fontId="0" fillId="0" borderId="2" xfId="0" applyNumberFormat="1" applyBorder="1"/>
    <xf numFmtId="0" fontId="0" fillId="6" borderId="3" xfId="0" applyFill="1" applyBorder="1"/>
    <xf numFmtId="0" fontId="0" fillId="6" borderId="2" xfId="0" applyFill="1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horizontal="center"/>
    </xf>
    <xf numFmtId="183" fontId="0" fillId="0" borderId="2" xfId="0" applyNumberFormat="1" applyBorder="1"/>
    <xf numFmtId="9" fontId="0" fillId="0" borderId="2" xfId="0" applyNumberFormat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wrapText="1"/>
    </xf>
    <xf numFmtId="0" fontId="0" fillId="4" borderId="2" xfId="0" applyFill="1" applyBorder="1" applyAlignment="1">
      <alignment horizontal="left"/>
    </xf>
    <xf numFmtId="184" fontId="0" fillId="0" borderId="1" xfId="0" applyNumberFormat="1" applyBorder="1"/>
    <xf numFmtId="0" fontId="0" fillId="7" borderId="4" xfId="0" applyFill="1" applyBorder="1"/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4" fillId="8" borderId="7" xfId="0" applyFont="1" applyFill="1" applyBorder="1" applyAlignment="1">
      <alignment wrapText="1"/>
    </xf>
    <xf numFmtId="0" fontId="0" fillId="7" borderId="0" xfId="0" applyFill="1" applyBorder="1"/>
    <xf numFmtId="2" fontId="0" fillId="7" borderId="0" xfId="0" applyNumberFormat="1" applyFill="1" applyBorder="1"/>
    <xf numFmtId="2" fontId="0" fillId="7" borderId="8" xfId="0" applyNumberFormat="1" applyFill="1" applyBorder="1"/>
    <xf numFmtId="0" fontId="4" fillId="8" borderId="7" xfId="0" applyFont="1" applyFill="1" applyBorder="1"/>
    <xf numFmtId="0" fontId="0" fillId="7" borderId="8" xfId="0" applyFill="1" applyBorder="1"/>
    <xf numFmtId="0" fontId="4" fillId="8" borderId="9" xfId="0" applyFont="1" applyFill="1" applyBorder="1"/>
    <xf numFmtId="0" fontId="0" fillId="7" borderId="10" xfId="0" applyFill="1" applyBorder="1"/>
    <xf numFmtId="0" fontId="0" fillId="7" borderId="11" xfId="0" applyFill="1" applyBorder="1"/>
    <xf numFmtId="185" fontId="0" fillId="0" borderId="0" xfId="0" applyNumberFormat="1"/>
    <xf numFmtId="0" fontId="0" fillId="0" borderId="0" xfId="0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0" borderId="1" xfId="0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13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right"/>
    </xf>
    <xf numFmtId="2" fontId="0" fillId="6" borderId="1" xfId="0" applyNumberFormat="1" applyFill="1" applyBorder="1"/>
    <xf numFmtId="0" fontId="4" fillId="0" borderId="1" xfId="0" applyFont="1" applyBorder="1" applyAlignment="1">
      <alignment horizontal="right"/>
    </xf>
    <xf numFmtId="2" fontId="0" fillId="6" borderId="1" xfId="49" applyNumberFormat="1" applyFont="1" applyFill="1" applyBorder="1"/>
    <xf numFmtId="0" fontId="0" fillId="6" borderId="1" xfId="0" applyNumberFormat="1" applyFill="1" applyBorder="1"/>
    <xf numFmtId="0" fontId="0" fillId="0" borderId="1" xfId="0" applyBorder="1" applyAlignment="1">
      <alignment wrapText="1"/>
    </xf>
    <xf numFmtId="4" fontId="0" fillId="6" borderId="1" xfId="0" applyNumberFormat="1" applyFill="1" applyBorder="1"/>
    <xf numFmtId="0" fontId="0" fillId="0" borderId="1" xfId="0" applyBorder="1" applyAlignment="1">
      <alignment vertical="center" wrapText="1"/>
    </xf>
    <xf numFmtId="0" fontId="5" fillId="10" borderId="14" xfId="0" applyFont="1" applyFill="1" applyBorder="1" applyAlignment="1">
      <alignment horizontal="center" vertical="center" wrapText="1"/>
    </xf>
    <xf numFmtId="0" fontId="4" fillId="11" borderId="0" xfId="0" applyFont="1" applyFill="1"/>
    <xf numFmtId="58" fontId="0" fillId="0" borderId="0" xfId="0" applyNumberFormat="1"/>
    <xf numFmtId="0" fontId="6" fillId="12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86" fontId="0" fillId="0" borderId="0" xfId="0" applyNumberFormat="1"/>
    <xf numFmtId="187" fontId="0" fillId="0" borderId="0" xfId="0" applyNumberFormat="1"/>
    <xf numFmtId="2" fontId="7" fillId="0" borderId="0" xfId="2" applyNumberFormat="1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2" fontId="7" fillId="0" borderId="0" xfId="0" applyNumberFormat="1" applyFont="1"/>
    <xf numFmtId="2" fontId="0" fillId="0" borderId="0" xfId="0" applyNumberFormat="1"/>
    <xf numFmtId="0" fontId="8" fillId="0" borderId="0" xfId="0" applyFont="1" applyAlignment="1">
      <alignment horizontal="center"/>
    </xf>
    <xf numFmtId="0" fontId="4" fillId="0" borderId="1" xfId="0" applyFont="1" applyBorder="1"/>
    <xf numFmtId="0" fontId="0" fillId="1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13" borderId="1" xfId="0" applyFill="1" applyBorder="1"/>
    <xf numFmtId="0" fontId="3" fillId="0" borderId="0" xfId="0" applyFont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4" fontId="0" fillId="0" borderId="1" xfId="0" applyNumberFormat="1" applyBorder="1"/>
    <xf numFmtId="0" fontId="0" fillId="14" borderId="0" xfId="0" applyFill="1"/>
    <xf numFmtId="0" fontId="4" fillId="14" borderId="0" xfId="0" applyFont="1" applyFill="1"/>
    <xf numFmtId="176" fontId="0" fillId="0" borderId="18" xfId="1" applyFont="1" applyBorder="1"/>
    <xf numFmtId="176" fontId="0" fillId="0" borderId="19" xfId="1" applyFont="1" applyBorder="1"/>
    <xf numFmtId="176" fontId="0" fillId="0" borderId="20" xfId="1" applyFont="1" applyBorder="1"/>
    <xf numFmtId="176" fontId="0" fillId="0" borderId="21" xfId="1" applyFont="1" applyBorder="1"/>
    <xf numFmtId="176" fontId="0" fillId="0" borderId="1" xfId="1" applyFont="1" applyBorder="1"/>
    <xf numFmtId="176" fontId="0" fillId="0" borderId="22" xfId="1" applyFont="1" applyBorder="1"/>
    <xf numFmtId="176" fontId="0" fillId="0" borderId="23" xfId="1" applyFont="1" applyBorder="1"/>
    <xf numFmtId="176" fontId="0" fillId="0" borderId="24" xfId="1" applyFont="1" applyBorder="1"/>
    <xf numFmtId="176" fontId="0" fillId="0" borderId="25" xfId="1" applyFont="1" applyBorder="1"/>
    <xf numFmtId="0" fontId="4" fillId="15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4" fontId="4" fillId="0" borderId="1" xfId="0" applyNumberFormat="1" applyFont="1" applyBorder="1"/>
    <xf numFmtId="0" fontId="4" fillId="15" borderId="1" xfId="0" applyFont="1" applyFill="1" applyBorder="1"/>
    <xf numFmtId="0" fontId="0" fillId="1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9" fillId="18" borderId="28" xfId="0" applyFont="1" applyFill="1" applyBorder="1" applyAlignment="1">
      <alignment horizontal="center" vertical="center" wrapText="1"/>
    </xf>
    <xf numFmtId="0" fontId="10" fillId="18" borderId="29" xfId="0" applyFont="1" applyFill="1" applyBorder="1" applyAlignment="1">
      <alignment horizontal="center" vertical="center" wrapText="1"/>
    </xf>
    <xf numFmtId="49" fontId="11" fillId="0" borderId="30" xfId="0" applyNumberFormat="1" applyFont="1" applyBorder="1"/>
    <xf numFmtId="49" fontId="11" fillId="0" borderId="31" xfId="0" applyNumberFormat="1" applyFont="1" applyBorder="1"/>
    <xf numFmtId="49" fontId="11" fillId="0" borderId="32" xfId="0" applyNumberFormat="1" applyFont="1" applyBorder="1"/>
    <xf numFmtId="0" fontId="9" fillId="18" borderId="33" xfId="0" applyFont="1" applyFill="1" applyBorder="1" applyAlignment="1">
      <alignment horizontal="center" vertical="center" wrapText="1"/>
    </xf>
    <xf numFmtId="0" fontId="10" fillId="18" borderId="34" xfId="0" applyFont="1" applyFill="1" applyBorder="1" applyAlignment="1">
      <alignment horizontal="center" vertical="center" wrapText="1"/>
    </xf>
    <xf numFmtId="49" fontId="12" fillId="0" borderId="35" xfId="0" applyNumberFormat="1" applyFont="1" applyBorder="1" applyAlignment="1">
      <alignment horizontal="center" vertical="center"/>
    </xf>
    <xf numFmtId="49" fontId="12" fillId="0" borderId="36" xfId="0" applyNumberFormat="1" applyFont="1" applyBorder="1" applyAlignment="1">
      <alignment horizontal="center" vertical="center"/>
    </xf>
    <xf numFmtId="49" fontId="12" fillId="0" borderId="37" xfId="0" applyNumberFormat="1" applyFont="1" applyBorder="1" applyAlignment="1">
      <alignment horizontal="center" vertical="center"/>
    </xf>
    <xf numFmtId="49" fontId="12" fillId="0" borderId="38" xfId="0" applyNumberFormat="1" applyFont="1" applyBorder="1" applyAlignment="1">
      <alignment horizontal="center" vertical="center"/>
    </xf>
    <xf numFmtId="0" fontId="9" fillId="18" borderId="39" xfId="0" applyFont="1" applyFill="1" applyBorder="1" applyAlignment="1">
      <alignment horizontal="center" vertical="center" wrapText="1"/>
    </xf>
    <xf numFmtId="0" fontId="10" fillId="18" borderId="40" xfId="0" applyFont="1" applyFill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9" fillId="18" borderId="41" xfId="0" applyFont="1" applyFill="1" applyBorder="1" applyAlignment="1">
      <alignment horizontal="center" vertical="center" wrapText="1"/>
    </xf>
    <xf numFmtId="0" fontId="9" fillId="18" borderId="42" xfId="0" applyFont="1" applyFill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/>
    </xf>
    <xf numFmtId="0" fontId="9" fillId="18" borderId="43" xfId="0" applyFont="1" applyFill="1" applyBorder="1" applyAlignment="1">
      <alignment horizontal="center" vertical="center" wrapText="1"/>
    </xf>
    <xf numFmtId="188" fontId="12" fillId="0" borderId="37" xfId="0" applyNumberFormat="1" applyFont="1" applyBorder="1" applyAlignment="1">
      <alignment horizontal="center" vertical="center"/>
    </xf>
    <xf numFmtId="188" fontId="12" fillId="0" borderId="38" xfId="0" applyNumberFormat="1" applyFont="1" applyBorder="1" applyAlignment="1">
      <alignment horizontal="center" vertical="center"/>
    </xf>
    <xf numFmtId="0" fontId="9" fillId="18" borderId="43" xfId="0" applyFont="1" applyFill="1" applyBorder="1" applyAlignment="1">
      <alignment vertical="center" wrapText="1"/>
    </xf>
    <xf numFmtId="0" fontId="10" fillId="18" borderId="44" xfId="0" applyFont="1" applyFill="1" applyBorder="1" applyAlignment="1">
      <alignment horizontal="center" vertical="center"/>
    </xf>
    <xf numFmtId="188" fontId="12" fillId="0" borderId="37" xfId="0" applyNumberFormat="1" applyFont="1" applyBorder="1" applyAlignment="1">
      <alignment horizontal="right" vertical="center"/>
    </xf>
    <xf numFmtId="188" fontId="12" fillId="0" borderId="38" xfId="0" applyNumberFormat="1" applyFont="1" applyBorder="1" applyAlignment="1">
      <alignment horizontal="right" vertical="center"/>
    </xf>
    <xf numFmtId="0" fontId="12" fillId="0" borderId="36" xfId="0" applyFont="1" applyBorder="1" applyAlignment="1">
      <alignment horizontal="right" vertical="center"/>
    </xf>
    <xf numFmtId="49" fontId="12" fillId="0" borderId="37" xfId="0" applyNumberFormat="1" applyFont="1" applyBorder="1" applyAlignment="1">
      <alignment horizontal="right" vertical="center"/>
    </xf>
    <xf numFmtId="49" fontId="12" fillId="0" borderId="36" xfId="0" applyNumberFormat="1" applyFont="1" applyBorder="1" applyAlignment="1">
      <alignment horizontal="right" vertical="center"/>
    </xf>
    <xf numFmtId="49" fontId="11" fillId="0" borderId="45" xfId="0" applyNumberFormat="1" applyFont="1" applyBorder="1"/>
    <xf numFmtId="49" fontId="12" fillId="0" borderId="46" xfId="0" applyNumberFormat="1" applyFont="1" applyBorder="1" applyAlignment="1">
      <alignment horizontal="center" vertical="center"/>
    </xf>
    <xf numFmtId="49" fontId="12" fillId="0" borderId="46" xfId="0" applyNumberFormat="1" applyFont="1" applyBorder="1" applyAlignment="1">
      <alignment horizontal="right" vertical="center"/>
    </xf>
    <xf numFmtId="0" fontId="14" fillId="12" borderId="47" xfId="0" applyFont="1" applyFill="1" applyBorder="1" applyAlignment="1">
      <alignment horizontal="center"/>
    </xf>
    <xf numFmtId="0" fontId="14" fillId="12" borderId="48" xfId="0" applyFont="1" applyFill="1" applyBorder="1" applyAlignment="1">
      <alignment horizontal="center"/>
    </xf>
    <xf numFmtId="0" fontId="14" fillId="12" borderId="49" xfId="0" applyFont="1" applyFill="1" applyBorder="1" applyAlignment="1">
      <alignment horizontal="center"/>
    </xf>
    <xf numFmtId="0" fontId="15" fillId="0" borderId="0" xfId="0" applyFont="1"/>
    <xf numFmtId="0" fontId="16" fillId="0" borderId="0" xfId="0" applyFont="1"/>
    <xf numFmtId="182" fontId="17" fillId="0" borderId="0" xfId="0" applyNumberFormat="1" applyFont="1"/>
    <xf numFmtId="182" fontId="0" fillId="0" borderId="0" xfId="0" applyNumberFormat="1"/>
    <xf numFmtId="0" fontId="18" fillId="0" borderId="0" xfId="0" applyFont="1"/>
    <xf numFmtId="182" fontId="19" fillId="0" borderId="0" xfId="0" applyNumberFormat="1" applyFont="1"/>
    <xf numFmtId="184" fontId="0" fillId="0" borderId="0" xfId="0" applyNumberFormat="1" applyAlignment="1">
      <alignment horizontal="left"/>
    </xf>
    <xf numFmtId="0" fontId="20" fillId="0" borderId="0" xfId="0" applyFont="1"/>
    <xf numFmtId="0" fontId="0" fillId="0" borderId="0" xfId="0" applyBorder="1"/>
    <xf numFmtId="0" fontId="0" fillId="0" borderId="50" xfId="0" applyBorder="1"/>
    <xf numFmtId="0" fontId="21" fillId="0" borderId="51" xfId="0" applyFont="1" applyBorder="1"/>
    <xf numFmtId="0" fontId="0" fillId="0" borderId="0" xfId="0" applyAlignment="1">
      <alignment horizontal="left"/>
    </xf>
  </cellXfs>
  <cellStyles count="50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  <cellStyle name="Moneda 2" xfId="49"/>
  </cellStyles>
  <tableStyles count="0" defaultTableStyle="TableStyleMedium2" defaultPivotStyle="PivotStyleLight16"/>
  <colors>
    <mruColors>
      <color rgb="00FFFFFF"/>
      <color rgb="00990033"/>
      <color rgb="00FF6699"/>
      <color rgb="00FF66FF"/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tyles" Target="styles.xml"/><Relationship Id="rId34" Type="http://schemas.openxmlformats.org/officeDocument/2006/relationships/sharedStrings" Target="sharedStrings.xml"/><Relationship Id="rId33" Type="http://schemas.openxmlformats.org/officeDocument/2006/relationships/theme" Target="theme/theme1.xml"/><Relationship Id="rId32" Type="http://schemas.openxmlformats.org/officeDocument/2006/relationships/externalLink" Target="externalLinks/externalLink3.xml"/><Relationship Id="rId31" Type="http://schemas.openxmlformats.org/officeDocument/2006/relationships/externalLink" Target="externalLinks/externalLink2.xml"/><Relationship Id="rId30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4" Type="http://schemas.microsoft.com/office/2011/relationships/chartColorStyle" Target="colors13.xml"/><Relationship Id="rId3" Type="http://schemas.microsoft.com/office/2011/relationships/chartStyle" Target="style13.xml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charts/_rels/chart14.xml.rels><?xml version="1.0" encoding="UTF-8" standalone="yes"?>
<Relationships xmlns="http://schemas.openxmlformats.org/package/2006/relationships"><Relationship Id="rId3" Type="http://schemas.microsoft.com/office/2011/relationships/chartColorStyle" Target="colors14.xml"/><Relationship Id="rId2" Type="http://schemas.microsoft.com/office/2011/relationships/chartStyle" Target="style14.xml"/><Relationship Id="rId1" Type="http://schemas.openxmlformats.org/officeDocument/2006/relationships/image" Target="../media/image4.jpeg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4" Type="http://schemas.microsoft.com/office/2011/relationships/chartColorStyle" Target="colors19.xml"/><Relationship Id="rId3" Type="http://schemas.microsoft.com/office/2011/relationships/chartStyle" Target="style19.xml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7678258967629"/>
          <c:y val="0.197210557013707"/>
          <c:w val="0.901543963254593"/>
          <c:h val="0.7773611111111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Hoja3!$B$2:$B$8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230736"/>
        <c:axId val="-48226384"/>
      </c:scatterChart>
      <c:valAx>
        <c:axId val="-4823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8226384"/>
        <c:crosses val="autoZero"/>
        <c:crossBetween val="midCat"/>
      </c:valAx>
      <c:valAx>
        <c:axId val="-482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823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df6bd14-e0c0-48b3-b179-62082553342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'[1]practica 3'!$E$2:$E$8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796656"/>
        <c:axId val="-37806448"/>
      </c:scatterChart>
      <c:valAx>
        <c:axId val="-3779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7806448"/>
        <c:crosses val="autoZero"/>
        <c:crossBetween val="midCat"/>
      </c:valAx>
      <c:valAx>
        <c:axId val="-378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779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694a6fa-6193-44c6-ad95-48daff18759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Hoja5..!$B$4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6699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dLbls>
            <c:delete val="1"/>
          </c:dLbls>
          <c:cat>
            <c:strRef>
              <c:f>Hoja5..!$C$3:$G$3</c:f>
              <c:strCache>
                <c:ptCount val="5"/>
                <c:pt idx="0" c:formatCode="_-* #,##0.00_-;\-* #,##0.00_-;_-* &quot;-&quot;??_-;_-@_-">
                  <c:v>C1</c:v>
                </c:pt>
                <c:pt idx="1" c:formatCode="_-* #,##0.00_-;\-* #,##0.00_-;_-* &quot;-&quot;??_-;_-@_-">
                  <c:v>C2</c:v>
                </c:pt>
                <c:pt idx="2" c:formatCode="_-* #,##0.00_-;\-* #,##0.00_-;_-* &quot;-&quot;??_-;_-@_-">
                  <c:v>C3</c:v>
                </c:pt>
                <c:pt idx="3" c:formatCode="_-* #,##0.00_-;\-* #,##0.00_-;_-* &quot;-&quot;??_-;_-@_-">
                  <c:v>C4</c:v>
                </c:pt>
                <c:pt idx="4" c:formatCode="_-* #,##0.00_-;\-* #,##0.00_-;_-* &quot;-&quot;??_-;_-@_-">
                  <c:v>C5</c:v>
                </c:pt>
              </c:strCache>
            </c:strRef>
          </c:cat>
          <c:val>
            <c:numRef>
              <c:f>Hoja5..!$C$4:$G$4</c:f>
              <c:numCache>
                <c:formatCode>_-* #,##0.00_-;\-* #,##0.00_-;_-* "-"??_-;_-@_-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4.39</c:v>
                </c:pt>
                <c:pt idx="3">
                  <c:v>3.9</c:v>
                </c:pt>
                <c:pt idx="4">
                  <c:v>6.78</c:v>
                </c:pt>
              </c:numCache>
            </c:numRef>
          </c:val>
        </c:ser>
        <c:ser>
          <c:idx val="1"/>
          <c:order val="1"/>
          <c:tx>
            <c:strRef>
              <c:f>Hoja5..!$B$5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rgbClr val="990033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dLbls>
            <c:delete val="1"/>
          </c:dLbls>
          <c:cat>
            <c:strRef>
              <c:f>Hoja5..!$C$3:$G$3</c:f>
              <c:strCache>
                <c:ptCount val="5"/>
                <c:pt idx="0" c:formatCode="_-* #,##0.00_-;\-* #,##0.00_-;_-* &quot;-&quot;??_-;_-@_-">
                  <c:v>C1</c:v>
                </c:pt>
                <c:pt idx="1" c:formatCode="_-* #,##0.00_-;\-* #,##0.00_-;_-* &quot;-&quot;??_-;_-@_-">
                  <c:v>C2</c:v>
                </c:pt>
                <c:pt idx="2" c:formatCode="_-* #,##0.00_-;\-* #,##0.00_-;_-* &quot;-&quot;??_-;_-@_-">
                  <c:v>C3</c:v>
                </c:pt>
                <c:pt idx="3" c:formatCode="_-* #,##0.00_-;\-* #,##0.00_-;_-* &quot;-&quot;??_-;_-@_-">
                  <c:v>C4</c:v>
                </c:pt>
                <c:pt idx="4" c:formatCode="_-* #,##0.00_-;\-* #,##0.00_-;_-* &quot;-&quot;??_-;_-@_-">
                  <c:v>C5</c:v>
                </c:pt>
              </c:strCache>
            </c:strRef>
          </c:cat>
          <c:val>
            <c:numRef>
              <c:f>Hoja5..!$C$5:$G$5</c:f>
              <c:numCache>
                <c:formatCode>_-* #,##0.00_-;\-* #,##0.00_-;_-* "-"??_-;_-@_-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4.86</c:v>
                </c:pt>
              </c:numCache>
            </c:numRef>
          </c:val>
        </c:ser>
        <c:ser>
          <c:idx val="2"/>
          <c:order val="2"/>
          <c:tx>
            <c:strRef>
              <c:f>Hoja5..!$B$6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Lbls>
            <c:delete val="1"/>
          </c:dLbls>
          <c:cat>
            <c:strRef>
              <c:f>Hoja5..!$C$3:$G$3</c:f>
              <c:strCache>
                <c:ptCount val="5"/>
                <c:pt idx="0" c:formatCode="_-* #,##0.00_-;\-* #,##0.00_-;_-* &quot;-&quot;??_-;_-@_-">
                  <c:v>C1</c:v>
                </c:pt>
                <c:pt idx="1" c:formatCode="_-* #,##0.00_-;\-* #,##0.00_-;_-* &quot;-&quot;??_-;_-@_-">
                  <c:v>C2</c:v>
                </c:pt>
                <c:pt idx="2" c:formatCode="_-* #,##0.00_-;\-* #,##0.00_-;_-* &quot;-&quot;??_-;_-@_-">
                  <c:v>C3</c:v>
                </c:pt>
                <c:pt idx="3" c:formatCode="_-* #,##0.00_-;\-* #,##0.00_-;_-* &quot;-&quot;??_-;_-@_-">
                  <c:v>C4</c:v>
                </c:pt>
                <c:pt idx="4" c:formatCode="_-* #,##0.00_-;\-* #,##0.00_-;_-* &quot;-&quot;??_-;_-@_-">
                  <c:v>C5</c:v>
                </c:pt>
              </c:strCache>
            </c:strRef>
          </c:cat>
          <c:val>
            <c:numRef>
              <c:f>Hoja5..!$C$6:$G$6</c:f>
              <c:numCache>
                <c:formatCode>_-* #,##0.00_-;\-* #,##0.00_-;_-* "-"??_-;_-@_-</c:formatCode>
                <c:ptCount val="5"/>
                <c:pt idx="0">
                  <c:v>3.5</c:v>
                </c:pt>
                <c:pt idx="1">
                  <c:v>1.23</c:v>
                </c:pt>
                <c:pt idx="2">
                  <c:v>3.19</c:v>
                </c:pt>
                <c:pt idx="3">
                  <c:v>3</c:v>
                </c:pt>
                <c:pt idx="4">
                  <c:v>2.45</c:v>
                </c:pt>
              </c:numCache>
            </c:numRef>
          </c:val>
        </c:ser>
        <c:ser>
          <c:idx val="3"/>
          <c:order val="3"/>
          <c:tx>
            <c:strRef>
              <c:f>Hoja5..!$B$7</c:f>
              <c:strCache>
                <c:ptCount val="1"/>
                <c:pt idx="0">
                  <c:v>A3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dLbls>
            <c:delete val="1"/>
          </c:dLbls>
          <c:cat>
            <c:strRef>
              <c:f>Hoja5..!$C$3:$G$3</c:f>
              <c:strCache>
                <c:ptCount val="5"/>
                <c:pt idx="0" c:formatCode="_-* #,##0.00_-;\-* #,##0.00_-;_-* &quot;-&quot;??_-;_-@_-">
                  <c:v>C1</c:v>
                </c:pt>
                <c:pt idx="1" c:formatCode="_-* #,##0.00_-;\-* #,##0.00_-;_-* &quot;-&quot;??_-;_-@_-">
                  <c:v>C2</c:v>
                </c:pt>
                <c:pt idx="2" c:formatCode="_-* #,##0.00_-;\-* #,##0.00_-;_-* &quot;-&quot;??_-;_-@_-">
                  <c:v>C3</c:v>
                </c:pt>
                <c:pt idx="3" c:formatCode="_-* #,##0.00_-;\-* #,##0.00_-;_-* &quot;-&quot;??_-;_-@_-">
                  <c:v>C4</c:v>
                </c:pt>
                <c:pt idx="4" c:formatCode="_-* #,##0.00_-;\-* #,##0.00_-;_-* &quot;-&quot;??_-;_-@_-">
                  <c:v>C5</c:v>
                </c:pt>
              </c:strCache>
            </c:strRef>
          </c:cat>
          <c:val>
            <c:numRef>
              <c:f>Hoja5..!$C$7:$G$7</c:f>
              <c:numCache>
                <c:formatCode>_-* #,##0.00_-;\-* #,##0.00_-;_-* "-"??_-;_-@_-</c:formatCode>
                <c:ptCount val="5"/>
                <c:pt idx="0">
                  <c:v>0.54</c:v>
                </c:pt>
                <c:pt idx="1">
                  <c:v>1.3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7793936"/>
        <c:axId val="-37809168"/>
      </c:barChart>
      <c:catAx>
        <c:axId val="-3779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7809168"/>
        <c:crosses val="autoZero"/>
        <c:auto val="1"/>
        <c:lblAlgn val="ctr"/>
        <c:lblOffset val="100"/>
        <c:noMultiLvlLbl val="0"/>
      </c:catAx>
      <c:valAx>
        <c:axId val="-378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7793936"/>
        <c:crosses val="autoZero"/>
        <c:crossBetween val="between"/>
      </c:valAx>
      <c:spPr>
        <a:solidFill>
          <a:srgbClr val="FF66FF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7597b52-fb60-49be-89eb-cda366e3587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Hoja6.!$C$3</c:f>
              <c:strCache>
                <c:ptCount val="1"/>
                <c:pt idx="0">
                  <c:v>VENDEDOR 1</c:v>
                </c:pt>
              </c:strCache>
            </c:strRef>
          </c:tx>
          <c:spPr>
            <a:solidFill>
              <a:srgbClr val="FF6699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Hoja6.!$B$4:$B$7</c:f>
              <c:strCache>
                <c:ptCount val="4"/>
                <c:pt idx="0">
                  <c:v>Articulo  A</c:v>
                </c:pt>
                <c:pt idx="1">
                  <c:v>Articulo B 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Hoja6.!$C$4:$C$7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</c:ser>
        <c:ser>
          <c:idx val="1"/>
          <c:order val="1"/>
          <c:tx>
            <c:strRef>
              <c:f>Hoja6.!$D$3</c:f>
              <c:strCache>
                <c:ptCount val="1"/>
                <c:pt idx="0">
                  <c:v>VENDEDOR 2</c:v>
                </c:pt>
              </c:strCache>
            </c:strRef>
          </c:tx>
          <c:spPr>
            <a:solidFill>
              <a:srgbClr val="990033"/>
            </a:solidFill>
            <a:ln>
              <a:noFill/>
            </a:ln>
            <a:effectLst/>
            <a:sp3d/>
          </c:spPr>
          <c:invertIfNegative val="0"/>
          <c:dPt>
            <c:idx val="3"/>
            <c:invertIfNegative val="0"/>
            <c:bubble3D val="0"/>
            <c:spPr>
              <a:solidFill>
                <a:srgbClr val="990033"/>
              </a:solidFill>
              <a:ln>
                <a:solidFill>
                  <a:srgbClr val="990033"/>
                </a:solidFill>
              </a:ln>
              <a:effectLst/>
              <a:sp3d>
                <a:contourClr>
                  <a:srgbClr val="990033"/>
                </a:contourClr>
              </a:sp3d>
            </c:spPr>
          </c:dPt>
          <c:dLbls>
            <c:delete val="1"/>
          </c:dLbls>
          <c:cat>
            <c:strRef>
              <c:f>Hoja6.!$B$4:$B$7</c:f>
              <c:strCache>
                <c:ptCount val="4"/>
                <c:pt idx="0">
                  <c:v>Articulo  A</c:v>
                </c:pt>
                <c:pt idx="1">
                  <c:v>Articulo B 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Hoja6.!$D$4:$D$7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</c:ser>
        <c:ser>
          <c:idx val="2"/>
          <c:order val="2"/>
          <c:tx>
            <c:strRef>
              <c:f>Hoja6.!$E$3</c:f>
              <c:strCache>
                <c:ptCount val="1"/>
                <c:pt idx="0">
                  <c:v>VENDEDOR 3</c:v>
                </c:pt>
              </c:strCache>
            </c:strRef>
          </c:tx>
          <c:spPr>
            <a:solidFill>
              <a:srgbClr val="FFFFFF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Hoja6.!$B$4:$B$7</c:f>
              <c:strCache>
                <c:ptCount val="4"/>
                <c:pt idx="0">
                  <c:v>Articulo  A</c:v>
                </c:pt>
                <c:pt idx="1">
                  <c:v>Articulo B 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Hoja6.!$E$4:$E$7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7807536"/>
        <c:axId val="-38762336"/>
      </c:barChart>
      <c:catAx>
        <c:axId val="-3780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8762336"/>
        <c:crosses val="autoZero"/>
        <c:auto val="1"/>
        <c:lblAlgn val="ctr"/>
        <c:lblOffset val="100"/>
        <c:noMultiLvlLbl val="0"/>
      </c:catAx>
      <c:valAx>
        <c:axId val="-387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78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7ab37c5-5510-4741-ae9e-c1babf1b27c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10253718285214"/>
          <c:y val="0.18283573928259"/>
          <c:w val="0.902863517060367"/>
          <c:h val="0.6149843248760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Hoja7.!$C$2</c:f>
              <c:strCache>
                <c:ptCount val="1"/>
                <c:pt idx="0">
                  <c:v>SERIE 1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Hoja7.!$B$3:$B$4</c:f>
              <c:strCache>
                <c:ptCount val="2"/>
                <c:pt idx="0">
                  <c:v>ENERO </c:v>
                </c:pt>
                <c:pt idx="1">
                  <c:v>FEBREEO </c:v>
                </c:pt>
              </c:strCache>
            </c:strRef>
          </c:cat>
          <c:val>
            <c:numRef>
              <c:f>Hoja7.!$C$3:$C$4</c:f>
              <c:numCache>
                <c:formatCode>General</c:formatCode>
                <c:ptCount val="2"/>
                <c:pt idx="0">
                  <c:v>23</c:v>
                </c:pt>
                <c:pt idx="1">
                  <c:v>55</c:v>
                </c:pt>
              </c:numCache>
            </c:numRef>
          </c:val>
        </c:ser>
        <c:ser>
          <c:idx val="1"/>
          <c:order val="1"/>
          <c:tx>
            <c:strRef>
              <c:f>Hoja7.!$D$2</c:f>
              <c:strCache>
                <c:ptCount val="1"/>
                <c:pt idx="0">
                  <c:v>SERIE 2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Hoja7.!$B$3:$B$4</c:f>
              <c:strCache>
                <c:ptCount val="2"/>
                <c:pt idx="0">
                  <c:v>ENERO </c:v>
                </c:pt>
                <c:pt idx="1">
                  <c:v>FEBREEO </c:v>
                </c:pt>
              </c:strCache>
            </c:strRef>
          </c:cat>
          <c:val>
            <c:numRef>
              <c:f>Hoja7.!$D$3:$D$4</c:f>
              <c:numCache>
                <c:formatCode>General</c:formatCode>
                <c:ptCount val="2"/>
                <c:pt idx="0">
                  <c:v>45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8768320"/>
        <c:axId val="-38769952"/>
      </c:barChart>
      <c:catAx>
        <c:axId val="-3876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8769952"/>
        <c:crosses val="autoZero"/>
        <c:auto val="1"/>
        <c:lblAlgn val="ctr"/>
        <c:lblOffset val="100"/>
        <c:noMultiLvlLbl val="0"/>
      </c:catAx>
      <c:valAx>
        <c:axId val="-387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876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8126ca3-77aa-4d43-b902-d50c3b2b1c2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92475940507437"/>
          <c:y val="0.130046296296296"/>
          <c:w val="0.920752405949256"/>
          <c:h val="0.762554316127151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Hoja8.!$B$3:$B$6</c:f>
              <c:strCache>
                <c:ptCount val="4"/>
                <c:pt idx="0">
                  <c:v>SUC 1 </c:v>
                </c:pt>
                <c:pt idx="1">
                  <c:v>SUC 2</c:v>
                </c:pt>
                <c:pt idx="2">
                  <c:v>SUC 3</c:v>
                </c:pt>
                <c:pt idx="3">
                  <c:v>SUC 4 </c:v>
                </c:pt>
              </c:strCache>
            </c:strRef>
          </c:cat>
          <c:val>
            <c:numRef>
              <c:f>Hoja8.!$C$3:$C$6</c:f>
              <c:numCache>
                <c:formatCode>General</c:formatCode>
                <c:ptCount val="4"/>
                <c:pt idx="0">
                  <c:v>455</c:v>
                </c:pt>
                <c:pt idx="1">
                  <c:v>315</c:v>
                </c:pt>
                <c:pt idx="2">
                  <c:v>250</c:v>
                </c:pt>
                <c:pt idx="3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8769408"/>
        <c:axId val="-38761792"/>
      </c:barChart>
      <c:catAx>
        <c:axId val="-3876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8761792"/>
        <c:crosses val="autoZero"/>
        <c:auto val="1"/>
        <c:lblAlgn val="ctr"/>
        <c:lblOffset val="100"/>
        <c:noMultiLvlLbl val="0"/>
      </c:catAx>
      <c:valAx>
        <c:axId val="-387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876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0da6051-5a72-416d-afb6-7eb85210597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f(x)=raiz</a:t>
            </a:r>
            <a:r>
              <a:rPr lang="en-US" baseline="0"/>
              <a:t>(x)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Hoja10!$A$7:$A$101</c:f>
              <c:numCache>
                <c:formatCode>0.00</c:formatCode>
                <c:ptCount val="9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</c:numCache>
            </c:numRef>
          </c:xVal>
          <c:yVal>
            <c:numRef>
              <c:f>Hoja10!$B$7:$B$101</c:f>
              <c:numCache>
                <c:formatCode>0.00000000</c:formatCode>
                <c:ptCount val="95"/>
                <c:pt idx="0">
                  <c:v>0</c:v>
                </c:pt>
                <c:pt idx="1">
                  <c:v>1.4142135623731</c:v>
                </c:pt>
                <c:pt idx="2">
                  <c:v>2</c:v>
                </c:pt>
                <c:pt idx="3">
                  <c:v>2.44948974278318</c:v>
                </c:pt>
                <c:pt idx="4">
                  <c:v>2.82842712474619</c:v>
                </c:pt>
                <c:pt idx="5">
                  <c:v>3.16227766016838</c:v>
                </c:pt>
                <c:pt idx="6">
                  <c:v>3.46410161513775</c:v>
                </c:pt>
                <c:pt idx="7">
                  <c:v>3.74165738677394</c:v>
                </c:pt>
                <c:pt idx="8">
                  <c:v>4</c:v>
                </c:pt>
                <c:pt idx="9">
                  <c:v>4.24264068711928</c:v>
                </c:pt>
                <c:pt idx="10">
                  <c:v>4.47213595499958</c:v>
                </c:pt>
                <c:pt idx="11">
                  <c:v>4.69041575982343</c:v>
                </c:pt>
                <c:pt idx="12">
                  <c:v>4.89897948556636</c:v>
                </c:pt>
                <c:pt idx="13">
                  <c:v>5.09901951359278</c:v>
                </c:pt>
                <c:pt idx="14">
                  <c:v>5.29150262212918</c:v>
                </c:pt>
                <c:pt idx="15">
                  <c:v>5.47722557505166</c:v>
                </c:pt>
                <c:pt idx="16">
                  <c:v>5.65685424949238</c:v>
                </c:pt>
                <c:pt idx="17">
                  <c:v>5.8309518948453</c:v>
                </c:pt>
                <c:pt idx="18">
                  <c:v>6</c:v>
                </c:pt>
                <c:pt idx="19">
                  <c:v>6.16441400296898</c:v>
                </c:pt>
                <c:pt idx="20">
                  <c:v>6.32455532033676</c:v>
                </c:pt>
                <c:pt idx="21">
                  <c:v>6.48074069840786</c:v>
                </c:pt>
                <c:pt idx="22">
                  <c:v>6.6332495807108</c:v>
                </c:pt>
                <c:pt idx="23">
                  <c:v>6.78232998312527</c:v>
                </c:pt>
                <c:pt idx="24">
                  <c:v>6.92820323027551</c:v>
                </c:pt>
                <c:pt idx="25">
                  <c:v>7.07106781186548</c:v>
                </c:pt>
                <c:pt idx="26">
                  <c:v>7.21110255092798</c:v>
                </c:pt>
                <c:pt idx="27">
                  <c:v>7.34846922834953</c:v>
                </c:pt>
                <c:pt idx="28">
                  <c:v>7.48331477354788</c:v>
                </c:pt>
                <c:pt idx="29">
                  <c:v>7.61577310586391</c:v>
                </c:pt>
                <c:pt idx="30">
                  <c:v>7.74596669241483</c:v>
                </c:pt>
                <c:pt idx="31">
                  <c:v>7.87400787401181</c:v>
                </c:pt>
                <c:pt idx="32">
                  <c:v>8</c:v>
                </c:pt>
                <c:pt idx="33">
                  <c:v>8.12403840463596</c:v>
                </c:pt>
                <c:pt idx="34">
                  <c:v>8.24621125123532</c:v>
                </c:pt>
                <c:pt idx="35">
                  <c:v>8.36660026534076</c:v>
                </c:pt>
                <c:pt idx="36">
                  <c:v>8.48528137423857</c:v>
                </c:pt>
                <c:pt idx="37">
                  <c:v>8.60232526704263</c:v>
                </c:pt>
                <c:pt idx="38">
                  <c:v>8.71779788708135</c:v>
                </c:pt>
                <c:pt idx="39">
                  <c:v>8.83176086632785</c:v>
                </c:pt>
                <c:pt idx="40">
                  <c:v>8.94427190999916</c:v>
                </c:pt>
                <c:pt idx="41">
                  <c:v>9.05538513813742</c:v>
                </c:pt>
                <c:pt idx="42">
                  <c:v>9.16515138991168</c:v>
                </c:pt>
                <c:pt idx="43">
                  <c:v>9.2736184954957</c:v>
                </c:pt>
                <c:pt idx="44">
                  <c:v>9.38083151964686</c:v>
                </c:pt>
                <c:pt idx="45">
                  <c:v>9.48683298050514</c:v>
                </c:pt>
                <c:pt idx="46">
                  <c:v>9.59166304662544</c:v>
                </c:pt>
                <c:pt idx="47">
                  <c:v>9.69535971483266</c:v>
                </c:pt>
                <c:pt idx="48">
                  <c:v>9.79795897113271</c:v>
                </c:pt>
                <c:pt idx="49">
                  <c:v>9.89949493661167</c:v>
                </c:pt>
                <c:pt idx="50">
                  <c:v>10</c:v>
                </c:pt>
                <c:pt idx="51">
                  <c:v>10.0995049383621</c:v>
                </c:pt>
                <c:pt idx="52">
                  <c:v>10.1980390271856</c:v>
                </c:pt>
                <c:pt idx="53">
                  <c:v>10.295630140987</c:v>
                </c:pt>
                <c:pt idx="54">
                  <c:v>10.3923048454133</c:v>
                </c:pt>
                <c:pt idx="55">
                  <c:v>10.4880884817015</c:v>
                </c:pt>
                <c:pt idx="56">
                  <c:v>10.5830052442584</c:v>
                </c:pt>
                <c:pt idx="57">
                  <c:v>10.6770782520313</c:v>
                </c:pt>
                <c:pt idx="58">
                  <c:v>10.770329614269</c:v>
                </c:pt>
                <c:pt idx="59">
                  <c:v>10.8627804912002</c:v>
                </c:pt>
                <c:pt idx="60">
                  <c:v>10.9544511501033</c:v>
                </c:pt>
                <c:pt idx="61">
                  <c:v>11.0453610171873</c:v>
                </c:pt>
                <c:pt idx="62">
                  <c:v>11.13552872566</c:v>
                </c:pt>
                <c:pt idx="63">
                  <c:v>11.2249721603218</c:v>
                </c:pt>
                <c:pt idx="64">
                  <c:v>11.3137084989848</c:v>
                </c:pt>
                <c:pt idx="65">
                  <c:v>11.4017542509914</c:v>
                </c:pt>
                <c:pt idx="66">
                  <c:v>11.4891252930761</c:v>
                </c:pt>
                <c:pt idx="67">
                  <c:v>11.5758369027902</c:v>
                </c:pt>
                <c:pt idx="68">
                  <c:v>11.6619037896906</c:v>
                </c:pt>
                <c:pt idx="69">
                  <c:v>11.7473401244707</c:v>
                </c:pt>
                <c:pt idx="70">
                  <c:v>11.8321595661992</c:v>
                </c:pt>
                <c:pt idx="71">
                  <c:v>11.916375287813</c:v>
                </c:pt>
                <c:pt idx="72">
                  <c:v>12</c:v>
                </c:pt>
                <c:pt idx="73">
                  <c:v>12.0830459735946</c:v>
                </c:pt>
                <c:pt idx="74">
                  <c:v>12.1655250605964</c:v>
                </c:pt>
                <c:pt idx="75">
                  <c:v>12.2474487139159</c:v>
                </c:pt>
                <c:pt idx="76">
                  <c:v>12.328828005938</c:v>
                </c:pt>
                <c:pt idx="77">
                  <c:v>12.4096736459909</c:v>
                </c:pt>
                <c:pt idx="78">
                  <c:v>12.4899959967968</c:v>
                </c:pt>
                <c:pt idx="79">
                  <c:v>12.5698050899765</c:v>
                </c:pt>
                <c:pt idx="80">
                  <c:v>12.6491106406735</c:v>
                </c:pt>
                <c:pt idx="81">
                  <c:v>12.7279220613579</c:v>
                </c:pt>
                <c:pt idx="82">
                  <c:v>12.8062484748657</c:v>
                </c:pt>
                <c:pt idx="83">
                  <c:v>12.8840987267251</c:v>
                </c:pt>
                <c:pt idx="84">
                  <c:v>12.9614813968157</c:v>
                </c:pt>
                <c:pt idx="85">
                  <c:v>13.0384048104053</c:v>
                </c:pt>
                <c:pt idx="86">
                  <c:v>13.114877048604</c:v>
                </c:pt>
                <c:pt idx="87">
                  <c:v>13.1909059582729</c:v>
                </c:pt>
                <c:pt idx="88">
                  <c:v>13.2664991614216</c:v>
                </c:pt>
                <c:pt idx="89">
                  <c:v>13.3416640641263</c:v>
                </c:pt>
                <c:pt idx="90">
                  <c:v>13.4164078649987</c:v>
                </c:pt>
                <c:pt idx="91">
                  <c:v>13.490737563232</c:v>
                </c:pt>
                <c:pt idx="92">
                  <c:v>13.5646599662505</c:v>
                </c:pt>
                <c:pt idx="93">
                  <c:v>13.6381816969859</c:v>
                </c:pt>
                <c:pt idx="94">
                  <c:v>13.7113092008021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768864"/>
        <c:axId val="-38758528"/>
      </c:scatterChart>
      <c:valAx>
        <c:axId val="-387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8758528"/>
        <c:crosses val="autoZero"/>
        <c:crossBetween val="midCat"/>
      </c:valAx>
      <c:valAx>
        <c:axId val="-387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876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4b04c2-4ed9-465f-8e2f-95eda62796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Hoja11!$C$4</c:f>
              <c:strCache>
                <c:ptCount val="1"/>
                <c:pt idx="0">
                  <c:v>f(x)=sen(x)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Hoja11!$C$5:$C$77</c:f>
              <c:numCache>
                <c:formatCode>General</c:formatCode>
                <c:ptCount val="73"/>
                <c:pt idx="0">
                  <c:v>2.44929359829471e-16</c:v>
                </c:pt>
                <c:pt idx="1">
                  <c:v>0.17364817766693</c:v>
                </c:pt>
                <c:pt idx="2">
                  <c:v>0.342020143325669</c:v>
                </c:pt>
                <c:pt idx="3">
                  <c:v>0.5</c:v>
                </c:pt>
                <c:pt idx="4">
                  <c:v>0.64278760968654</c:v>
                </c:pt>
                <c:pt idx="5">
                  <c:v>0.766044443118978</c:v>
                </c:pt>
                <c:pt idx="6">
                  <c:v>0.866025403784439</c:v>
                </c:pt>
                <c:pt idx="7">
                  <c:v>0.939692620785908</c:v>
                </c:pt>
                <c:pt idx="8">
                  <c:v>0.984807753012208</c:v>
                </c:pt>
                <c:pt idx="9">
                  <c:v>1</c:v>
                </c:pt>
                <c:pt idx="10">
                  <c:v>0.984807753012208</c:v>
                </c:pt>
                <c:pt idx="11">
                  <c:v>0.939692620785908</c:v>
                </c:pt>
                <c:pt idx="12">
                  <c:v>0.866025403784438</c:v>
                </c:pt>
                <c:pt idx="13">
                  <c:v>0.766044443118978</c:v>
                </c:pt>
                <c:pt idx="14">
                  <c:v>0.642787609686539</c:v>
                </c:pt>
                <c:pt idx="15">
                  <c:v>0.5</c:v>
                </c:pt>
                <c:pt idx="16">
                  <c:v>0.342020143325669</c:v>
                </c:pt>
                <c:pt idx="17">
                  <c:v>0.17364817766693</c:v>
                </c:pt>
                <c:pt idx="18">
                  <c:v>-1.22464679914735e-16</c:v>
                </c:pt>
                <c:pt idx="19">
                  <c:v>-0.17364817766693</c:v>
                </c:pt>
                <c:pt idx="20">
                  <c:v>-0.342020143325669</c:v>
                </c:pt>
                <c:pt idx="21">
                  <c:v>-0.5</c:v>
                </c:pt>
                <c:pt idx="22">
                  <c:v>-0.642787609686539</c:v>
                </c:pt>
                <c:pt idx="23">
                  <c:v>-0.766044443118978</c:v>
                </c:pt>
                <c:pt idx="24">
                  <c:v>-0.866025403784439</c:v>
                </c:pt>
                <c:pt idx="25">
                  <c:v>-0.939692620785908</c:v>
                </c:pt>
                <c:pt idx="26">
                  <c:v>-0.984807753012208</c:v>
                </c:pt>
                <c:pt idx="27">
                  <c:v>-1</c:v>
                </c:pt>
                <c:pt idx="28">
                  <c:v>-0.984807753012208</c:v>
                </c:pt>
                <c:pt idx="29">
                  <c:v>-0.939692620785908</c:v>
                </c:pt>
                <c:pt idx="30">
                  <c:v>-0.866025403784439</c:v>
                </c:pt>
                <c:pt idx="31">
                  <c:v>-0.766044443118978</c:v>
                </c:pt>
                <c:pt idx="32">
                  <c:v>-0.642787609686539</c:v>
                </c:pt>
                <c:pt idx="33">
                  <c:v>-0.5</c:v>
                </c:pt>
                <c:pt idx="34">
                  <c:v>-0.342020143325669</c:v>
                </c:pt>
                <c:pt idx="35">
                  <c:v>-0.17364817766693</c:v>
                </c:pt>
                <c:pt idx="36">
                  <c:v>0</c:v>
                </c:pt>
                <c:pt idx="37">
                  <c:v>0.17364817766693</c:v>
                </c:pt>
                <c:pt idx="38">
                  <c:v>0.342020143325669</c:v>
                </c:pt>
                <c:pt idx="39">
                  <c:v>0.5</c:v>
                </c:pt>
                <c:pt idx="40">
                  <c:v>0.642787609686539</c:v>
                </c:pt>
                <c:pt idx="41">
                  <c:v>0.766044443118978</c:v>
                </c:pt>
                <c:pt idx="42">
                  <c:v>0.866025403784439</c:v>
                </c:pt>
                <c:pt idx="43">
                  <c:v>0.939692620785908</c:v>
                </c:pt>
                <c:pt idx="44">
                  <c:v>0.984807753012208</c:v>
                </c:pt>
                <c:pt idx="45">
                  <c:v>1</c:v>
                </c:pt>
                <c:pt idx="46">
                  <c:v>0.984807753012208</c:v>
                </c:pt>
                <c:pt idx="47">
                  <c:v>0.939692620785908</c:v>
                </c:pt>
                <c:pt idx="48">
                  <c:v>0.866025403784439</c:v>
                </c:pt>
                <c:pt idx="49">
                  <c:v>0.766044443118978</c:v>
                </c:pt>
                <c:pt idx="50">
                  <c:v>0.642787609686539</c:v>
                </c:pt>
                <c:pt idx="51">
                  <c:v>0.5</c:v>
                </c:pt>
                <c:pt idx="52">
                  <c:v>0.342020143325669</c:v>
                </c:pt>
                <c:pt idx="53">
                  <c:v>0.17364817766693</c:v>
                </c:pt>
                <c:pt idx="54">
                  <c:v>1.22464679914735e-16</c:v>
                </c:pt>
                <c:pt idx="55">
                  <c:v>-0.17364817766693</c:v>
                </c:pt>
                <c:pt idx="56">
                  <c:v>-0.342020143325669</c:v>
                </c:pt>
                <c:pt idx="57">
                  <c:v>-0.5</c:v>
                </c:pt>
                <c:pt idx="58">
                  <c:v>-0.642787609686539</c:v>
                </c:pt>
                <c:pt idx="59">
                  <c:v>-0.766044443118978</c:v>
                </c:pt>
                <c:pt idx="60">
                  <c:v>-0.866025403784438</c:v>
                </c:pt>
                <c:pt idx="61">
                  <c:v>-0.939692620785908</c:v>
                </c:pt>
                <c:pt idx="62">
                  <c:v>-0.984807753012208</c:v>
                </c:pt>
                <c:pt idx="63">
                  <c:v>-1</c:v>
                </c:pt>
                <c:pt idx="64">
                  <c:v>-0.984807753012208</c:v>
                </c:pt>
                <c:pt idx="65">
                  <c:v>-0.939692620785908</c:v>
                </c:pt>
                <c:pt idx="66">
                  <c:v>-0.866025403784439</c:v>
                </c:pt>
                <c:pt idx="67">
                  <c:v>-0.766044443118978</c:v>
                </c:pt>
                <c:pt idx="68">
                  <c:v>-0.64278760968654</c:v>
                </c:pt>
                <c:pt idx="69">
                  <c:v>-0.5</c:v>
                </c:pt>
                <c:pt idx="70">
                  <c:v>-0.342020143325669</c:v>
                </c:pt>
                <c:pt idx="71">
                  <c:v>-0.17364817766693</c:v>
                </c:pt>
                <c:pt idx="72">
                  <c:v>-2.44929359829471e-16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767232"/>
        <c:axId val="-38760704"/>
      </c:lineChart>
      <c:catAx>
        <c:axId val="-3876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8760704"/>
        <c:crosses val="autoZero"/>
        <c:auto val="1"/>
        <c:lblAlgn val="ctr"/>
        <c:lblOffset val="100"/>
        <c:noMultiLvlLbl val="0"/>
      </c:catAx>
      <c:valAx>
        <c:axId val="-387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876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259d193-5e0f-488d-a4aa-c9d7d66fc91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Hoja12!$C$5</c:f>
              <c:strCache>
                <c:ptCount val="1"/>
                <c:pt idx="0">
                  <c:v>f(x)=Cos(x)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yVal>
            <c:numRef>
              <c:f>Hoja12!$C$6:$C$78</c:f>
              <c:numCache>
                <c:formatCode>0.000000000</c:formatCode>
                <c:ptCount val="73"/>
                <c:pt idx="0">
                  <c:v>1</c:v>
                </c:pt>
                <c:pt idx="1">
                  <c:v>0.984807753012208</c:v>
                </c:pt>
                <c:pt idx="2">
                  <c:v>0.939692620785908</c:v>
                </c:pt>
                <c:pt idx="3">
                  <c:v>0.866025403784438</c:v>
                </c:pt>
                <c:pt idx="4">
                  <c:v>0.766044443118978</c:v>
                </c:pt>
                <c:pt idx="5">
                  <c:v>0.642787609686539</c:v>
                </c:pt>
                <c:pt idx="6">
                  <c:v>0.5</c:v>
                </c:pt>
                <c:pt idx="7">
                  <c:v>0.342020143325669</c:v>
                </c:pt>
                <c:pt idx="8">
                  <c:v>0.17364817766693</c:v>
                </c:pt>
                <c:pt idx="9">
                  <c:v>-1.83697019872103e-16</c:v>
                </c:pt>
                <c:pt idx="10">
                  <c:v>-0.17364817766693</c:v>
                </c:pt>
                <c:pt idx="11">
                  <c:v>-0.342020143325669</c:v>
                </c:pt>
                <c:pt idx="12">
                  <c:v>-0.5</c:v>
                </c:pt>
                <c:pt idx="13">
                  <c:v>-0.642787609686539</c:v>
                </c:pt>
                <c:pt idx="14">
                  <c:v>-0.766044443118978</c:v>
                </c:pt>
                <c:pt idx="15">
                  <c:v>-0.866025403784439</c:v>
                </c:pt>
                <c:pt idx="16">
                  <c:v>-0.939692620785908</c:v>
                </c:pt>
                <c:pt idx="17">
                  <c:v>-0.984807753012208</c:v>
                </c:pt>
                <c:pt idx="18">
                  <c:v>-1</c:v>
                </c:pt>
                <c:pt idx="19">
                  <c:v>-0.984807753012208</c:v>
                </c:pt>
                <c:pt idx="20">
                  <c:v>-0.939692620785908</c:v>
                </c:pt>
                <c:pt idx="21">
                  <c:v>-0.866025403784439</c:v>
                </c:pt>
                <c:pt idx="22">
                  <c:v>-0.766044443118978</c:v>
                </c:pt>
                <c:pt idx="23">
                  <c:v>-0.642787609686539</c:v>
                </c:pt>
                <c:pt idx="24">
                  <c:v>-0.5</c:v>
                </c:pt>
                <c:pt idx="25">
                  <c:v>-0.342020143325669</c:v>
                </c:pt>
                <c:pt idx="26">
                  <c:v>-0.17364817766693</c:v>
                </c:pt>
                <c:pt idx="27">
                  <c:v>6.12323399573677e-17</c:v>
                </c:pt>
                <c:pt idx="28">
                  <c:v>0.17364817766693</c:v>
                </c:pt>
                <c:pt idx="29">
                  <c:v>0.342020143325669</c:v>
                </c:pt>
                <c:pt idx="30">
                  <c:v>0.5</c:v>
                </c:pt>
                <c:pt idx="31">
                  <c:v>0.642787609686539</c:v>
                </c:pt>
                <c:pt idx="32">
                  <c:v>0.766044443118978</c:v>
                </c:pt>
                <c:pt idx="33">
                  <c:v>0.866025403784439</c:v>
                </c:pt>
                <c:pt idx="34">
                  <c:v>0.939692620785908</c:v>
                </c:pt>
                <c:pt idx="35">
                  <c:v>0.984807753012208</c:v>
                </c:pt>
                <c:pt idx="36">
                  <c:v>1</c:v>
                </c:pt>
                <c:pt idx="37">
                  <c:v>0.984807753012208</c:v>
                </c:pt>
                <c:pt idx="38">
                  <c:v>0.939692620785908</c:v>
                </c:pt>
                <c:pt idx="39">
                  <c:v>0.866025403784439</c:v>
                </c:pt>
                <c:pt idx="40">
                  <c:v>0.766044443118978</c:v>
                </c:pt>
                <c:pt idx="41">
                  <c:v>0.642787609686539</c:v>
                </c:pt>
                <c:pt idx="42">
                  <c:v>0.5</c:v>
                </c:pt>
                <c:pt idx="43">
                  <c:v>0.342020143325669</c:v>
                </c:pt>
                <c:pt idx="44">
                  <c:v>0.17364817766693</c:v>
                </c:pt>
                <c:pt idx="45">
                  <c:v>6.12323399573677e-17</c:v>
                </c:pt>
                <c:pt idx="46">
                  <c:v>-0.17364817766693</c:v>
                </c:pt>
                <c:pt idx="47">
                  <c:v>-0.342020143325669</c:v>
                </c:pt>
                <c:pt idx="48">
                  <c:v>-0.5</c:v>
                </c:pt>
                <c:pt idx="49">
                  <c:v>-0.642787609686539</c:v>
                </c:pt>
                <c:pt idx="50">
                  <c:v>-0.766044443118978</c:v>
                </c:pt>
                <c:pt idx="51">
                  <c:v>-0.866025403784439</c:v>
                </c:pt>
                <c:pt idx="52">
                  <c:v>-0.939692620785908</c:v>
                </c:pt>
                <c:pt idx="53">
                  <c:v>-0.984807753012208</c:v>
                </c:pt>
                <c:pt idx="54">
                  <c:v>-1</c:v>
                </c:pt>
                <c:pt idx="55">
                  <c:v>-0.984807753012208</c:v>
                </c:pt>
                <c:pt idx="56">
                  <c:v>-0.939692620785908</c:v>
                </c:pt>
                <c:pt idx="57">
                  <c:v>-0.866025403784439</c:v>
                </c:pt>
                <c:pt idx="58">
                  <c:v>-0.766044443118978</c:v>
                </c:pt>
                <c:pt idx="59">
                  <c:v>-0.642787609686539</c:v>
                </c:pt>
                <c:pt idx="60">
                  <c:v>-0.5</c:v>
                </c:pt>
                <c:pt idx="61">
                  <c:v>-0.342020143325669</c:v>
                </c:pt>
                <c:pt idx="62">
                  <c:v>-0.17364817766693</c:v>
                </c:pt>
                <c:pt idx="63">
                  <c:v>-1.83697019872103e-16</c:v>
                </c:pt>
                <c:pt idx="64">
                  <c:v>0.17364817766693</c:v>
                </c:pt>
                <c:pt idx="65">
                  <c:v>0.342020143325669</c:v>
                </c:pt>
                <c:pt idx="66">
                  <c:v>0.5</c:v>
                </c:pt>
                <c:pt idx="67">
                  <c:v>0.642787609686539</c:v>
                </c:pt>
                <c:pt idx="68">
                  <c:v>0.766044443118978</c:v>
                </c:pt>
                <c:pt idx="69">
                  <c:v>0.866025403784438</c:v>
                </c:pt>
                <c:pt idx="70">
                  <c:v>0.939692620785908</c:v>
                </c:pt>
                <c:pt idx="71">
                  <c:v>0.984807753012208</c:v>
                </c:pt>
                <c:pt idx="7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771040"/>
        <c:axId val="-38766144"/>
      </c:scatterChart>
      <c:valAx>
        <c:axId val="-3877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8766144"/>
        <c:crosses val="autoZero"/>
        <c:crossBetween val="midCat"/>
      </c:valAx>
      <c:valAx>
        <c:axId val="-387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877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d57a76b-2343-41d9-8585-179892e69b1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Hoja13!$C$5</c:f>
              <c:strCache>
                <c:ptCount val="1"/>
                <c:pt idx="0">
                  <c:v>f(x)=sen(x)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Hoja13!$C$6:$C$78</c:f>
              <c:numCache>
                <c:formatCode>0.00000000</c:formatCode>
                <c:ptCount val="73"/>
                <c:pt idx="0">
                  <c:v>0</c:v>
                </c:pt>
                <c:pt idx="1" c:formatCode="General">
                  <c:v>0.17364817766693</c:v>
                </c:pt>
                <c:pt idx="2" c:formatCode="General">
                  <c:v>0.342020143325669</c:v>
                </c:pt>
                <c:pt idx="3" c:formatCode="0.000000000">
                  <c:v>0.5</c:v>
                </c:pt>
                <c:pt idx="4" c:formatCode="General">
                  <c:v>0.64278760968654</c:v>
                </c:pt>
                <c:pt idx="5" c:formatCode="General">
                  <c:v>0.766044443118978</c:v>
                </c:pt>
                <c:pt idx="6" c:formatCode="General">
                  <c:v>0.866025403784439</c:v>
                </c:pt>
                <c:pt idx="7" c:formatCode="General">
                  <c:v>0.939692620785908</c:v>
                </c:pt>
                <c:pt idx="8" c:formatCode="General">
                  <c:v>0.984807753012208</c:v>
                </c:pt>
                <c:pt idx="9">
                  <c:v>1</c:v>
                </c:pt>
                <c:pt idx="10" c:formatCode="General">
                  <c:v>0.984807753012208</c:v>
                </c:pt>
                <c:pt idx="11" c:formatCode="General">
                  <c:v>0.939692620785908</c:v>
                </c:pt>
                <c:pt idx="12" c:formatCode="General">
                  <c:v>0.866025403784438</c:v>
                </c:pt>
                <c:pt idx="13" c:formatCode="General">
                  <c:v>0.766044443118978</c:v>
                </c:pt>
                <c:pt idx="14" c:formatCode="General">
                  <c:v>0.642787609686539</c:v>
                </c:pt>
                <c:pt idx="15" c:formatCode="General">
                  <c:v>0.5</c:v>
                </c:pt>
                <c:pt idx="16" c:formatCode="General">
                  <c:v>0.342020143325669</c:v>
                </c:pt>
                <c:pt idx="17" c:formatCode="General">
                  <c:v>0.17364817766693</c:v>
                </c:pt>
                <c:pt idx="18" c:formatCode="General">
                  <c:v>-1.22464679914735e-16</c:v>
                </c:pt>
                <c:pt idx="19" c:formatCode="General">
                  <c:v>-0.17364817766693</c:v>
                </c:pt>
                <c:pt idx="20" c:formatCode="General">
                  <c:v>-0.342020143325669</c:v>
                </c:pt>
                <c:pt idx="21" c:formatCode="General">
                  <c:v>-0.5</c:v>
                </c:pt>
                <c:pt idx="22" c:formatCode="General">
                  <c:v>-0.642787609686539</c:v>
                </c:pt>
                <c:pt idx="23" c:formatCode="General">
                  <c:v>-0.766044443118978</c:v>
                </c:pt>
                <c:pt idx="24" c:formatCode="General">
                  <c:v>-0.866025403784439</c:v>
                </c:pt>
                <c:pt idx="25" c:formatCode="General">
                  <c:v>-0.939692620785908</c:v>
                </c:pt>
                <c:pt idx="26" c:formatCode="General">
                  <c:v>-0.984807753012208</c:v>
                </c:pt>
                <c:pt idx="27" c:formatCode="General">
                  <c:v>-1</c:v>
                </c:pt>
                <c:pt idx="28" c:formatCode="General">
                  <c:v>-0.984807753012208</c:v>
                </c:pt>
                <c:pt idx="29" c:formatCode="General">
                  <c:v>-0.939692620785908</c:v>
                </c:pt>
                <c:pt idx="30" c:formatCode="General">
                  <c:v>-0.866025403784439</c:v>
                </c:pt>
                <c:pt idx="31" c:formatCode="General">
                  <c:v>-0.766044443118978</c:v>
                </c:pt>
                <c:pt idx="32" c:formatCode="General">
                  <c:v>-0.642787609686539</c:v>
                </c:pt>
                <c:pt idx="33" c:formatCode="General">
                  <c:v>-0.5</c:v>
                </c:pt>
                <c:pt idx="34" c:formatCode="General">
                  <c:v>-0.342020143325669</c:v>
                </c:pt>
                <c:pt idx="35" c:formatCode="General">
                  <c:v>-0.17364817766693</c:v>
                </c:pt>
                <c:pt idx="36" c:formatCode="General">
                  <c:v>0</c:v>
                </c:pt>
                <c:pt idx="37" c:formatCode="General">
                  <c:v>0.17364817766693</c:v>
                </c:pt>
                <c:pt idx="38" c:formatCode="General">
                  <c:v>0.342020143325669</c:v>
                </c:pt>
                <c:pt idx="39" c:formatCode="General">
                  <c:v>0.5</c:v>
                </c:pt>
                <c:pt idx="40" c:formatCode="General">
                  <c:v>0.642787609686539</c:v>
                </c:pt>
                <c:pt idx="41" c:formatCode="General">
                  <c:v>0.766044443118978</c:v>
                </c:pt>
                <c:pt idx="42" c:formatCode="General">
                  <c:v>0.866025403784439</c:v>
                </c:pt>
                <c:pt idx="43" c:formatCode="General">
                  <c:v>0.939692620785908</c:v>
                </c:pt>
                <c:pt idx="44" c:formatCode="General">
                  <c:v>0.984807753012208</c:v>
                </c:pt>
                <c:pt idx="45" c:formatCode="General">
                  <c:v>1</c:v>
                </c:pt>
                <c:pt idx="46" c:formatCode="General">
                  <c:v>0.984807753012208</c:v>
                </c:pt>
                <c:pt idx="47" c:formatCode="General">
                  <c:v>0.939692620785908</c:v>
                </c:pt>
                <c:pt idx="48" c:formatCode="General">
                  <c:v>0.866025403784439</c:v>
                </c:pt>
                <c:pt idx="49" c:formatCode="General">
                  <c:v>0.766044443118978</c:v>
                </c:pt>
                <c:pt idx="50" c:formatCode="General">
                  <c:v>0.642787609686539</c:v>
                </c:pt>
                <c:pt idx="51" c:formatCode="General">
                  <c:v>0.5</c:v>
                </c:pt>
                <c:pt idx="52" c:formatCode="General">
                  <c:v>0.342020143325669</c:v>
                </c:pt>
                <c:pt idx="53" c:formatCode="General">
                  <c:v>0.17364817766693</c:v>
                </c:pt>
                <c:pt idx="54" c:formatCode="General">
                  <c:v>1.22464679914735e-16</c:v>
                </c:pt>
                <c:pt idx="55" c:formatCode="General">
                  <c:v>-0.17364817766693</c:v>
                </c:pt>
                <c:pt idx="56" c:formatCode="General">
                  <c:v>-0.342020143325669</c:v>
                </c:pt>
                <c:pt idx="57" c:formatCode="General">
                  <c:v>-0.5</c:v>
                </c:pt>
                <c:pt idx="58" c:formatCode="General">
                  <c:v>-0.642787609686539</c:v>
                </c:pt>
                <c:pt idx="59" c:formatCode="General">
                  <c:v>-0.766044443118978</c:v>
                </c:pt>
                <c:pt idx="60" c:formatCode="General">
                  <c:v>-0.866025403784438</c:v>
                </c:pt>
                <c:pt idx="61" c:formatCode="General">
                  <c:v>-0.939692620785908</c:v>
                </c:pt>
                <c:pt idx="62" c:formatCode="General">
                  <c:v>-0.984807753012208</c:v>
                </c:pt>
                <c:pt idx="63" c:formatCode="General">
                  <c:v>-1</c:v>
                </c:pt>
                <c:pt idx="64" c:formatCode="General">
                  <c:v>-0.984807753012208</c:v>
                </c:pt>
                <c:pt idx="65" c:formatCode="General">
                  <c:v>-0.939692620785908</c:v>
                </c:pt>
                <c:pt idx="66" c:formatCode="General">
                  <c:v>-0.866025403784439</c:v>
                </c:pt>
                <c:pt idx="67" c:formatCode="General">
                  <c:v>-0.766044443118978</c:v>
                </c:pt>
                <c:pt idx="68" c:formatCode="General">
                  <c:v>-0.64278760968654</c:v>
                </c:pt>
                <c:pt idx="69" c:formatCode="General">
                  <c:v>-0.5</c:v>
                </c:pt>
                <c:pt idx="70" c:formatCode="General">
                  <c:v>-0.342020143325669</c:v>
                </c:pt>
                <c:pt idx="71" c:formatCode="General">
                  <c:v>-0.17364817766693</c:v>
                </c:pt>
                <c:pt idx="72" c:formatCode="General">
                  <c:v>-2.44929359829471e-16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Hoja13!$D$5</c:f>
              <c:strCache>
                <c:ptCount val="1"/>
                <c:pt idx="0">
                  <c:v>g(x)=Cos(x)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Hoja13!$D$6:$D$78</c:f>
              <c:numCache>
                <c:formatCode>0.00000000</c:formatCode>
                <c:ptCount val="73"/>
                <c:pt idx="0">
                  <c:v>1</c:v>
                </c:pt>
                <c:pt idx="1">
                  <c:v>0.984807753012208</c:v>
                </c:pt>
                <c:pt idx="2">
                  <c:v>0.939692620785908</c:v>
                </c:pt>
                <c:pt idx="3">
                  <c:v>0.866025403784438</c:v>
                </c:pt>
                <c:pt idx="4">
                  <c:v>0.766044443118978</c:v>
                </c:pt>
                <c:pt idx="5">
                  <c:v>0.642787609686539</c:v>
                </c:pt>
                <c:pt idx="6">
                  <c:v>0.5</c:v>
                </c:pt>
                <c:pt idx="7">
                  <c:v>0.342020143325669</c:v>
                </c:pt>
                <c:pt idx="8">
                  <c:v>0.17364817766693</c:v>
                </c:pt>
                <c:pt idx="9">
                  <c:v>-1.83697019872103e-16</c:v>
                </c:pt>
                <c:pt idx="10">
                  <c:v>-0.17364817766693</c:v>
                </c:pt>
                <c:pt idx="11">
                  <c:v>-0.342020143325669</c:v>
                </c:pt>
                <c:pt idx="12">
                  <c:v>-0.5</c:v>
                </c:pt>
                <c:pt idx="13">
                  <c:v>-0.642787609686539</c:v>
                </c:pt>
                <c:pt idx="14">
                  <c:v>-0.766044443118978</c:v>
                </c:pt>
                <c:pt idx="15">
                  <c:v>-0.866025403784439</c:v>
                </c:pt>
                <c:pt idx="16">
                  <c:v>-0.939692620785908</c:v>
                </c:pt>
                <c:pt idx="17">
                  <c:v>-0.984807753012208</c:v>
                </c:pt>
                <c:pt idx="18">
                  <c:v>-1</c:v>
                </c:pt>
                <c:pt idx="19">
                  <c:v>-0.984807753012208</c:v>
                </c:pt>
                <c:pt idx="20">
                  <c:v>-0.939692620785908</c:v>
                </c:pt>
                <c:pt idx="21">
                  <c:v>-0.866025403784439</c:v>
                </c:pt>
                <c:pt idx="22">
                  <c:v>-0.766044443118978</c:v>
                </c:pt>
                <c:pt idx="23">
                  <c:v>-0.642787609686539</c:v>
                </c:pt>
                <c:pt idx="24">
                  <c:v>-0.5</c:v>
                </c:pt>
                <c:pt idx="25">
                  <c:v>-0.342020143325669</c:v>
                </c:pt>
                <c:pt idx="26">
                  <c:v>-0.17364817766693</c:v>
                </c:pt>
                <c:pt idx="27">
                  <c:v>6.12323399573677e-17</c:v>
                </c:pt>
                <c:pt idx="28">
                  <c:v>0.17364817766693</c:v>
                </c:pt>
                <c:pt idx="29">
                  <c:v>0.342020143325669</c:v>
                </c:pt>
                <c:pt idx="30">
                  <c:v>0.5</c:v>
                </c:pt>
                <c:pt idx="31">
                  <c:v>0.642787609686539</c:v>
                </c:pt>
                <c:pt idx="32">
                  <c:v>0.766044443118978</c:v>
                </c:pt>
                <c:pt idx="33">
                  <c:v>0.866025403784439</c:v>
                </c:pt>
                <c:pt idx="34">
                  <c:v>0.939692620785908</c:v>
                </c:pt>
                <c:pt idx="35">
                  <c:v>0.984807753012208</c:v>
                </c:pt>
                <c:pt idx="36">
                  <c:v>1</c:v>
                </c:pt>
                <c:pt idx="37">
                  <c:v>0.984807753012208</c:v>
                </c:pt>
                <c:pt idx="38">
                  <c:v>0.939692620785908</c:v>
                </c:pt>
                <c:pt idx="39">
                  <c:v>0.866025403784439</c:v>
                </c:pt>
                <c:pt idx="40">
                  <c:v>0.766044443118978</c:v>
                </c:pt>
                <c:pt idx="41">
                  <c:v>0.642787609686539</c:v>
                </c:pt>
                <c:pt idx="42">
                  <c:v>0.5</c:v>
                </c:pt>
                <c:pt idx="43">
                  <c:v>0.342020143325669</c:v>
                </c:pt>
                <c:pt idx="44">
                  <c:v>0.17364817766693</c:v>
                </c:pt>
                <c:pt idx="45">
                  <c:v>6.12323399573677e-17</c:v>
                </c:pt>
                <c:pt idx="46">
                  <c:v>-0.17364817766693</c:v>
                </c:pt>
                <c:pt idx="47">
                  <c:v>-0.342020143325669</c:v>
                </c:pt>
                <c:pt idx="48">
                  <c:v>-0.5</c:v>
                </c:pt>
                <c:pt idx="49">
                  <c:v>-0.642787609686539</c:v>
                </c:pt>
                <c:pt idx="50">
                  <c:v>-0.766044443118978</c:v>
                </c:pt>
                <c:pt idx="51">
                  <c:v>-0.866025403784439</c:v>
                </c:pt>
                <c:pt idx="52">
                  <c:v>-0.939692620785908</c:v>
                </c:pt>
                <c:pt idx="53">
                  <c:v>-0.984807753012208</c:v>
                </c:pt>
                <c:pt idx="54">
                  <c:v>-1</c:v>
                </c:pt>
                <c:pt idx="55">
                  <c:v>-0.984807753012208</c:v>
                </c:pt>
                <c:pt idx="56">
                  <c:v>-0.939692620785908</c:v>
                </c:pt>
                <c:pt idx="57">
                  <c:v>-0.866025403784439</c:v>
                </c:pt>
                <c:pt idx="58">
                  <c:v>-0.766044443118978</c:v>
                </c:pt>
                <c:pt idx="59">
                  <c:v>-0.642787609686539</c:v>
                </c:pt>
                <c:pt idx="60">
                  <c:v>-0.5</c:v>
                </c:pt>
                <c:pt idx="61">
                  <c:v>-0.342020143325669</c:v>
                </c:pt>
                <c:pt idx="62">
                  <c:v>-0.17364817766693</c:v>
                </c:pt>
                <c:pt idx="63">
                  <c:v>-1.83697019872103e-16</c:v>
                </c:pt>
                <c:pt idx="64">
                  <c:v>0.17364817766693</c:v>
                </c:pt>
                <c:pt idx="65">
                  <c:v>0.342020143325669</c:v>
                </c:pt>
                <c:pt idx="66">
                  <c:v>0.5</c:v>
                </c:pt>
                <c:pt idx="67">
                  <c:v>0.642787609686539</c:v>
                </c:pt>
                <c:pt idx="68">
                  <c:v>0.766044443118978</c:v>
                </c:pt>
                <c:pt idx="69">
                  <c:v>0.866025403784438</c:v>
                </c:pt>
                <c:pt idx="70">
                  <c:v>0.939692620785908</c:v>
                </c:pt>
                <c:pt idx="71">
                  <c:v>0.984807753012208</c:v>
                </c:pt>
                <c:pt idx="7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38764512"/>
        <c:axId val="-38759072"/>
      </c:lineChart>
      <c:catAx>
        <c:axId val="-3876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8759072"/>
        <c:crosses val="autoZero"/>
        <c:auto val="1"/>
        <c:lblAlgn val="ctr"/>
        <c:lblOffset val="100"/>
        <c:noMultiLvlLbl val="0"/>
      </c:catAx>
      <c:valAx>
        <c:axId val="-387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8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2420ade-750f-4f4e-9c4a-99bf2e36231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'[2]LA TIENDA '!$B$4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'[2]LA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'[2]LA TIENDA '!$C$4:$E$4</c:f>
              <c:numCache>
                <c:formatCode>General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</c:ser>
        <c:ser>
          <c:idx val="1"/>
          <c:order val="1"/>
          <c:tx>
            <c:strRef>
              <c:f>'[2]LA TIENDA '!$B$5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'[2]LA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'[2]LA TIENDA '!$C$5:$E$5</c:f>
              <c:numCache>
                <c:formatCode>General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</c:ser>
        <c:ser>
          <c:idx val="2"/>
          <c:order val="2"/>
          <c:tx>
            <c:strRef>
              <c:f>'[2]LA TIENDA '!$B$6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'[2]LA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'[2]LA TIENDA '!$C$6:$E$6</c:f>
              <c:numCache>
                <c:formatCode>General</c:formatCode>
                <c:ptCount val="3"/>
                <c:pt idx="0">
                  <c:v>345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</c:ser>
        <c:ser>
          <c:idx val="3"/>
          <c:order val="3"/>
          <c:tx>
            <c:strRef>
              <c:f>'[2]LA TIENDA '!$B$7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'[2]LA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'[2]LA TIENDA '!$C$7:$E$7</c:f>
              <c:numCache>
                <c:formatCode>General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</c:ser>
        <c:ser>
          <c:idx val="4"/>
          <c:order val="4"/>
          <c:tx>
            <c:strRef>
              <c:f>'[2]LA TIENDA '!$B$8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'[2]LA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'[2]LA TIENDA '!$C$8:$E$8</c:f>
              <c:numCache>
                <c:formatCode>General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8762880"/>
        <c:axId val="-38757440"/>
      </c:barChart>
      <c:lineChart>
        <c:grouping val="stacked"/>
        <c:varyColors val="0"/>
        <c:ser>
          <c:idx val="5"/>
          <c:order val="5"/>
          <c:tx>
            <c:strRef>
              <c:f>'[2]LA TIENDA '!$B$9</c:f>
              <c:strCache>
                <c:ptCount val="1"/>
                <c:pt idx="0">
                  <c:v>Total ventas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29"/>
            <c:spPr>
              <a:blipFill dpi="0" rotWithShape="1">
                <a:blip xmlns:r="http://schemas.openxmlformats.org/officeDocument/2006/relationships" r:embed="rId1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square"/>
              <c:size val="29"/>
              <c:spPr>
                <a:blipFill dpi="0" rotWithShape="1">
                  <a:blip xmlns:r="http://schemas.openxmlformats.org/officeDocument/2006/relationships" r:embed="rId2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rcRect/>
                  <a:stretch>
                    <a:fillRect/>
                  </a:stretch>
                </a:blipFill>
                <a:ln w="730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elete val="1"/>
          </c:dLbls>
          <c:cat>
            <c:strRef>
              <c:f>'[2]LA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'[2]LA TIENDA '!$C$9:$E$9</c:f>
              <c:numCache>
                <c:formatCode>General</c:formatCode>
                <c:ptCount val="3"/>
                <c:pt idx="0">
                  <c:v>1072</c:v>
                </c:pt>
                <c:pt idx="1">
                  <c:v>1675</c:v>
                </c:pt>
                <c:pt idx="2">
                  <c:v>1888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762880"/>
        <c:axId val="-38757440"/>
      </c:lineChart>
      <c:catAx>
        <c:axId val="-3876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8757440"/>
        <c:crosses val="autoZero"/>
        <c:auto val="1"/>
        <c:lblAlgn val="ctr"/>
        <c:lblOffset val="100"/>
        <c:noMultiLvlLbl val="0"/>
      </c:catAx>
      <c:valAx>
        <c:axId val="-387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876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b4bc2fc-5f44-4d18-b457-9d6adb99486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04698162729659"/>
          <c:y val="0.167083333333333"/>
          <c:w val="0.896530183727034"/>
          <c:h val="0.7208876494604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Hoja3!$D$2:$D$8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226928"/>
        <c:axId val="-48225296"/>
      </c:scatterChart>
      <c:valAx>
        <c:axId val="-482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8225296"/>
        <c:crosses val="autoZero"/>
        <c:crossBetween val="midCat"/>
      </c:valAx>
      <c:valAx>
        <c:axId val="-482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82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6000bcc-3dab-42d9-a14f-4d6abf3543e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Poligono de Vertices</a:t>
            </a:r>
            <a:endParaRPr lang="en-US"/>
          </a:p>
        </c:rich>
      </c:tx>
      <c:layout>
        <c:manualLayout>
          <c:xMode val="edge"/>
          <c:yMode val="edge"/>
          <c:x val="0.361063078986274"/>
          <c:y val="0.02942940040870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[3]Circulos!$B$8:$B$368</c:f>
              <c:numCache>
                <c:formatCode>General</c:formatCode>
                <c:ptCount val="361"/>
                <c:pt idx="0">
                  <c:v>6.73176787846317</c:v>
                </c:pt>
                <c:pt idx="1">
                  <c:v>-3.32083506517529</c:v>
                </c:pt>
                <c:pt idx="2">
                  <c:v>-4.75485170009843</c:v>
                </c:pt>
                <c:pt idx="3">
                  <c:v>4.59708136125244</c:v>
                </c:pt>
                <c:pt idx="4">
                  <c:v>-0.16426372755026</c:v>
                </c:pt>
                <c:pt idx="5">
                  <c:v>2.35465775385522</c:v>
                </c:pt>
                <c:pt idx="6">
                  <c:v>-5.10904625315379</c:v>
                </c:pt>
                <c:pt idx="7">
                  <c:v>-1.06931799203121</c:v>
                </c:pt>
                <c:pt idx="8">
                  <c:v>7.34658338034704</c:v>
                </c:pt>
                <c:pt idx="9">
                  <c:v>-3.72704052251278</c:v>
                </c:pt>
                <c:pt idx="10">
                  <c:v>-0.91219562086107</c:v>
                </c:pt>
                <c:pt idx="11">
                  <c:v>-1.72089248849837</c:v>
                </c:pt>
                <c:pt idx="12">
                  <c:v>2.22943938622597</c:v>
                </c:pt>
                <c:pt idx="13">
                  <c:v>4.85448247455516</c:v>
                </c:pt>
                <c:pt idx="14">
                  <c:v>-7.61889641668297</c:v>
                </c:pt>
                <c:pt idx="15">
                  <c:v>0.985342358709792</c:v>
                </c:pt>
                <c:pt idx="16">
                  <c:v>2.75039094148185</c:v>
                </c:pt>
                <c:pt idx="17">
                  <c:v>0.510168055525188</c:v>
                </c:pt>
                <c:pt idx="18">
                  <c:v>0.556919588676826</c:v>
                </c:pt>
                <c:pt idx="19">
                  <c:v>-6.72139388103278</c:v>
                </c:pt>
                <c:pt idx="20">
                  <c:v>5.33545224022537</c:v>
                </c:pt>
                <c:pt idx="21">
                  <c:v>2.80134411079991</c:v>
                </c:pt>
                <c:pt idx="22">
                  <c:v>-4.29191073331441</c:v>
                </c:pt>
                <c:pt idx="23">
                  <c:v>0.229302890384809</c:v>
                </c:pt>
                <c:pt idx="24">
                  <c:v>-2.15174040204897</c:v>
                </c:pt>
                <c:pt idx="25">
                  <c:v>6.20499732682663</c:v>
                </c:pt>
                <c:pt idx="26">
                  <c:v>-1.29167893093341</c:v>
                </c:pt>
                <c:pt idx="27">
                  <c:v>-6.20254129793408</c:v>
                </c:pt>
                <c:pt idx="28">
                  <c:v>4.43870928823633</c:v>
                </c:pt>
                <c:pt idx="29">
                  <c:v>0.196854579704986</c:v>
                </c:pt>
                <c:pt idx="30">
                  <c:v>2.19362284717107</c:v>
                </c:pt>
                <c:pt idx="31">
                  <c:v>-3.8351402089804</c:v>
                </c:pt>
                <c:pt idx="32">
                  <c:v>-3.01384446807871</c:v>
                </c:pt>
                <c:pt idx="33">
                  <c:v>7.80225643472685</c:v>
                </c:pt>
                <c:pt idx="34">
                  <c:v>-2.64433437320052</c:v>
                </c:pt>
                <c:pt idx="35">
                  <c:v>-1.73519641889343</c:v>
                </c:pt>
                <c:pt idx="36">
                  <c:v>-1.15975055372271</c:v>
                </c:pt>
                <c:pt idx="37">
                  <c:v>0.831853574406442</c:v>
                </c:pt>
                <c:pt idx="38">
                  <c:v>6.02055499008503</c:v>
                </c:pt>
                <c:pt idx="39">
                  <c:v>-6.84066944776895</c:v>
                </c:pt>
                <c:pt idx="40">
                  <c:v>-0.738848879843149</c:v>
                </c:pt>
                <c:pt idx="41">
                  <c:v>3.58324034152091</c:v>
                </c:pt>
                <c:pt idx="42">
                  <c:v>0.048152786273481</c:v>
                </c:pt>
                <c:pt idx="43">
                  <c:v>1.49542482280197</c:v>
                </c:pt>
                <c:pt idx="44">
                  <c:v>-6.76552051240285</c:v>
                </c:pt>
                <c:pt idx="45">
                  <c:v>3.57771378776211</c:v>
                </c:pt>
                <c:pt idx="46">
                  <c:v>4.53835629621431</c:v>
                </c:pt>
                <c:pt idx="47">
                  <c:v>-4.58637677102857</c:v>
                </c:pt>
                <c:pt idx="48">
                  <c:v>0.19104228587682</c:v>
                </c:pt>
                <c:pt idx="49">
                  <c:v>-2.35337831059249</c:v>
                </c:pt>
                <c:pt idx="50">
                  <c:v>5.26054834456812</c:v>
                </c:pt>
                <c:pt idx="51">
                  <c:v>0.795909882763008</c:v>
                </c:pt>
                <c:pt idx="52">
                  <c:v>-7.24449418286973</c:v>
                </c:pt>
                <c:pt idx="53">
                  <c:v>3.84015102069599</c:v>
                </c:pt>
                <c:pt idx="54">
                  <c:v>0.813821788801946</c:v>
                </c:pt>
                <c:pt idx="55">
                  <c:v>1.78829233314522</c:v>
                </c:pt>
                <c:pt idx="56">
                  <c:v>-2.42077238290771</c:v>
                </c:pt>
                <c:pt idx="57">
                  <c:v>-4.66390683627266</c:v>
                </c:pt>
                <c:pt idx="58">
                  <c:v>7.67971048050333</c:v>
                </c:pt>
                <c:pt idx="59">
                  <c:v>-1.20002956163431</c:v>
                </c:pt>
                <c:pt idx="60">
                  <c:v>-2.6316780975872</c:v>
                </c:pt>
                <c:pt idx="61">
                  <c:v>-0.58229035746087</c:v>
                </c:pt>
                <c:pt idx="62">
                  <c:v>-0.409274196795906</c:v>
                </c:pt>
                <c:pt idx="63">
                  <c:v>6.67487728714482</c:v>
                </c:pt>
                <c:pt idx="64">
                  <c:v>-5.54267800125397</c:v>
                </c:pt>
                <c:pt idx="65">
                  <c:v>-2.55969735739553</c:v>
                </c:pt>
                <c:pt idx="66">
                  <c:v>4.22669374287472</c:v>
                </c:pt>
                <c:pt idx="67">
                  <c:v>-0.213314815540431</c:v>
                </c:pt>
                <c:pt idx="68">
                  <c:v>2.09826032306086</c:v>
                </c:pt>
                <c:pt idx="69">
                  <c:v>-6.30160180942808</c:v>
                </c:pt>
                <c:pt idx="70">
                  <c:v>1.5694985569715</c:v>
                </c:pt>
                <c:pt idx="71">
                  <c:v>6.03014554200345</c:v>
                </c:pt>
                <c:pt idx="72">
                  <c:v>-4.48493257871325</c:v>
                </c:pt>
                <c:pt idx="73">
                  <c:v>-0.132856606445529</c:v>
                </c:pt>
                <c:pt idx="74">
                  <c:v>-2.23112503788085</c:v>
                </c:pt>
                <c:pt idx="75">
                  <c:v>4.01635450421244</c:v>
                </c:pt>
                <c:pt idx="76">
                  <c:v>2.76836181741854</c:v>
                </c:pt>
                <c:pt idx="77">
                  <c:v>-7.77421697908081</c:v>
                </c:pt>
                <c:pt idx="78">
                  <c:v>2.81147464882258</c:v>
                </c:pt>
                <c:pt idx="79">
                  <c:v>1.61870281633141</c:v>
                </c:pt>
                <c:pt idx="80">
                  <c:v>1.23805540287748</c:v>
                </c:pt>
                <c:pt idx="81">
                  <c:v>-1.01186228791908</c:v>
                </c:pt>
                <c:pt idx="82">
                  <c:v>-5.89342022808722</c:v>
                </c:pt>
                <c:pt idx="83">
                  <c:v>6.97626680945452</c:v>
                </c:pt>
                <c:pt idx="84">
                  <c:v>0.499970421352774</c:v>
                </c:pt>
                <c:pt idx="85">
                  <c:v>-3.48045215955521</c:v>
                </c:pt>
                <c:pt idx="86">
                  <c:v>-0.0999168886272803</c:v>
                </c:pt>
                <c:pt idx="87">
                  <c:v>-1.38872387182524</c:v>
                </c:pt>
                <c:pt idx="88">
                  <c:v>6.79016874006183</c:v>
                </c:pt>
                <c:pt idx="89">
                  <c:v>-3.83010540190126</c:v>
                </c:pt>
                <c:pt idx="90">
                  <c:v>-4.31747453447583</c:v>
                </c:pt>
                <c:pt idx="91">
                  <c:v>4.5685728953382</c:v>
                </c:pt>
                <c:pt idx="92">
                  <c:v>-0.212678940799409</c:v>
                </c:pt>
                <c:pt idx="93">
                  <c:v>2.3462820388421</c:v>
                </c:pt>
                <c:pt idx="94">
                  <c:v>-5.40668699550894</c:v>
                </c:pt>
                <c:pt idx="95">
                  <c:v>-0.520433746128993</c:v>
                </c:pt>
                <c:pt idx="96">
                  <c:v>7.13322829660128</c:v>
                </c:pt>
                <c:pt idx="97">
                  <c:v>-3.94554151718316</c:v>
                </c:pt>
                <c:pt idx="98">
                  <c:v>-0.718836693995861</c:v>
                </c:pt>
                <c:pt idx="99">
                  <c:v>-1.85309448271038</c:v>
                </c:pt>
                <c:pt idx="100">
                  <c:v>2.61221915120796</c:v>
                </c:pt>
                <c:pt idx="101">
                  <c:v>4.46578877029315</c:v>
                </c:pt>
                <c:pt idx="102">
                  <c:v>-7.7301142314237</c:v>
                </c:pt>
                <c:pt idx="103">
                  <c:v>1.41012046985922</c:v>
                </c:pt>
                <c:pt idx="104">
                  <c:v>2.51212309477082</c:v>
                </c:pt>
                <c:pt idx="105">
                  <c:v>0.656128494252643</c:v>
                </c:pt>
                <c:pt idx="106">
                  <c:v>0.256919719748458</c:v>
                </c:pt>
                <c:pt idx="107">
                  <c:v>-6.61869778973747</c:v>
                </c:pt>
                <c:pt idx="108">
                  <c:v>5.74247441674435</c:v>
                </c:pt>
                <c:pt idx="109">
                  <c:v>2.31693134976176</c:v>
                </c:pt>
                <c:pt idx="110">
                  <c:v>-4.15607375225647</c:v>
                </c:pt>
                <c:pt idx="111">
                  <c:v>0.19260874143797</c:v>
                </c:pt>
                <c:pt idx="112">
                  <c:v>-2.03840499782795</c:v>
                </c:pt>
                <c:pt idx="113">
                  <c:v>6.39048624283122</c:v>
                </c:pt>
                <c:pt idx="114">
                  <c:v>-1.84585685735479</c:v>
                </c:pt>
                <c:pt idx="115">
                  <c:v>-5.85078945423067</c:v>
                </c:pt>
                <c:pt idx="116">
                  <c:v>4.52329903363778</c:v>
                </c:pt>
                <c:pt idx="117">
                  <c:v>0.0735784479260962</c:v>
                </c:pt>
                <c:pt idx="118">
                  <c:v>2.26403605793683</c:v>
                </c:pt>
                <c:pt idx="119">
                  <c:v>-4.19471465360232</c:v>
                </c:pt>
                <c:pt idx="120">
                  <c:v>-2.51794486731232</c:v>
                </c:pt>
                <c:pt idx="121">
                  <c:v>7.73589515535502</c:v>
                </c:pt>
                <c:pt idx="122">
                  <c:v>-2.97192259037523</c:v>
                </c:pt>
                <c:pt idx="123">
                  <c:v>-1.50381379307393</c:v>
                </c:pt>
                <c:pt idx="124">
                  <c:v>-1.31579757850762</c:v>
                </c:pt>
                <c:pt idx="125">
                  <c:v>1.19440058970493</c:v>
                </c:pt>
                <c:pt idx="126">
                  <c:v>5.75724406831792</c:v>
                </c:pt>
                <c:pt idx="127">
                  <c:v>-7.10235952551656</c:v>
                </c:pt>
                <c:pt idx="128">
                  <c:v>-0.263201131918295</c:v>
                </c:pt>
                <c:pt idx="129">
                  <c:v>3.37456852719452</c:v>
                </c:pt>
                <c:pt idx="130">
                  <c:v>0.155099980270196</c:v>
                </c:pt>
                <c:pt idx="131">
                  <c:v>1.27609408897965</c:v>
                </c:pt>
                <c:pt idx="132">
                  <c:v>-6.80558796446686</c:v>
                </c:pt>
                <c:pt idx="133">
                  <c:v>4.07762981721998</c:v>
                </c:pt>
                <c:pt idx="134">
                  <c:v>4.09257881178989</c:v>
                </c:pt>
                <c:pt idx="135">
                  <c:v>-4.54382730026607</c:v>
                </c:pt>
                <c:pt idx="136">
                  <c:v>0.229174132891253</c:v>
                </c:pt>
                <c:pt idx="137">
                  <c:v>-2.33325407932993</c:v>
                </c:pt>
                <c:pt idx="138">
                  <c:v>5.54715141444998</c:v>
                </c:pt>
                <c:pt idx="139">
                  <c:v>0.243296830921331</c:v>
                </c:pt>
                <c:pt idx="140">
                  <c:v>-7.01299773226364</c:v>
                </c:pt>
                <c:pt idx="141">
                  <c:v>4.04313868757369</c:v>
                </c:pt>
                <c:pt idx="142">
                  <c:v>0.627439289230244</c:v>
                </c:pt>
                <c:pt idx="143">
                  <c:v>1.91504079103318</c:v>
                </c:pt>
                <c:pt idx="144">
                  <c:v>-2.80343627039061</c:v>
                </c:pt>
                <c:pt idx="145">
                  <c:v>-4.26038948334595</c:v>
                </c:pt>
                <c:pt idx="146">
                  <c:v>7.77005840006386</c:v>
                </c:pt>
                <c:pt idx="147">
                  <c:v>-1.61532343486763</c:v>
                </c:pt>
                <c:pt idx="148">
                  <c:v>-2.3920264532749</c:v>
                </c:pt>
                <c:pt idx="149">
                  <c:v>-0.731427467384711</c:v>
                </c:pt>
                <c:pt idx="150">
                  <c:v>-0.100072519386356</c:v>
                </c:pt>
                <c:pt idx="151">
                  <c:v>6.55286661498992</c:v>
                </c:pt>
                <c:pt idx="152">
                  <c:v>-5.93454619267368</c:v>
                </c:pt>
                <c:pt idx="153">
                  <c:v>-2.07343629912081</c:v>
                </c:pt>
                <c:pt idx="154">
                  <c:v>4.08029709950397</c:v>
                </c:pt>
                <c:pt idx="155">
                  <c:v>-0.167295148989884</c:v>
                </c:pt>
                <c:pt idx="156">
                  <c:v>1.97217371428762</c:v>
                </c:pt>
                <c:pt idx="157">
                  <c:v>-6.47142331167763</c:v>
                </c:pt>
                <c:pt idx="158">
                  <c:v>2.12033808349452</c:v>
                </c:pt>
                <c:pt idx="159">
                  <c:v>5.66478878431635</c:v>
                </c:pt>
                <c:pt idx="160">
                  <c:v>-4.55386400315793</c:v>
                </c:pt>
                <c:pt idx="161">
                  <c:v>-0.0191191568560219</c:v>
                </c:pt>
                <c:pt idx="162">
                  <c:v>-2.29215855911597</c:v>
                </c:pt>
                <c:pt idx="163">
                  <c:v>4.36987312672993</c:v>
                </c:pt>
                <c:pt idx="164">
                  <c:v>2.26295138124036</c:v>
                </c:pt>
                <c:pt idx="165">
                  <c:v>-7.68738654340662</c:v>
                </c:pt>
                <c:pt idx="166">
                  <c:v>3.12549372261858</c:v>
                </c:pt>
                <c:pt idx="167">
                  <c:v>1.3907932312775</c:v>
                </c:pt>
                <c:pt idx="168">
                  <c:v>1.39270059212222</c:v>
                </c:pt>
                <c:pt idx="169">
                  <c:v>-1.37916746498749</c:v>
                </c:pt>
                <c:pt idx="170">
                  <c:v>-5.61217694237976</c:v>
                </c:pt>
                <c:pt idx="171">
                  <c:v>7.21877356941586</c:v>
                </c:pt>
                <c:pt idx="172">
                  <c:v>0.0288987569585522</c:v>
                </c:pt>
                <c:pt idx="173">
                  <c:v>-3.26588470161263</c:v>
                </c:pt>
                <c:pt idx="174">
                  <c:v>-0.213500490097089</c:v>
                </c:pt>
                <c:pt idx="175">
                  <c:v>-1.15765491980413</c:v>
                </c:pt>
                <c:pt idx="176">
                  <c:v>6.81166879369947</c:v>
                </c:pt>
                <c:pt idx="177">
                  <c:v>-4.31991461823391</c:v>
                </c:pt>
                <c:pt idx="178">
                  <c:v>-3.86404625441384</c:v>
                </c:pt>
                <c:pt idx="179">
                  <c:v>4.51230973249596</c:v>
                </c:pt>
                <c:pt idx="180">
                  <c:v>-0.240541703141015</c:v>
                </c:pt>
                <c:pt idx="181">
                  <c:v>2.31419213179696</c:v>
                </c:pt>
                <c:pt idx="182">
                  <c:v>-5.68163845727078</c:v>
                </c:pt>
                <c:pt idx="183">
                  <c:v>0.0350899092764205</c:v>
                </c:pt>
                <c:pt idx="184">
                  <c:v>6.88402852790816</c:v>
                </c:pt>
                <c:pt idx="185">
                  <c:v>-4.13288451658537</c:v>
                </c:pt>
                <c:pt idx="186">
                  <c:v>-0.539817979030272</c:v>
                </c:pt>
                <c:pt idx="187">
                  <c:v>-1.97387815957547</c:v>
                </c:pt>
                <c:pt idx="188">
                  <c:v>2.99407732436176</c:v>
                </c:pt>
                <c:pt idx="189">
                  <c:v>4.04798340893575</c:v>
                </c:pt>
                <c:pt idx="190">
                  <c:v>-7.79951090179732</c:v>
                </c:pt>
                <c:pt idx="191">
                  <c:v>1.81535787986035</c:v>
                </c:pt>
                <c:pt idx="192">
                  <c:v>2.27168666717126</c:v>
                </c:pt>
                <c:pt idx="193">
                  <c:v>0.807927481460937</c:v>
                </c:pt>
                <c:pt idx="194">
                  <c:v>-0.0610394310045772</c:v>
                </c:pt>
                <c:pt idx="195">
                  <c:v>-6.47741155668378</c:v>
                </c:pt>
                <c:pt idx="196">
                  <c:v>6.11861067994247</c:v>
                </c:pt>
                <c:pt idx="197">
                  <c:v>1.82960115919448</c:v>
                </c:pt>
                <c:pt idx="198">
                  <c:v>-3.99961811841881</c:v>
                </c:pt>
                <c:pt idx="199">
                  <c:v>0.137496525096971</c:v>
                </c:pt>
                <c:pt idx="200">
                  <c:v>-1.89957992781438</c:v>
                </c:pt>
                <c:pt idx="201">
                  <c:v>6.54419804396027</c:v>
                </c:pt>
                <c:pt idx="202">
                  <c:v>-2.39252893751027</c:v>
                </c:pt>
                <c:pt idx="203">
                  <c:v>-5.47246890062894</c:v>
                </c:pt>
                <c:pt idx="204">
                  <c:v>4.57669737048966</c:v>
                </c:pt>
                <c:pt idx="205">
                  <c:v>-0.0304351505219977</c:v>
                </c:pt>
                <c:pt idx="206">
                  <c:v>2.31530482099149</c:v>
                </c:pt>
                <c:pt idx="207">
                  <c:v>-4.54148512854664</c:v>
                </c:pt>
                <c:pt idx="208">
                  <c:v>-2.00374783526705</c:v>
                </c:pt>
                <c:pt idx="209">
                  <c:v>7.62880317328755</c:v>
                </c:pt>
                <c:pt idx="210">
                  <c:v>-3.27201778272207</c:v>
                </c:pt>
                <c:pt idx="211">
                  <c:v>-1.27989796001882</c:v>
                </c:pt>
                <c:pt idx="212">
                  <c:v>-1.46848837341892</c:v>
                </c:pt>
                <c:pt idx="213">
                  <c:v>1.56585431401169</c:v>
                </c:pt>
                <c:pt idx="214">
                  <c:v>5.45838501287036</c:v>
                </c:pt>
                <c:pt idx="215">
                  <c:v>-7.32535088626277</c:v>
                </c:pt>
                <c:pt idx="216">
                  <c:v>0.202585892074075</c:v>
                </c:pt>
                <c:pt idx="217">
                  <c:v>3.15469873849905</c:v>
                </c:pt>
                <c:pt idx="218">
                  <c:v>0.274908063367522</c:v>
                </c:pt>
                <c:pt idx="219">
                  <c:v>1.03353952085053</c:v>
                </c:pt>
                <c:pt idx="220">
                  <c:v>-6.8083173109659</c:v>
                </c:pt>
                <c:pt idx="221">
                  <c:v>4.55659571447332</c:v>
                </c:pt>
                <c:pt idx="222">
                  <c:v>3.63225802403599</c:v>
                </c:pt>
                <c:pt idx="223">
                  <c:v>-4.4742017013663</c:v>
                </c:pt>
                <c:pt idx="224">
                  <c:v>0.24680883331087</c:v>
                </c:pt>
                <c:pt idx="225">
                  <c:v>-2.28900674546139</c:v>
                </c:pt>
                <c:pt idx="226">
                  <c:v>5.80985324071244</c:v>
                </c:pt>
                <c:pt idx="227">
                  <c:v>-0.314312527970551</c:v>
                </c:pt>
                <c:pt idx="228">
                  <c:v>-6.74656031288944</c:v>
                </c:pt>
                <c:pt idx="229">
                  <c:v>4.21473631781125</c:v>
                </c:pt>
                <c:pt idx="230">
                  <c:v>0.456150244054565</c:v>
                </c:pt>
                <c:pt idx="231">
                  <c:v>2.02935912600283</c:v>
                </c:pt>
                <c:pt idx="232">
                  <c:v>-3.18379356029816</c:v>
                </c:pt>
                <c:pt idx="233">
                  <c:v>-3.82885776002019</c:v>
                </c:pt>
                <c:pt idx="234">
                  <c:v>7.81845686705152</c:v>
                </c:pt>
                <c:pt idx="235">
                  <c:v>-2.00995476371183</c:v>
                </c:pt>
                <c:pt idx="236">
                  <c:v>-2.1513995751664</c:v>
                </c:pt>
                <c:pt idx="237">
                  <c:v>-0.885364532185099</c:v>
                </c:pt>
                <c:pt idx="238">
                  <c:v>0.226176937323981</c:v>
                </c:pt>
                <c:pt idx="239">
                  <c:v>6.39237699307679</c:v>
                </c:pt>
                <c:pt idx="240">
                  <c:v>-6.29439836198194</c:v>
                </c:pt>
                <c:pt idx="241">
                  <c:v>-1.58581292646515</c:v>
                </c:pt>
                <c:pt idx="242">
                  <c:v>3.91429856578599</c:v>
                </c:pt>
                <c:pt idx="243">
                  <c:v>-0.103347071362891</c:v>
                </c:pt>
                <c:pt idx="244">
                  <c:v>1.82065131683578</c:v>
                </c:pt>
                <c:pt idx="245">
                  <c:v>-6.60860827183322</c:v>
                </c:pt>
                <c:pt idx="246">
                  <c:v>2.6620192940221</c:v>
                </c:pt>
                <c:pt idx="247">
                  <c:v>5.27416418043323</c:v>
                </c:pt>
                <c:pt idx="248">
                  <c:v>-4.59188332358081</c:v>
                </c:pt>
                <c:pt idx="249">
                  <c:v>0.0750114486004071</c:v>
                </c:pt>
                <c:pt idx="250">
                  <c:v>-2.33329721208661</c:v>
                </c:pt>
                <c:pt idx="251">
                  <c:v>4.70920927586031</c:v>
                </c:pt>
                <c:pt idx="252">
                  <c:v>1.7407087940476</c:v>
                </c:pt>
                <c:pt idx="253">
                  <c:v>-7.56027329383878</c:v>
                </c:pt>
                <c:pt idx="254">
                  <c:v>3.41133896169802</c:v>
                </c:pt>
                <c:pt idx="255">
                  <c:v>1.17137722730219</c:v>
                </c:pt>
                <c:pt idx="256">
                  <c:v>1.54288589939688</c:v>
                </c:pt>
                <c:pt idx="257">
                  <c:v>-1.75414551885655</c:v>
                </c:pt>
                <c:pt idx="258">
                  <c:v>-5.29604993112706</c:v>
                </c:pt>
                <c:pt idx="259">
                  <c:v>7.42194965304279</c:v>
                </c:pt>
                <c:pt idx="260">
                  <c:v>-0.430909548535701</c:v>
                </c:pt>
                <c:pt idx="261">
                  <c:v>-3.04131084827262</c:v>
                </c:pt>
                <c:pt idx="262">
                  <c:v>-0.339104041336569</c:v>
                </c:pt>
                <c:pt idx="263">
                  <c:v>-0.903894568570212</c:v>
                </c:pt>
                <c:pt idx="264">
                  <c:v>6.79545531634429</c:v>
                </c:pt>
                <c:pt idx="265">
                  <c:v>-4.78731797567096</c:v>
                </c:pt>
                <c:pt idx="266">
                  <c:v>-3.39759861812977</c:v>
                </c:pt>
                <c:pt idx="267">
                  <c:v>4.42969603894733</c:v>
                </c:pt>
                <c:pt idx="268">
                  <c:v>-0.248015957842301</c:v>
                </c:pt>
                <c:pt idx="269">
                  <c:v>2.25762158358858</c:v>
                </c:pt>
                <c:pt idx="270">
                  <c:v>-5.93150974208471</c:v>
                </c:pt>
                <c:pt idx="271">
                  <c:v>0.593954803884162</c:v>
                </c:pt>
                <c:pt idx="272">
                  <c:v>6.60084584770575</c:v>
                </c:pt>
                <c:pt idx="273">
                  <c:v>-4.28866672348978</c:v>
                </c:pt>
                <c:pt idx="274">
                  <c:v>-0.376602289372057</c:v>
                </c:pt>
                <c:pt idx="275">
                  <c:v>-2.08124244204674</c:v>
                </c:pt>
                <c:pt idx="276">
                  <c:v>3.37223455429484</c:v>
                </c:pt>
                <c:pt idx="277">
                  <c:v>3.60331205732499</c:v>
                </c:pt>
                <c:pt idx="278">
                  <c:v>-7.82689864024358</c:v>
                </c:pt>
                <c:pt idx="279">
                  <c:v>2.19885702133812</c:v>
                </c:pt>
                <c:pt idx="280">
                  <c:v>2.03145773881481</c:v>
                </c:pt>
                <c:pt idx="281">
                  <c:v>0.963471003892975</c:v>
                </c:pt>
                <c:pt idx="282">
                  <c:v>-0.395089999273699</c:v>
                </c:pt>
                <c:pt idx="283">
                  <c:v>-6.29782387289336</c:v>
                </c:pt>
                <c:pt idx="284">
                  <c:v>6.46165331844003</c:v>
                </c:pt>
                <c:pt idx="285">
                  <c:v>1.34245594611941</c:v>
                </c:pt>
                <c:pt idx="286">
                  <c:v>-3.82460703559841</c:v>
                </c:pt>
                <c:pt idx="287">
                  <c:v>0.0649923878000729</c:v>
                </c:pt>
                <c:pt idx="288">
                  <c:v>-1.73542980935138</c:v>
                </c:pt>
                <c:pt idx="289">
                  <c:v>6.66446506958869</c:v>
                </c:pt>
                <c:pt idx="290">
                  <c:v>-2.92840291665564</c:v>
                </c:pt>
                <c:pt idx="291">
                  <c:v>-5.07021738484954</c:v>
                </c:pt>
                <c:pt idx="292">
                  <c:v>4.59952009935083</c:v>
                </c:pt>
                <c:pt idx="293">
                  <c:v>-0.11454992848182</c:v>
                </c:pt>
                <c:pt idx="294">
                  <c:v>2.34596863102827</c:v>
                </c:pt>
                <c:pt idx="295">
                  <c:v>-4.87270826962997</c:v>
                </c:pt>
                <c:pt idx="296">
                  <c:v>-1.47421627110438</c:v>
                </c:pt>
                <c:pt idx="297">
                  <c:v>7.48194111199787</c:v>
                </c:pt>
                <c:pt idx="298">
                  <c:v>-3.54331611706861</c:v>
                </c:pt>
                <c:pt idx="299">
                  <c:v>-1.06547218932408</c:v>
                </c:pt>
                <c:pt idx="300">
                  <c:v>-1.6156198222202</c:v>
                </c:pt>
                <c:pt idx="301">
                  <c:v>1.94371902628935</c:v>
                </c:pt>
                <c:pt idx="302">
                  <c:v>5.12536856576549</c:v>
                </c:pt>
                <c:pt idx="303">
                  <c:v>-7.508444509192</c:v>
                </c:pt>
                <c:pt idx="304">
                  <c:v>0.655737085228458</c:v>
                </c:pt>
                <c:pt idx="305">
                  <c:v>2.92602275001105</c:v>
                </c:pt>
                <c:pt idx="306">
                  <c:v>0.4058619588508</c:v>
                </c:pt>
                <c:pt idx="307">
                  <c:v>0.768880040028629</c:v>
                </c:pt>
                <c:pt idx="308">
                  <c:v>-6.77302053969498</c:v>
                </c:pt>
                <c:pt idx="309">
                  <c:v>5.01173585082246</c:v>
                </c:pt>
                <c:pt idx="310">
                  <c:v>3.16045516591874</c:v>
                </c:pt>
                <c:pt idx="311">
                  <c:v>-4.37899643906084</c:v>
                </c:pt>
                <c:pt idx="312">
                  <c:v>0.244216647506705</c:v>
                </c:pt>
                <c:pt idx="313">
                  <c:v>-2.21997366158763</c:v>
                </c:pt>
                <c:pt idx="314">
                  <c:v>6.04633138403407</c:v>
                </c:pt>
                <c:pt idx="315">
                  <c:v>-0.873598963988718</c:v>
                </c:pt>
                <c:pt idx="316">
                  <c:v>-6.44715054060086</c:v>
                </c:pt>
                <c:pt idx="317">
                  <c:v>4.35466364437484</c:v>
                </c:pt>
                <c:pt idx="318">
                  <c:v>0.301328717311761</c:v>
                </c:pt>
                <c:pt idx="319">
                  <c:v>2.1292936394505</c:v>
                </c:pt>
                <c:pt idx="320">
                  <c:v>-3.5590488827406</c:v>
                </c:pt>
                <c:pt idx="321">
                  <c:v>-3.37165763415635</c:v>
                </c:pt>
                <c:pt idx="322">
                  <c:v>7.82485574737501</c:v>
                </c:pt>
                <c:pt idx="323">
                  <c:v>-2.38181997967546</c:v>
                </c:pt>
                <c:pt idx="324">
                  <c:v>-1.91214982938804</c:v>
                </c:pt>
                <c:pt idx="325">
                  <c:v>-1.04197627540927</c:v>
                </c:pt>
                <c:pt idx="326">
                  <c:v>0.567518248197816</c:v>
                </c:pt>
                <c:pt idx="327">
                  <c:v>6.19382967040788</c:v>
                </c:pt>
                <c:pt idx="328">
                  <c:v>-6.62013366408321</c:v>
                </c:pt>
                <c:pt idx="329">
                  <c:v>-1.09991122498849</c:v>
                </c:pt>
                <c:pt idx="330">
                  <c:v>3.73081836147855</c:v>
                </c:pt>
                <c:pt idx="331">
                  <c:v>-0.0225891321841418</c:v>
                </c:pt>
                <c:pt idx="332">
                  <c:v>1.64397158024581</c:v>
                </c:pt>
                <c:pt idx="333">
                  <c:v>-6.71159316791405</c:v>
                </c:pt>
                <c:pt idx="334">
                  <c:v>3.19127816791773</c:v>
                </c:pt>
                <c:pt idx="335">
                  <c:v>4.86097901974705</c:v>
                </c:pt>
                <c:pt idx="336">
                  <c:v>-4.59971970107135</c:v>
                </c:pt>
                <c:pt idx="337">
                  <c:v>0.149004095725616</c:v>
                </c:pt>
                <c:pt idx="338">
                  <c:v>-2.35316292677081</c:v>
                </c:pt>
                <c:pt idx="339">
                  <c:v>5.03164956175102</c:v>
                </c:pt>
                <c:pt idx="340">
                  <c:v>1.20465907455973</c:v>
                </c:pt>
                <c:pt idx="341">
                  <c:v>-7.39396650333718</c:v>
                </c:pt>
                <c:pt idx="342">
                  <c:v>3.66782295641522</c:v>
                </c:pt>
                <c:pt idx="343">
                  <c:v>0.96241541801112</c:v>
                </c:pt>
                <c:pt idx="344">
                  <c:v>1.68641909453936</c:v>
                </c:pt>
                <c:pt idx="345">
                  <c:v>-2.13424694554469</c:v>
                </c:pt>
                <c:pt idx="346">
                  <c:v>-4.94655270248398</c:v>
                </c:pt>
                <c:pt idx="347">
                  <c:v>7.58472675710403</c:v>
                </c:pt>
                <c:pt idx="348">
                  <c:v>-0.876742091723685</c:v>
                </c:pt>
                <c:pt idx="349">
                  <c:v>-2.80913702440271</c:v>
                </c:pt>
                <c:pt idx="350">
                  <c:v>-0.474948058886025</c:v>
                </c:pt>
                <c:pt idx="351">
                  <c:v>-0.628668965829716</c:v>
                </c:pt>
                <c:pt idx="352">
                  <c:v>6.74096682427477</c:v>
                </c:pt>
                <c:pt idx="353">
                  <c:v>-5.22951396996094</c:v>
                </c:pt>
                <c:pt idx="354">
                  <c:v>-2.92121672129649</c:v>
                </c:pt>
                <c:pt idx="355">
                  <c:v>4.32231697620409</c:v>
                </c:pt>
                <c:pt idx="356">
                  <c:v>-0.235477465054882</c:v>
                </c:pt>
                <c:pt idx="357">
                  <c:v>2.17601355810585</c:v>
                </c:pt>
                <c:pt idx="358">
                  <c:v>-6.15405160321045</c:v>
                </c:pt>
                <c:pt idx="359">
                  <c:v>1.15282641008916</c:v>
                </c:pt>
                <c:pt idx="360">
                  <c:v>6.2857519418657</c:v>
                </c:pt>
              </c:numCache>
            </c:numRef>
          </c:xVal>
          <c:yVal>
            <c:numRef>
              <c:f>[3]Circulos!$C$8:$C$368</c:f>
              <c:numCache>
                <c:formatCode>General</c:formatCode>
                <c:ptCount val="361"/>
                <c:pt idx="0">
                  <c:v>0</c:v>
                </c:pt>
                <c:pt idx="1">
                  <c:v>7.25615699672468</c:v>
                </c:pt>
                <c:pt idx="2">
                  <c:v>-5.50526849279003</c:v>
                </c:pt>
                <c:pt idx="3">
                  <c:v>-1.33777913842389</c:v>
                </c:pt>
                <c:pt idx="4">
                  <c:v>1.1169459499007</c:v>
                </c:pt>
                <c:pt idx="5">
                  <c:v>1.52666784967253</c:v>
                </c:pt>
                <c:pt idx="6">
                  <c:v>3.24863778605908</c:v>
                </c:pt>
                <c:pt idx="7">
                  <c:v>-7.74678819977854</c:v>
                </c:pt>
                <c:pt idx="8">
                  <c:v>2.20861983284928</c:v>
                </c:pt>
                <c:pt idx="9">
                  <c:v>4.238814292692</c:v>
                </c:pt>
                <c:pt idx="10">
                  <c:v>-2.04072841648323</c:v>
                </c:pt>
                <c:pt idx="11">
                  <c:v>-0.015232748392906</c:v>
                </c:pt>
                <c:pt idx="12">
                  <c:v>-4.75962278342451</c:v>
                </c:pt>
                <c:pt idx="13">
                  <c:v>5.72223847071399</c:v>
                </c:pt>
                <c:pt idx="14">
                  <c:v>2.14418300576319</c:v>
                </c:pt>
                <c:pt idx="15">
                  <c:v>-6.31144414962086</c:v>
                </c:pt>
                <c:pt idx="16">
                  <c:v>1.81802502876172</c:v>
                </c:pt>
                <c:pt idx="17">
                  <c:v>-0.318089253430908</c:v>
                </c:pt>
                <c:pt idx="18">
                  <c:v>4.31638906885367</c:v>
                </c:pt>
                <c:pt idx="19">
                  <c:v>-2.08571345663581</c:v>
                </c:pt>
                <c:pt idx="20">
                  <c:v>-5.96084690601113</c:v>
                </c:pt>
                <c:pt idx="21">
                  <c:v>6.41896625817237</c:v>
                </c:pt>
                <c:pt idx="22">
                  <c:v>-0.0759869888642954</c:v>
                </c:pt>
                <c:pt idx="23">
                  <c:v>-0.478466513802186</c:v>
                </c:pt>
                <c:pt idx="24">
                  <c:v>-2.58236227661296</c:v>
                </c:pt>
                <c:pt idx="25">
                  <c:v>-1.68714257060782</c:v>
                </c:pt>
                <c:pt idx="26">
                  <c:v>7.81888440005458</c:v>
                </c:pt>
                <c:pt idx="27">
                  <c:v>-4.17927295082173</c:v>
                </c:pt>
                <c:pt idx="28">
                  <c:v>-2.71326619743102</c:v>
                </c:pt>
                <c:pt idx="29">
                  <c:v>1.63996732427941</c:v>
                </c:pt>
                <c:pt idx="30">
                  <c:v>0.702047910160534</c:v>
                </c:pt>
                <c:pt idx="31">
                  <c:v>4.20910388189691</c:v>
                </c:pt>
                <c:pt idx="32">
                  <c:v>-7.07608580469024</c:v>
                </c:pt>
                <c:pt idx="33">
                  <c:v>0.20723197072778</c:v>
                </c:pt>
                <c:pt idx="34">
                  <c:v>5.39465789376742</c:v>
                </c:pt>
                <c:pt idx="35">
                  <c:v>-2.12034047398253</c:v>
                </c:pt>
                <c:pt idx="36">
                  <c:v>0.304338698864331</c:v>
                </c:pt>
                <c:pt idx="37">
                  <c:v>-4.77236270574956</c:v>
                </c:pt>
                <c:pt idx="38">
                  <c:v>4.13460222805467</c:v>
                </c:pt>
                <c:pt idx="39">
                  <c:v>4.09879230836632</c:v>
                </c:pt>
                <c:pt idx="40">
                  <c:v>-6.65234037105602</c:v>
                </c:pt>
                <c:pt idx="41">
                  <c:v>1.18184728549719</c:v>
                </c:pt>
                <c:pt idx="42">
                  <c:v>-0.0519175543335914</c:v>
                </c:pt>
                <c:pt idx="43">
                  <c:v>3.59908334957394</c:v>
                </c:pt>
                <c:pt idx="44">
                  <c:v>-0.239638128371147</c:v>
                </c:pt>
                <c:pt idx="45">
                  <c:v>-7.13825602410607</c:v>
                </c:pt>
                <c:pt idx="46">
                  <c:v>5.64694085249937</c:v>
                </c:pt>
                <c:pt idx="47">
                  <c:v>1.16025286656536</c:v>
                </c:pt>
                <c:pt idx="48">
                  <c:v>-1.04143647586367</c:v>
                </c:pt>
                <c:pt idx="49">
                  <c:v>-1.64702040946425</c:v>
                </c:pt>
                <c:pt idx="50">
                  <c:v>-3.08906718928615</c:v>
                </c:pt>
                <c:pt idx="51">
                  <c:v>7.79432977345121</c:v>
                </c:pt>
                <c:pt idx="52">
                  <c:v>-2.46073539536202</c:v>
                </c:pt>
                <c:pt idx="53">
                  <c:v>-4.06757715819442</c:v>
                </c:pt>
                <c:pt idx="54">
                  <c:v>2.00864398262821</c:v>
                </c:pt>
                <c:pt idx="55">
                  <c:v>0.0791963900680272</c:v>
                </c:pt>
                <c:pt idx="56">
                  <c:v>4.72504991886743</c:v>
                </c:pt>
                <c:pt idx="57">
                  <c:v>-5.90952960545898</c:v>
                </c:pt>
                <c:pt idx="58">
                  <c:v>-1.87063152676636</c:v>
                </c:pt>
                <c:pt idx="59">
                  <c:v>6.23050410490422</c:v>
                </c:pt>
                <c:pt idx="60">
                  <c:v>-1.87671020573904</c:v>
                </c:pt>
                <c:pt idx="61">
                  <c:v>0.335033325158113</c:v>
                </c:pt>
                <c:pt idx="62">
                  <c:v>-4.39238696588671</c:v>
                </c:pt>
                <c:pt idx="63">
                  <c:v>2.33335304683619</c:v>
                </c:pt>
                <c:pt idx="64">
                  <c:v>5.76779326652217</c:v>
                </c:pt>
                <c:pt idx="65">
                  <c:v>-6.48201998082438</c:v>
                </c:pt>
                <c:pt idx="66">
                  <c:v>0.224684855008983</c:v>
                </c:pt>
                <c:pt idx="67">
                  <c:v>0.407436667910805</c:v>
                </c:pt>
                <c:pt idx="68">
                  <c:v>2.70759840410408</c:v>
                </c:pt>
                <c:pt idx="69">
                  <c:v>1.47598846090579</c:v>
                </c:pt>
                <c:pt idx="70">
                  <c:v>-7.77744772431346</c:v>
                </c:pt>
                <c:pt idx="71">
                  <c:v>4.3812682781964</c:v>
                </c:pt>
                <c:pt idx="72">
                  <c:v>2.5279289598032</c:v>
                </c:pt>
                <c:pt idx="73">
                  <c:v>-1.5768032505458</c:v>
                </c:pt>
                <c:pt idx="74">
                  <c:v>-0.802171097646463</c:v>
                </c:pt>
                <c:pt idx="75">
                  <c:v>-4.10610490756037</c:v>
                </c:pt>
                <c:pt idx="76">
                  <c:v>7.19624011770721</c:v>
                </c:pt>
                <c:pt idx="77">
                  <c:v>-0.482307639875685</c:v>
                </c:pt>
                <c:pt idx="78">
                  <c:v>-5.25623459349728</c:v>
                </c:pt>
                <c:pt idx="79">
                  <c:v>2.12740446735184</c:v>
                </c:pt>
                <c:pt idx="80">
                  <c:v>-0.278446560697925</c:v>
                </c:pt>
                <c:pt idx="81">
                  <c:v>4.79487757248716</c:v>
                </c:pt>
                <c:pt idx="82">
                  <c:v>-4.36214968495663</c:v>
                </c:pt>
                <c:pt idx="83">
                  <c:v>-3.85120162961024</c:v>
                </c:pt>
                <c:pt idx="84">
                  <c:v>6.63538844500939</c:v>
                </c:pt>
                <c:pt idx="85">
                  <c:v>-1.28625116853494</c:v>
                </c:pt>
                <c:pt idx="86">
                  <c:v>0.100357048198194</c:v>
                </c:pt>
                <c:pt idx="87">
                  <c:v>-3.70753025202618</c:v>
                </c:pt>
                <c:pt idx="88">
                  <c:v>0.481626616395486</c:v>
                </c:pt>
                <c:pt idx="89">
                  <c:v>7.0107097615027</c:v>
                </c:pt>
                <c:pt idx="90">
                  <c:v>-5.77976089274319</c:v>
                </c:pt>
                <c:pt idx="91">
                  <c:v>-0.985100630063068</c:v>
                </c:pt>
                <c:pt idx="92">
                  <c:v>0.965436654939535</c:v>
                </c:pt>
                <c:pt idx="93">
                  <c:v>1.76901290056707</c:v>
                </c:pt>
                <c:pt idx="94">
                  <c:v>2.92258620230597</c:v>
                </c:pt>
                <c:pt idx="95">
                  <c:v>-7.83159433876496</c:v>
                </c:pt>
                <c:pt idx="96">
                  <c:v>2.70818720141231</c:v>
                </c:pt>
                <c:pt idx="97">
                  <c:v>3.89338335687658</c:v>
                </c:pt>
                <c:pt idx="98">
                  <c:v>-1.97207248704484</c:v>
                </c:pt>
                <c:pt idx="99">
                  <c:v>-0.147935813538203</c:v>
                </c:pt>
                <c:pt idx="100">
                  <c:v>-4.68247462222386</c:v>
                </c:pt>
                <c:pt idx="101">
                  <c:v>6.09000157105984</c:v>
                </c:pt>
                <c:pt idx="102">
                  <c:v>1.5953401872891</c:v>
                </c:pt>
                <c:pt idx="103">
                  <c:v>-6.14184417223707</c:v>
                </c:pt>
                <c:pt idx="104">
                  <c:v>1.92916249385468</c:v>
                </c:pt>
                <c:pt idx="105">
                  <c:v>-0.347201344626861</c:v>
                </c:pt>
                <c:pt idx="106">
                  <c:v>4.46292338373179</c:v>
                </c:pt>
                <c:pt idx="107">
                  <c:v>-2.58009869855763</c:v>
                </c:pt>
                <c:pt idx="108">
                  <c:v>-5.56710459746405</c:v>
                </c:pt>
                <c:pt idx="109">
                  <c:v>6.53553726430685</c:v>
                </c:pt>
                <c:pt idx="110">
                  <c:v>-0.368835496648519</c:v>
                </c:pt>
                <c:pt idx="111">
                  <c:v>-0.338185620293769</c:v>
                </c:pt>
                <c:pt idx="112">
                  <c:v>-2.83200378935752</c:v>
                </c:pt>
                <c:pt idx="113">
                  <c:v>-1.25999974096177</c:v>
                </c:pt>
                <c:pt idx="114">
                  <c:v>7.72552668510555</c:v>
                </c:pt>
                <c:pt idx="115">
                  <c:v>-4.57595597189028</c:v>
                </c:pt>
                <c:pt idx="116">
                  <c:v>-2.34256790624409</c:v>
                </c:pt>
                <c:pt idx="117">
                  <c:v>1.51112671485562</c:v>
                </c:pt>
                <c:pt idx="118">
                  <c:v>0.9057315670285</c:v>
                </c:pt>
                <c:pt idx="119">
                  <c:v>3.99519767586773</c:v>
                </c:pt>
                <c:pt idx="120">
                  <c:v>-7.30729091790103</c:v>
                </c:pt>
                <c:pt idx="121">
                  <c:v>0.755599867320055</c:v>
                </c:pt>
                <c:pt idx="122">
                  <c:v>5.11238835222272</c:v>
                </c:pt>
                <c:pt idx="123">
                  <c:v>-2.12877422174008</c:v>
                </c:pt>
                <c:pt idx="124">
                  <c:v>0.247354562358226</c:v>
                </c:pt>
                <c:pt idx="125">
                  <c:v>-4.81018876618823</c:v>
                </c:pt>
                <c:pt idx="126">
                  <c:v>4.58549964990331</c:v>
                </c:pt>
                <c:pt idx="127">
                  <c:v>3.59887008588593</c:v>
                </c:pt>
                <c:pt idx="128">
                  <c:v>-6.60939087501316</c:v>
                </c:pt>
                <c:pt idx="129">
                  <c:v>1.38477619410898</c:v>
                </c:pt>
                <c:pt idx="130">
                  <c:v>-0.145126420890433</c:v>
                </c:pt>
                <c:pt idx="131">
                  <c:v>3.81256774669794</c:v>
                </c:pt>
                <c:pt idx="132">
                  <c:v>-0.725600620978062</c:v>
                </c:pt>
                <c:pt idx="133">
                  <c:v>-6.87369957142705</c:v>
                </c:pt>
                <c:pt idx="134">
                  <c:v>5.90358724278414</c:v>
                </c:pt>
                <c:pt idx="135">
                  <c:v>0.812613820441433</c:v>
                </c:pt>
                <c:pt idx="136">
                  <c:v>-0.889221366831097</c:v>
                </c:pt>
                <c:pt idx="137">
                  <c:v>-1.89237262613766</c:v>
                </c:pt>
                <c:pt idx="138">
                  <c:v>-2.74939003295316</c:v>
                </c:pt>
                <c:pt idx="139">
                  <c:v>7.85849363605114</c:v>
                </c:pt>
                <c:pt idx="140">
                  <c:v>-2.95062363404418</c:v>
                </c:pt>
                <c:pt idx="141">
                  <c:v>-3.71657755762919</c:v>
                </c:pt>
                <c:pt idx="142">
                  <c:v>1.93121803670514</c:v>
                </c:pt>
                <c:pt idx="143">
                  <c:v>0.221338677160182</c:v>
                </c:pt>
                <c:pt idx="144">
                  <c:v>4.63185093694942</c:v>
                </c:pt>
                <c:pt idx="145">
                  <c:v>-6.26334150941193</c:v>
                </c:pt>
                <c:pt idx="146">
                  <c:v>-1.31872451578396</c:v>
                </c:pt>
                <c:pt idx="147">
                  <c:v>6.04569603975474</c:v>
                </c:pt>
                <c:pt idx="148">
                  <c:v>-1.97539455287421</c:v>
                </c:pt>
                <c:pt idx="149">
                  <c:v>0.354495099979499</c:v>
                </c:pt>
                <c:pt idx="150">
                  <c:v>-4.52775532801276</c:v>
                </c:pt>
                <c:pt idx="151">
                  <c:v>2.82555640870412</c:v>
                </c:pt>
                <c:pt idx="152">
                  <c:v>5.35908168637261</c:v>
                </c:pt>
                <c:pt idx="153">
                  <c:v>-6.57951556782071</c:v>
                </c:pt>
                <c:pt idx="154">
                  <c:v>0.508234380789678</c:v>
                </c:pt>
                <c:pt idx="155">
                  <c:v>0.270962258533347</c:v>
                </c:pt>
                <c:pt idx="156">
                  <c:v>2.95527305694233</c:v>
                </c:pt>
                <c:pt idx="157">
                  <c:v>1.03947739407088</c:v>
                </c:pt>
                <c:pt idx="158">
                  <c:v>-7.66317848031288</c:v>
                </c:pt>
                <c:pt idx="159">
                  <c:v>4.76308305716233</c:v>
                </c:pt>
                <c:pt idx="160">
                  <c:v>2.15751971067068</c:v>
                </c:pt>
                <c:pt idx="161">
                  <c:v>-1.4431983581785</c:v>
                </c:pt>
                <c:pt idx="162">
                  <c:v>-1.01251885371099</c:v>
                </c:pt>
                <c:pt idx="163">
                  <c:v>-3.87646627987701</c:v>
                </c:pt>
                <c:pt idx="164">
                  <c:v>7.40903190272123</c:v>
                </c:pt>
                <c:pt idx="165">
                  <c:v>-1.02670496837976</c:v>
                </c:pt>
                <c:pt idx="166">
                  <c:v>-4.96343065818585</c:v>
                </c:pt>
                <c:pt idx="167">
                  <c:v>2.1245743645801</c:v>
                </c:pt>
                <c:pt idx="168">
                  <c:v>-0.211075798897677</c:v>
                </c:pt>
                <c:pt idx="169">
                  <c:v>4.81814575362052</c:v>
                </c:pt>
                <c:pt idx="170">
                  <c:v>-4.80427956944457</c:v>
                </c:pt>
                <c:pt idx="171">
                  <c:v>-3.34218046286912</c:v>
                </c:pt>
                <c:pt idx="172">
                  <c:v>6.57447917971747</c:v>
                </c:pt>
                <c:pt idx="173">
                  <c:v>-1.47732938348948</c:v>
                </c:pt>
                <c:pt idx="174">
                  <c:v>0.186043248357557</c:v>
                </c:pt>
                <c:pt idx="175">
                  <c:v>-3.91390356544499</c:v>
                </c:pt>
                <c:pt idx="176">
                  <c:v>0.971189345634725</c:v>
                </c:pt>
                <c:pt idx="177">
                  <c:v>6.72742234262933</c:v>
                </c:pt>
                <c:pt idx="178">
                  <c:v>-6.01829450538953</c:v>
                </c:pt>
                <c:pt idx="179">
                  <c:v>-0.643075369710876</c:v>
                </c:pt>
                <c:pt idx="180">
                  <c:v>0.813064732029943</c:v>
                </c:pt>
                <c:pt idx="181">
                  <c:v>2.01682080505792</c:v>
                </c:pt>
                <c:pt idx="182">
                  <c:v>2.56968773910949</c:v>
                </c:pt>
                <c:pt idx="183">
                  <c:v>-7.87495619906609</c:v>
                </c:pt>
                <c:pt idx="184">
                  <c:v>3.18770269502091</c:v>
                </c:pt>
                <c:pt idx="185">
                  <c:v>3.53750601021492</c:v>
                </c:pt>
                <c:pt idx="186">
                  <c:v>-1.88629342297761</c:v>
                </c:pt>
                <c:pt idx="187">
                  <c:v>-0.29928001412413</c:v>
                </c:pt>
                <c:pt idx="188">
                  <c:v>-4.57314787739124</c:v>
                </c:pt>
                <c:pt idx="189">
                  <c:v>6.42924714905956</c:v>
                </c:pt>
                <c:pt idx="190">
                  <c:v>1.04120136512407</c:v>
                </c:pt>
                <c:pt idx="191">
                  <c:v>-5.94230285930775</c:v>
                </c:pt>
                <c:pt idx="192">
                  <c:v>2.0154329460664</c:v>
                </c:pt>
                <c:pt idx="193">
                  <c:v>-0.356828882348346</c:v>
                </c:pt>
                <c:pt idx="194">
                  <c:v>4.58664883547957</c:v>
                </c:pt>
                <c:pt idx="195">
                  <c:v>-3.06933204189581</c:v>
                </c:pt>
                <c:pt idx="196">
                  <c:v>-5.14403716805349</c:v>
                </c:pt>
                <c:pt idx="197">
                  <c:v>6.61396873283442</c:v>
                </c:pt>
                <c:pt idx="198">
                  <c:v>-0.642689121264564</c:v>
                </c:pt>
                <c:pt idx="199">
                  <c:v>-0.206009602573324</c:v>
                </c:pt>
                <c:pt idx="200">
                  <c:v>-3.07709994692957</c:v>
                </c:pt>
                <c:pt idx="201">
                  <c:v>-0.814732738828793</c:v>
                </c:pt>
                <c:pt idx="202">
                  <c:v>7.59047741256514</c:v>
                </c:pt>
                <c:pt idx="203">
                  <c:v>-4.94241037806294</c:v>
                </c:pt>
                <c:pt idx="204">
                  <c:v>-1.97311697903681</c:v>
                </c:pt>
                <c:pt idx="205">
                  <c:v>1.37328273251981</c:v>
                </c:pt>
                <c:pt idx="206">
                  <c:v>1.12231264793739</c:v>
                </c:pt>
                <c:pt idx="207">
                  <c:v>3.75001013533455</c:v>
                </c:pt>
                <c:pt idx="208">
                  <c:v>-7.50127147585651</c:v>
                </c:pt>
                <c:pt idx="209">
                  <c:v>1.29522404034875</c:v>
                </c:pt>
                <c:pt idx="210">
                  <c:v>4.80967955446886</c:v>
                </c:pt>
                <c:pt idx="211">
                  <c:v>-2.11494141828418</c:v>
                </c:pt>
                <c:pt idx="212">
                  <c:v>0.16963683856407</c:v>
                </c:pt>
                <c:pt idx="213">
                  <c:v>-4.81861094716432</c:v>
                </c:pt>
                <c:pt idx="214">
                  <c:v>5.01812273049425</c:v>
                </c:pt>
                <c:pt idx="215">
                  <c:v>3.08152218439936</c:v>
                </c:pt>
                <c:pt idx="216">
                  <c:v>-6.53079949378466</c:v>
                </c:pt>
                <c:pt idx="217">
                  <c:v>1.56383175156747</c:v>
                </c:pt>
                <c:pt idx="218">
                  <c:v>-0.222935167258171</c:v>
                </c:pt>
                <c:pt idx="219">
                  <c:v>4.01125003490267</c:v>
                </c:pt>
                <c:pt idx="220">
                  <c:v>-1.2180166912087</c:v>
                </c:pt>
                <c:pt idx="221">
                  <c:v>-6.57209015487902</c:v>
                </c:pt>
                <c:pt idx="222">
                  <c:v>6.12377341983947</c:v>
                </c:pt>
                <c:pt idx="223">
                  <c:v>0.476759234963572</c:v>
                </c:pt>
                <c:pt idx="224">
                  <c:v>-0.737239486947129</c:v>
                </c:pt>
                <c:pt idx="225">
                  <c:v>-2.14207314411948</c:v>
                </c:pt>
                <c:pt idx="226">
                  <c:v>-2.38370191104002</c:v>
                </c:pt>
                <c:pt idx="227">
                  <c:v>7.88092750819547</c:v>
                </c:pt>
                <c:pt idx="228">
                  <c:v>-3.41909258096166</c:v>
                </c:pt>
                <c:pt idx="229">
                  <c:v>-3.35651586718354</c:v>
                </c:pt>
                <c:pt idx="230">
                  <c:v>1.83751961127847</c:v>
                </c:pt>
                <c:pt idx="231">
                  <c:v>0.381622463941343</c:v>
                </c:pt>
                <c:pt idx="232">
                  <c:v>4.50634958121948</c:v>
                </c:pt>
                <c:pt idx="233">
                  <c:v>-6.58742737093202</c:v>
                </c:pt>
                <c:pt idx="234">
                  <c:v>-0.763188184289618</c:v>
                </c:pt>
                <c:pt idx="235">
                  <c:v>5.83191873160007</c:v>
                </c:pt>
                <c:pt idx="236">
                  <c:v>-2.04931800561457</c:v>
                </c:pt>
                <c:pt idx="237">
                  <c:v>0.354129704066554</c:v>
                </c:pt>
                <c:pt idx="238">
                  <c:v>-4.63937950763871</c:v>
                </c:pt>
                <c:pt idx="239">
                  <c:v>3.31103204129906</c:v>
                </c:pt>
                <c:pt idx="240">
                  <c:v>4.92229497913467</c:v>
                </c:pt>
                <c:pt idx="241">
                  <c:v>-6.63892688549136</c:v>
                </c:pt>
                <c:pt idx="242">
                  <c:v>0.772019798658187</c:v>
                </c:pt>
                <c:pt idx="243">
                  <c:v>0.143564250268502</c:v>
                </c:pt>
                <c:pt idx="244">
                  <c:v>3.19717796039043</c:v>
                </c:pt>
                <c:pt idx="245">
                  <c:v>0.586086904449543</c:v>
                </c:pt>
                <c:pt idx="246">
                  <c:v>-7.50751477742955</c:v>
                </c:pt>
                <c:pt idx="247">
                  <c:v>5.11371297602661</c:v>
                </c:pt>
                <c:pt idx="248">
                  <c:v>1.78968761896935</c:v>
                </c:pt>
                <c:pt idx="249">
                  <c:v>-1.30164769009386</c:v>
                </c:pt>
                <c:pt idx="250">
                  <c:v>-1.23488323412224</c:v>
                </c:pt>
                <c:pt idx="251">
                  <c:v>-3.61594387983231</c:v>
                </c:pt>
                <c:pt idx="252">
                  <c:v>7.58383311705759</c:v>
                </c:pt>
                <c:pt idx="253">
                  <c:v>-1.56076365060912</c:v>
                </c:pt>
                <c:pt idx="254">
                  <c:v>-4.65145899758324</c:v>
                </c:pt>
                <c:pt idx="255">
                  <c:v>2.10002344242116</c:v>
                </c:pt>
                <c:pt idx="256">
                  <c:v>-0.123077702131695</c:v>
                </c:pt>
                <c:pt idx="257">
                  <c:v>4.81146006028461</c:v>
                </c:pt>
                <c:pt idx="258">
                  <c:v>-5.22666893495938</c:v>
                </c:pt>
                <c:pt idx="259">
                  <c:v>-2.81729062970833</c:v>
                </c:pt>
                <c:pt idx="260">
                  <c:v>6.47851222687229</c:v>
                </c:pt>
                <c:pt idx="261">
                  <c:v>-1.64421838942883</c:v>
                </c:pt>
                <c:pt idx="262">
                  <c:v>0.255640277546337</c:v>
                </c:pt>
                <c:pt idx="263">
                  <c:v>-4.10432470276572</c:v>
                </c:pt>
                <c:pt idx="264">
                  <c:v>1.46570191848094</c:v>
                </c:pt>
                <c:pt idx="265">
                  <c:v>6.40792991608196</c:v>
                </c:pt>
                <c:pt idx="266">
                  <c:v>-6.21993099454782</c:v>
                </c:pt>
                <c:pt idx="267">
                  <c:v>-0.313929902802336</c:v>
                </c:pt>
                <c:pt idx="268">
                  <c:v>0.662016362649299</c:v>
                </c:pt>
                <c:pt idx="269">
                  <c:v>2.26784042338648</c:v>
                </c:pt>
                <c:pt idx="270">
                  <c:v>2.19166832667007</c:v>
                </c:pt>
                <c:pt idx="271">
                  <c:v>-7.87637011293326</c:v>
                </c:pt>
                <c:pt idx="272">
                  <c:v>3.6444722397221</c:v>
                </c:pt>
                <c:pt idx="273">
                  <c:v>3.17395450651104</c:v>
                </c:pt>
                <c:pt idx="274">
                  <c:v>-1.78512521457191</c:v>
                </c:pt>
                <c:pt idx="275">
                  <c:v>-0.468216530675218</c:v>
                </c:pt>
                <c:pt idx="276">
                  <c:v>-4.43145543273477</c:v>
                </c:pt>
                <c:pt idx="277">
                  <c:v>6.7376027546413</c:v>
                </c:pt>
                <c:pt idx="278">
                  <c:v>0.485102289719636</c:v>
                </c:pt>
                <c:pt idx="279">
                  <c:v>-5.71480817216963</c:v>
                </c:pt>
                <c:pt idx="280">
                  <c:v>2.0771036699073</c:v>
                </c:pt>
                <c:pt idx="281">
                  <c:v>-0.346337489845398</c:v>
                </c:pt>
                <c:pt idx="282">
                  <c:v>4.6857330271083</c:v>
                </c:pt>
                <c:pt idx="283">
                  <c:v>-3.55026414023824</c:v>
                </c:pt>
                <c:pt idx="284">
                  <c:v>-4.69418979221285</c:v>
                </c:pt>
                <c:pt idx="285">
                  <c:v>6.6544363087962</c:v>
                </c:pt>
                <c:pt idx="286">
                  <c:v>-0.896059253858327</c:v>
                </c:pt>
                <c:pt idx="287">
                  <c:v>-0.0838558369037306</c:v>
                </c:pt>
                <c:pt idx="288">
                  <c:v>-3.3152010075226</c:v>
                </c:pt>
                <c:pt idx="289">
                  <c:v>-0.353870285783466</c:v>
                </c:pt>
                <c:pt idx="290">
                  <c:v>7.4143987206361</c:v>
                </c:pt>
                <c:pt idx="291">
                  <c:v>-5.27678044142074</c:v>
                </c:pt>
                <c:pt idx="292">
                  <c:v>-1.60755422102691</c:v>
                </c:pt>
                <c:pt idx="293">
                  <c:v>1.22856376645114</c:v>
                </c:pt>
                <c:pt idx="294">
                  <c:v>1.34999195108359</c:v>
                </c:pt>
                <c:pt idx="295">
                  <c:v>3.47439724208897</c:v>
                </c:pt>
                <c:pt idx="296">
                  <c:v>-7.6565557249253</c:v>
                </c:pt>
                <c:pt idx="297">
                  <c:v>1.82293651374572</c:v>
                </c:pt>
                <c:pt idx="298">
                  <c:v>4.4890982069275</c:v>
                </c:pt>
                <c:pt idx="299">
                  <c:v>-2.07997965266684</c:v>
                </c:pt>
                <c:pt idx="300">
                  <c:v>0.0714518135275313</c:v>
                </c:pt>
                <c:pt idx="301">
                  <c:v>-4.79658243792104</c:v>
                </c:pt>
                <c:pt idx="302">
                  <c:v>5.42956516383379</c:v>
                </c:pt>
                <c:pt idx="303">
                  <c:v>2.5498864402661</c:v>
                </c:pt>
                <c:pt idx="304">
                  <c:v>-6.41779169670212</c:v>
                </c:pt>
                <c:pt idx="305">
                  <c:v>1.71843851779194</c:v>
                </c:pt>
                <c:pt idx="306">
                  <c:v>-0.284007522744802</c:v>
                </c:pt>
                <c:pt idx="307">
                  <c:v>4.19285095567056</c:v>
                </c:pt>
                <c:pt idx="308">
                  <c:v>-1.71386032142885</c:v>
                </c:pt>
                <c:pt idx="309">
                  <c:v>-6.23518297240659</c:v>
                </c:pt>
                <c:pt idx="310">
                  <c:v>6.3066906090937</c:v>
                </c:pt>
                <c:pt idx="311">
                  <c:v>0.154841914544354</c:v>
                </c:pt>
                <c:pt idx="312">
                  <c:v>-0.587663468478382</c:v>
                </c:pt>
                <c:pt idx="313">
                  <c:v>-2.39382909357002</c:v>
                </c:pt>
                <c:pt idx="314">
                  <c:v>-1.99383558041379</c:v>
                </c:pt>
                <c:pt idx="315">
                  <c:v>7.86126372338435</c:v>
                </c:pt>
                <c:pt idx="316">
                  <c:v>-3.86353190599536</c:v>
                </c:pt>
                <c:pt idx="317">
                  <c:v>-2.99016885628768</c:v>
                </c:pt>
                <c:pt idx="318">
                  <c:v>1.72934595181635</c:v>
                </c:pt>
                <c:pt idx="319">
                  <c:v>0.558900867417339</c:v>
                </c:pt>
                <c:pt idx="320">
                  <c:v>4.34848015674489</c:v>
                </c:pt>
                <c:pt idx="321">
                  <c:v>-6.87950610428817</c:v>
                </c:pt>
                <c:pt idx="322">
                  <c:v>-0.207360137693546</c:v>
                </c:pt>
                <c:pt idx="323">
                  <c:v>5.59124555928264</c:v>
                </c:pt>
                <c:pt idx="324">
                  <c:v>-2.09885729308626</c:v>
                </c:pt>
                <c:pt idx="325">
                  <c:v>0.333405240509585</c:v>
                </c:pt>
                <c:pt idx="326">
                  <c:v>-4.7255056556323</c:v>
                </c:pt>
                <c:pt idx="327">
                  <c:v>3.78663807323731</c:v>
                </c:pt>
                <c:pt idx="328">
                  <c:v>4.46006643065311</c:v>
                </c:pt>
                <c:pt idx="329">
                  <c:v>-6.66055928487906</c:v>
                </c:pt>
                <c:pt idx="330">
                  <c:v>1.01465335469426</c:v>
                </c:pt>
                <c:pt idx="331">
                  <c:v>0.0271065097953279</c:v>
                </c:pt>
                <c:pt idx="332">
                  <c:v>3.43086405710188</c:v>
                </c:pt>
                <c:pt idx="333">
                  <c:v>0.11842197904329</c:v>
                </c:pt>
                <c:pt idx="334">
                  <c:v>-7.31125406459252</c:v>
                </c:pt>
                <c:pt idx="335">
                  <c:v>5.43141723742444</c:v>
                </c:pt>
                <c:pt idx="336">
                  <c:v>1.42703345277632</c:v>
                </c:pt>
                <c:pt idx="337">
                  <c:v>-1.1543035588328</c:v>
                </c:pt>
                <c:pt idx="338">
                  <c:v>-1.46739167226757</c:v>
                </c:pt>
                <c:pt idx="339">
                  <c:v>-3.32551488154465</c:v>
                </c:pt>
                <c:pt idx="340">
                  <c:v>7.71929393199469</c:v>
                </c:pt>
                <c:pt idx="341">
                  <c:v>-2.08136215640195</c:v>
                </c:pt>
                <c:pt idx="342">
                  <c:v>-4.32293100639904</c:v>
                </c:pt>
                <c:pt idx="343">
                  <c:v>2.05498001733835</c:v>
                </c:pt>
                <c:pt idx="344">
                  <c:v>-0.0148259218287311</c:v>
                </c:pt>
                <c:pt idx="345">
                  <c:v>4.77388136108761</c:v>
                </c:pt>
                <c:pt idx="346">
                  <c:v>-5.62646622948465</c:v>
                </c:pt>
                <c:pt idx="347">
                  <c:v>-2.27971481754577</c:v>
                </c:pt>
                <c:pt idx="348">
                  <c:v>6.34882573697131</c:v>
                </c:pt>
                <c:pt idx="349">
                  <c:v>-1.78645551125647</c:v>
                </c:pt>
                <c:pt idx="350">
                  <c:v>0.307897047118036</c:v>
                </c:pt>
                <c:pt idx="351">
                  <c:v>-4.27655862742446</c:v>
                </c:pt>
                <c:pt idx="352">
                  <c:v>1.9621039098658</c:v>
                </c:pt>
                <c:pt idx="353">
                  <c:v>6.05410469214437</c:v>
                </c:pt>
                <c:pt idx="354">
                  <c:v>-6.38399208552017</c:v>
                </c:pt>
                <c:pt idx="355">
                  <c:v>0.00026058690087996</c:v>
                </c:pt>
                <c:pt idx="356">
                  <c:v>0.514445681822714</c:v>
                </c:pt>
                <c:pt idx="357">
                  <c:v>2.51974188422269</c:v>
                </c:pt>
                <c:pt idx="358">
                  <c:v>1.79046468621746</c:v>
                </c:pt>
                <c:pt idx="359">
                  <c:v>-7.8356052705989</c:v>
                </c:pt>
                <c:pt idx="360">
                  <c:v>4.07597361514994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774672"/>
        <c:axId val="-35777936"/>
      </c:scatterChart>
      <c:valAx>
        <c:axId val="-357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5777936"/>
        <c:crosses val="autoZero"/>
        <c:crossBetween val="midCat"/>
      </c:valAx>
      <c:valAx>
        <c:axId val="-357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577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8c85a73-3dcd-4b50-9d35-54482e52036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Corazon Matematico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[3]Corazon!$C$2:$C$101</c:f>
              <c:numCache>
                <c:formatCode>General</c:formatCode>
                <c:ptCount val="100"/>
                <c:pt idx="0">
                  <c:v>0</c:v>
                </c:pt>
                <c:pt idx="1">
                  <c:v>-0.00396097600886025</c:v>
                </c:pt>
                <c:pt idx="2">
                  <c:v>-0.0315005920329361</c:v>
                </c:pt>
                <c:pt idx="3">
                  <c:v>-0.105268595112706</c:v>
                </c:pt>
                <c:pt idx="4">
                  <c:v>-0.246090222263504</c:v>
                </c:pt>
                <c:pt idx="5">
                  <c:v>-0.47213595499958</c:v>
                </c:pt>
                <c:pt idx="6">
                  <c:v>-0.798186422352058</c:v>
                </c:pt>
                <c:pt idx="7">
                  <c:v>-1.23501885426635</c:v>
                </c:pt>
                <c:pt idx="8">
                  <c:v>-1.7889371755075</c:v>
                </c:pt>
                <c:pt idx="9">
                  <c:v>-2.46146273449005</c:v>
                </c:pt>
                <c:pt idx="10">
                  <c:v>-3.24919696232906</c:v>
                </c:pt>
                <c:pt idx="11">
                  <c:v>-4.14386115680883</c:v>
                </c:pt>
                <c:pt idx="12">
                  <c:v>-5.13251230004111</c:v>
                </c:pt>
                <c:pt idx="13">
                  <c:v>-6.19792757006218</c:v>
                </c:pt>
                <c:pt idx="14">
                  <c:v>-7.31914421690261</c:v>
                </c:pt>
                <c:pt idx="15">
                  <c:v>-8.47213595499958</c:v>
                </c:pt>
                <c:pt idx="16">
                  <c:v>-9.63060217176697</c:v>
                </c:pt>
                <c:pt idx="17">
                  <c:v>-10.7668422386436</c:v>
                </c:pt>
                <c:pt idx="18">
                  <c:v>-11.8526841782517</c:v>
                </c:pt>
                <c:pt idx="19">
                  <c:v>-12.8604349969193</c:v>
                </c:pt>
                <c:pt idx="20">
                  <c:v>-13.7638192047117</c:v>
                </c:pt>
                <c:pt idx="21">
                  <c:v>-14.5388724432292</c:v>
                </c:pt>
                <c:pt idx="22">
                  <c:v>-15.1647587107523</c:v>
                </c:pt>
                <c:pt idx="23">
                  <c:v>-15.6244823593267</c:v>
                </c:pt>
                <c:pt idx="24">
                  <c:v>-15.905469744054</c:v>
                </c:pt>
                <c:pt idx="25">
                  <c:v>-16</c:v>
                </c:pt>
                <c:pt idx="26">
                  <c:v>-15.905469744054</c:v>
                </c:pt>
                <c:pt idx="27">
                  <c:v>-15.6244823593267</c:v>
                </c:pt>
                <c:pt idx="28">
                  <c:v>-15.1647587107523</c:v>
                </c:pt>
                <c:pt idx="29">
                  <c:v>-14.5388724432292</c:v>
                </c:pt>
                <c:pt idx="30">
                  <c:v>-13.7638192047117</c:v>
                </c:pt>
                <c:pt idx="31">
                  <c:v>-12.8604349969193</c:v>
                </c:pt>
                <c:pt idx="32">
                  <c:v>-11.8526841782516</c:v>
                </c:pt>
                <c:pt idx="33">
                  <c:v>-10.7668422386436</c:v>
                </c:pt>
                <c:pt idx="34">
                  <c:v>-9.63060217176696</c:v>
                </c:pt>
                <c:pt idx="35">
                  <c:v>-8.47213595499958</c:v>
                </c:pt>
                <c:pt idx="36">
                  <c:v>-7.31914421690261</c:v>
                </c:pt>
                <c:pt idx="37">
                  <c:v>-6.19792757006218</c:v>
                </c:pt>
                <c:pt idx="38">
                  <c:v>-5.13251230004111</c:v>
                </c:pt>
                <c:pt idx="39">
                  <c:v>-4.14386115680882</c:v>
                </c:pt>
                <c:pt idx="40">
                  <c:v>-3.24919696232906</c:v>
                </c:pt>
                <c:pt idx="41">
                  <c:v>-2.46146273449005</c:v>
                </c:pt>
                <c:pt idx="42">
                  <c:v>-1.78893717550749</c:v>
                </c:pt>
                <c:pt idx="43">
                  <c:v>-1.23501885426635</c:v>
                </c:pt>
                <c:pt idx="44">
                  <c:v>-0.798186422352058</c:v>
                </c:pt>
                <c:pt idx="45">
                  <c:v>-0.472135954999579</c:v>
                </c:pt>
                <c:pt idx="46">
                  <c:v>-0.246090222263504</c:v>
                </c:pt>
                <c:pt idx="47">
                  <c:v>-0.105268595112709</c:v>
                </c:pt>
                <c:pt idx="48">
                  <c:v>-0.0315005920329394</c:v>
                </c:pt>
                <c:pt idx="49">
                  <c:v>-0.00396097600886192</c:v>
                </c:pt>
                <c:pt idx="50">
                  <c:v>0</c:v>
                </c:pt>
                <c:pt idx="51">
                  <c:v>0.00396097600886192</c:v>
                </c:pt>
                <c:pt idx="52">
                  <c:v>0.0315005920329394</c:v>
                </c:pt>
                <c:pt idx="53">
                  <c:v>0.105268595112709</c:v>
                </c:pt>
                <c:pt idx="54">
                  <c:v>0.246090222263502</c:v>
                </c:pt>
                <c:pt idx="55">
                  <c:v>0.472135954999579</c:v>
                </c:pt>
                <c:pt idx="56">
                  <c:v>0.798186422352058</c:v>
                </c:pt>
                <c:pt idx="57">
                  <c:v>1.23501885426634</c:v>
                </c:pt>
                <c:pt idx="58">
                  <c:v>1.7889371755075</c:v>
                </c:pt>
                <c:pt idx="59">
                  <c:v>2.46146273449005</c:v>
                </c:pt>
                <c:pt idx="60">
                  <c:v>3.24919696232906</c:v>
                </c:pt>
                <c:pt idx="61">
                  <c:v>4.14386115680882</c:v>
                </c:pt>
                <c:pt idx="62">
                  <c:v>5.1325123000411</c:v>
                </c:pt>
                <c:pt idx="63">
                  <c:v>6.19792757006218</c:v>
                </c:pt>
                <c:pt idx="64">
                  <c:v>7.31914421690262</c:v>
                </c:pt>
                <c:pt idx="65">
                  <c:v>8.47213595499958</c:v>
                </c:pt>
                <c:pt idx="66">
                  <c:v>9.63060217176697</c:v>
                </c:pt>
                <c:pt idx="67">
                  <c:v>10.7668422386436</c:v>
                </c:pt>
                <c:pt idx="68">
                  <c:v>11.8526841782517</c:v>
                </c:pt>
                <c:pt idx="69">
                  <c:v>12.8604349969193</c:v>
                </c:pt>
                <c:pt idx="70">
                  <c:v>13.7638192047117</c:v>
                </c:pt>
                <c:pt idx="71">
                  <c:v>14.5388724432292</c:v>
                </c:pt>
                <c:pt idx="72">
                  <c:v>15.1647587107523</c:v>
                </c:pt>
                <c:pt idx="73">
                  <c:v>15.6244823593267</c:v>
                </c:pt>
                <c:pt idx="74">
                  <c:v>15.905469744054</c:v>
                </c:pt>
                <c:pt idx="75">
                  <c:v>16</c:v>
                </c:pt>
                <c:pt idx="76">
                  <c:v>15.905469744054</c:v>
                </c:pt>
                <c:pt idx="77">
                  <c:v>15.6244823593267</c:v>
                </c:pt>
                <c:pt idx="78">
                  <c:v>15.1647587107523</c:v>
                </c:pt>
                <c:pt idx="79">
                  <c:v>14.5388724432292</c:v>
                </c:pt>
                <c:pt idx="80">
                  <c:v>13.7638192047117</c:v>
                </c:pt>
                <c:pt idx="81">
                  <c:v>12.8604349969193</c:v>
                </c:pt>
                <c:pt idx="82">
                  <c:v>11.8526841782517</c:v>
                </c:pt>
                <c:pt idx="83">
                  <c:v>10.7668422386436</c:v>
                </c:pt>
                <c:pt idx="84">
                  <c:v>9.63060217176696</c:v>
                </c:pt>
                <c:pt idx="85">
                  <c:v>8.47213595499958</c:v>
                </c:pt>
                <c:pt idx="86">
                  <c:v>7.31914421690262</c:v>
                </c:pt>
                <c:pt idx="87">
                  <c:v>6.19792757006219</c:v>
                </c:pt>
                <c:pt idx="88">
                  <c:v>5.13251230004111</c:v>
                </c:pt>
                <c:pt idx="89">
                  <c:v>4.14386115680882</c:v>
                </c:pt>
                <c:pt idx="90">
                  <c:v>3.24919696232906</c:v>
                </c:pt>
                <c:pt idx="91">
                  <c:v>2.46146273449005</c:v>
                </c:pt>
                <c:pt idx="92">
                  <c:v>1.7889371755075</c:v>
                </c:pt>
                <c:pt idx="93">
                  <c:v>1.23501885426635</c:v>
                </c:pt>
                <c:pt idx="94">
                  <c:v>0.798186422352056</c:v>
                </c:pt>
                <c:pt idx="95">
                  <c:v>0.47213595499958</c:v>
                </c:pt>
                <c:pt idx="96">
                  <c:v>0.246090222263504</c:v>
                </c:pt>
                <c:pt idx="97">
                  <c:v>0.105268595112706</c:v>
                </c:pt>
                <c:pt idx="98">
                  <c:v>0.0315005920329361</c:v>
                </c:pt>
                <c:pt idx="99">
                  <c:v>0.00396097600886192</c:v>
                </c:pt>
              </c:numCache>
            </c:numRef>
          </c:xVal>
          <c:yVal>
            <c:numRef>
              <c:f>[3]Corazon!$D$2:$D$101</c:f>
              <c:numCache>
                <c:formatCode>General</c:formatCode>
                <c:ptCount val="100"/>
                <c:pt idx="0">
                  <c:v>-17</c:v>
                </c:pt>
                <c:pt idx="1">
                  <c:v>-16.9389296358112</c:v>
                </c:pt>
                <c:pt idx="2">
                  <c:v>-16.7571606309987</c:v>
                </c:pt>
                <c:pt idx="3">
                  <c:v>-16.4589294653316</c:v>
                </c:pt>
                <c:pt idx="4">
                  <c:v>-16.0510040350277</c:v>
                </c:pt>
                <c:pt idx="5">
                  <c:v>-15.5422661735017</c:v>
                </c:pt>
                <c:pt idx="6">
                  <c:v>-14.9431693900535</c:v>
                </c:pt>
                <c:pt idx="7">
                  <c:v>-14.2651105418863</c:v>
                </c:pt>
                <c:pt idx="8">
                  <c:v>-13.5197604848415</c:v>
                </c:pt>
                <c:pt idx="9">
                  <c:v>-12.7184019667315</c:v>
                </c:pt>
                <c:pt idx="10">
                  <c:v>-11.871322893124</c:v>
                </c:pt>
                <c:pt idx="11">
                  <c:v>-10.9873095913291</c:v>
                </c:pt>
                <c:pt idx="12">
                  <c:v>-10.0732780323078</c:v>
                </c:pt>
                <c:pt idx="13">
                  <c:v>-9.13407156366349</c:v>
                </c:pt>
                <c:pt idx="14">
                  <c:v>-8.17244216800382</c:v>
                </c:pt>
                <c:pt idx="15">
                  <c:v>-7.18921934614277</c:v>
                </c:pt>
                <c:pt idx="16">
                  <c:v>-6.18365728978186</c:v>
                </c:pt>
                <c:pt idx="17">
                  <c:v>-5.15393795371878</c:v>
                </c:pt>
                <c:pt idx="18">
                  <c:v>-4.09779584927404</c:v>
                </c:pt>
                <c:pt idx="19">
                  <c:v>-3.01322067225511</c:v>
                </c:pt>
                <c:pt idx="20">
                  <c:v>-1.89918693812442</c:v>
                </c:pt>
                <c:pt idx="21">
                  <c:v>-0.756356139760165</c:v>
                </c:pt>
                <c:pt idx="22">
                  <c:v>0.412303122447432</c:v>
                </c:pt>
                <c:pt idx="23">
                  <c:v>1.60102798389398</c:v>
                </c:pt>
                <c:pt idx="24">
                  <c:v>2.80095096239123</c:v>
                </c:pt>
                <c:pt idx="25">
                  <c:v>4</c:v>
                </c:pt>
                <c:pt idx="26">
                  <c:v>5.18302972849628</c:v>
                </c:pt>
                <c:pt idx="27">
                  <c:v>6.3321902673046</c:v>
                </c:pt>
                <c:pt idx="28">
                  <c:v>7.42752448159226</c:v>
                </c:pt>
                <c:pt idx="29">
                  <c:v>8.44776935024081</c:v>
                </c:pt>
                <c:pt idx="30">
                  <c:v>9.371322893124</c:v>
                </c:pt>
                <c:pt idx="31">
                  <c:v>10.1773259074106</c:v>
                </c:pt>
                <c:pt idx="32">
                  <c:v>10.8467983759324</c:v>
                </c:pt>
                <c:pt idx="33">
                  <c:v>11.3637644866389</c:v>
                </c:pt>
                <c:pt idx="34">
                  <c:v>11.71629818493</c:v>
                </c:pt>
                <c:pt idx="35">
                  <c:v>11.8974232786421</c:v>
                </c:pt>
                <c:pt idx="36">
                  <c:v>11.9058082856376</c:v>
                </c:pt>
                <c:pt idx="37">
                  <c:v>11.7462061615856</c:v>
                </c:pt>
                <c:pt idx="38">
                  <c:v>11.4296022396436</c:v>
                </c:pt>
                <c:pt idx="39">
                  <c:v>10.9730494172483</c:v>
                </c:pt>
                <c:pt idx="40">
                  <c:v>10.3991869381244</c:v>
                </c:pt>
                <c:pt idx="41">
                  <c:v>9.73545703057813</c:v>
                </c:pt>
                <c:pt idx="42">
                  <c:v>9.01305111818169</c:v>
                </c:pt>
                <c:pt idx="43">
                  <c:v>8.26563327357082</c:v>
                </c:pt>
                <c:pt idx="44">
                  <c:v>7.52790207678075</c:v>
                </c:pt>
                <c:pt idx="45">
                  <c:v>6.83406224100236</c:v>
                </c:pt>
                <c:pt idx="46">
                  <c:v>6.21628364463107</c:v>
                </c:pt>
                <c:pt idx="47">
                  <c:v>5.70322735160625</c:v>
                </c:pt>
                <c:pt idx="48">
                  <c:v>5.31871565962469</c:v>
                </c:pt>
                <c:pt idx="49">
                  <c:v>5.08061630040913</c:v>
                </c:pt>
                <c:pt idx="50">
                  <c:v>5</c:v>
                </c:pt>
                <c:pt idx="51">
                  <c:v>5.08061630040913</c:v>
                </c:pt>
                <c:pt idx="52">
                  <c:v>5.31871565962469</c:v>
                </c:pt>
                <c:pt idx="53">
                  <c:v>5.70322735160626</c:v>
                </c:pt>
                <c:pt idx="54">
                  <c:v>6.21628364463107</c:v>
                </c:pt>
                <c:pt idx="55">
                  <c:v>6.83406224100236</c:v>
                </c:pt>
                <c:pt idx="56">
                  <c:v>7.52790207678075</c:v>
                </c:pt>
                <c:pt idx="57">
                  <c:v>8.26563327357082</c:v>
                </c:pt>
                <c:pt idx="58">
                  <c:v>9.01305111818169</c:v>
                </c:pt>
                <c:pt idx="59">
                  <c:v>9.73545703057813</c:v>
                </c:pt>
                <c:pt idx="60">
                  <c:v>10.3991869381244</c:v>
                </c:pt>
                <c:pt idx="61">
                  <c:v>10.9730494172483</c:v>
                </c:pt>
                <c:pt idx="62">
                  <c:v>11.4296022396436</c:v>
                </c:pt>
                <c:pt idx="63">
                  <c:v>11.7462061615856</c:v>
                </c:pt>
                <c:pt idx="64">
                  <c:v>11.9058082856376</c:v>
                </c:pt>
                <c:pt idx="65">
                  <c:v>11.8974232786421</c:v>
                </c:pt>
                <c:pt idx="66">
                  <c:v>11.71629818493</c:v>
                </c:pt>
                <c:pt idx="67">
                  <c:v>11.3637644866389</c:v>
                </c:pt>
                <c:pt idx="68">
                  <c:v>10.8467983759324</c:v>
                </c:pt>
                <c:pt idx="69">
                  <c:v>10.1773259074106</c:v>
                </c:pt>
                <c:pt idx="70">
                  <c:v>9.371322893124</c:v>
                </c:pt>
                <c:pt idx="71">
                  <c:v>8.4477693502408</c:v>
                </c:pt>
                <c:pt idx="72">
                  <c:v>7.42752448159226</c:v>
                </c:pt>
                <c:pt idx="73">
                  <c:v>6.33219026730461</c:v>
                </c:pt>
                <c:pt idx="74">
                  <c:v>5.18302972849628</c:v>
                </c:pt>
                <c:pt idx="75">
                  <c:v>4</c:v>
                </c:pt>
                <c:pt idx="76">
                  <c:v>2.80095096239124</c:v>
                </c:pt>
                <c:pt idx="77">
                  <c:v>1.60102798389398</c:v>
                </c:pt>
                <c:pt idx="78">
                  <c:v>0.412303122447437</c:v>
                </c:pt>
                <c:pt idx="79">
                  <c:v>-0.756356139760174</c:v>
                </c:pt>
                <c:pt idx="80">
                  <c:v>-1.89918693812442</c:v>
                </c:pt>
                <c:pt idx="81">
                  <c:v>-3.0132206722551</c:v>
                </c:pt>
                <c:pt idx="82">
                  <c:v>-4.09779584927402</c:v>
                </c:pt>
                <c:pt idx="83">
                  <c:v>-5.1539379537188</c:v>
                </c:pt>
                <c:pt idx="84">
                  <c:v>-6.18365728978186</c:v>
                </c:pt>
                <c:pt idx="85">
                  <c:v>-7.18921934614277</c:v>
                </c:pt>
                <c:pt idx="86">
                  <c:v>-8.17244216800381</c:v>
                </c:pt>
                <c:pt idx="87">
                  <c:v>-9.13407156366347</c:v>
                </c:pt>
                <c:pt idx="88">
                  <c:v>-10.0732780323078</c:v>
                </c:pt>
                <c:pt idx="89">
                  <c:v>-10.9873095913291</c:v>
                </c:pt>
                <c:pt idx="90">
                  <c:v>-11.871322893124</c:v>
                </c:pt>
                <c:pt idx="91">
                  <c:v>-12.7184019667315</c:v>
                </c:pt>
                <c:pt idx="92">
                  <c:v>-13.5197604848415</c:v>
                </c:pt>
                <c:pt idx="93">
                  <c:v>-14.2651105418863</c:v>
                </c:pt>
                <c:pt idx="94">
                  <c:v>-14.9431693900535</c:v>
                </c:pt>
                <c:pt idx="95">
                  <c:v>-15.5422661735017</c:v>
                </c:pt>
                <c:pt idx="96">
                  <c:v>-16.0510040350277</c:v>
                </c:pt>
                <c:pt idx="97">
                  <c:v>-16.4589294653316</c:v>
                </c:pt>
                <c:pt idx="98">
                  <c:v>-16.7571606309987</c:v>
                </c:pt>
                <c:pt idx="99">
                  <c:v>-16.9389296358112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775760"/>
        <c:axId val="-35778480"/>
      </c:scatterChart>
      <c:valAx>
        <c:axId val="-3577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5778480"/>
        <c:crosses val="autoZero"/>
        <c:crossBetween val="midCat"/>
      </c:valAx>
      <c:valAx>
        <c:axId val="-357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577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84b1f14-971f-4788-88f4-a953aea2e40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Unidades</a:t>
            </a:r>
            <a:r>
              <a:rPr lang="es-ES" baseline="0"/>
              <a:t> Vendidas 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05726516037"/>
          <c:y val="0.165539619943277"/>
          <c:w val="0.825050678901045"/>
          <c:h val="0.73045638870612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Hoja22!$A$4:$A$6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Hoja22!$F$4:$F$6</c:f>
              <c:numCache>
                <c:formatCode>General</c:formatCode>
                <c:ptCount val="3"/>
                <c:pt idx="0">
                  <c:v>162</c:v>
                </c:pt>
                <c:pt idx="1">
                  <c:v>126</c:v>
                </c:pt>
                <c:pt idx="2">
                  <c:v>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5770320"/>
        <c:axId val="-35785552"/>
      </c:barChart>
      <c:catAx>
        <c:axId val="-35770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5785552"/>
        <c:crosses val="autoZero"/>
        <c:auto val="1"/>
        <c:lblAlgn val="ctr"/>
        <c:lblOffset val="100"/>
        <c:noMultiLvlLbl val="0"/>
      </c:catAx>
      <c:valAx>
        <c:axId val="-3578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57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2280a2a-56d3-4707-a2db-8cb742a1f1b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Unidades</a:t>
            </a:r>
            <a:r>
              <a:rPr lang="es-ES" baseline="0"/>
              <a:t> vendidas 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73407245334224"/>
          <c:y val="0.150037317585749"/>
          <c:w val="0.88837379447446"/>
          <c:h val="0.65426402519264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Hoja22!$A$4</c:f>
              <c:strCache>
                <c:ptCount val="1"/>
                <c:pt idx="0">
                  <c:v>Modelo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Hoja22!$B$4:$E$4</c15:sqref>
                  </c15:fullRef>
                </c:ext>
              </c:extLst>
              <c:f>Hoja22!$B$4:$D$4</c:f>
              <c:numCache>
                <c:formatCode>General</c:formatCode>
                <c:ptCount val="3"/>
                <c:pt idx="0">
                  <c:v>49</c:v>
                </c:pt>
                <c:pt idx="1">
                  <c:v>32</c:v>
                </c:pt>
                <c:pt idx="2">
                  <c:v>44</c:v>
                </c:pt>
              </c:numCache>
            </c:numRef>
          </c:val>
        </c:ser>
        <c:ser>
          <c:idx val="1"/>
          <c:order val="1"/>
          <c:tx>
            <c:strRef>
              <c:f>Hoja22!$A$5</c:f>
              <c:strCache>
                <c:ptCount val="1"/>
                <c:pt idx="0">
                  <c:v>Modelo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Hoja22!$B$5:$E$5</c15:sqref>
                  </c15:fullRef>
                </c:ext>
              </c:extLst>
              <c:f>Hoja22!$B$5:$D$5</c:f>
              <c:numCache>
                <c:formatCode>General</c:formatCode>
                <c:ptCount val="3"/>
                <c:pt idx="0">
                  <c:v>38</c:v>
                </c:pt>
                <c:pt idx="1">
                  <c:v>25</c:v>
                </c:pt>
                <c:pt idx="2">
                  <c:v>35</c:v>
                </c:pt>
              </c:numCache>
            </c:numRef>
          </c:val>
        </c:ser>
        <c:ser>
          <c:idx val="2"/>
          <c:order val="2"/>
          <c:tx>
            <c:strRef>
              <c:f>Hoja22!$A$6</c:f>
              <c:strCache>
                <c:ptCount val="1"/>
                <c:pt idx="0">
                  <c:v>Modelo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Hoja22!$B$6:$E$6</c15:sqref>
                  </c15:fullRef>
                </c:ext>
              </c:extLst>
              <c:f>Hoja22!$B$6:$D$6</c:f>
              <c:numCache>
                <c:formatCode>General</c:formatCode>
                <c:ptCount val="3"/>
                <c:pt idx="0">
                  <c:v>21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5776304"/>
        <c:axId val="-35773040"/>
      </c:barChart>
      <c:catAx>
        <c:axId val="-3577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5773040"/>
        <c:crosses val="autoZero"/>
        <c:auto val="1"/>
        <c:lblAlgn val="ctr"/>
        <c:lblOffset val="100"/>
        <c:noMultiLvlLbl val="0"/>
      </c:catAx>
      <c:valAx>
        <c:axId val="-357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577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2be7c2b-cb10-474c-bbd8-44b9cfc7aff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</a:t>
            </a:r>
            <a:r>
              <a:rPr lang="es-ES" baseline="0"/>
              <a:t> por modelos 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Hoja22!$B$8:$E$8</c:f>
              <c:numCache>
                <c:formatCode>"$"#,##0.00</c:formatCode>
                <c:ptCount val="4"/>
                <c:pt idx="0">
                  <c:v>1445820</c:v>
                </c:pt>
                <c:pt idx="1">
                  <c:v>969780</c:v>
                </c:pt>
                <c:pt idx="2">
                  <c:v>1331510</c:v>
                </c:pt>
                <c:pt idx="3">
                  <c:v>1084090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Hoja22!$B$9:$E$9</c:f>
              <c:numCache>
                <c:formatCode>"$"#,##0.00</c:formatCode>
                <c:ptCount val="4"/>
                <c:pt idx="0">
                  <c:v>1074570.2</c:v>
                </c:pt>
                <c:pt idx="1">
                  <c:v>721597.6</c:v>
                </c:pt>
                <c:pt idx="2">
                  <c:v>990318.2</c:v>
                </c:pt>
                <c:pt idx="3">
                  <c:v>805849.6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Hoja22!$B$10:$E$10</c:f>
              <c:numCache>
                <c:formatCode>"$"#,##0.00</c:formatCode>
                <c:ptCount val="4"/>
                <c:pt idx="0">
                  <c:v>371249.8</c:v>
                </c:pt>
                <c:pt idx="1">
                  <c:v>248182.4</c:v>
                </c:pt>
                <c:pt idx="2">
                  <c:v>341191.8</c:v>
                </c:pt>
                <c:pt idx="3">
                  <c:v>278240.4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3067072"/>
        <c:axId val="-133065440"/>
      </c:barChart>
      <c:catAx>
        <c:axId val="-13306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33065440"/>
        <c:crosses val="autoZero"/>
        <c:auto val="1"/>
        <c:lblAlgn val="ctr"/>
        <c:lblOffset val="100"/>
        <c:noMultiLvlLbl val="0"/>
      </c:catAx>
      <c:valAx>
        <c:axId val="-1330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330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deeae99-eebd-4d30-bc79-4aade0c875e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</a:t>
            </a:r>
            <a:r>
              <a:rPr lang="es-ES" baseline="0"/>
              <a:t> por modelo 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05555555555556"/>
          <c:y val="0.166551108194809"/>
          <c:w val="0.936111111111111"/>
          <c:h val="0.620146179644211"/>
        </c:manualLayout>
      </c:layout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MX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Hoja22!$B$8:$E$8</c:f>
              <c:numCache>
                <c:formatCode>"$"#,##0.00</c:formatCode>
                <c:ptCount val="4"/>
                <c:pt idx="0">
                  <c:v>1445820</c:v>
                </c:pt>
                <c:pt idx="1">
                  <c:v>969780</c:v>
                </c:pt>
                <c:pt idx="2">
                  <c:v>1331510</c:v>
                </c:pt>
                <c:pt idx="3">
                  <c:v>1084090</c:v>
                </c:pt>
              </c:numCache>
            </c:numRef>
          </c:val>
          <c:smooth val="0"/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MX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Hoja22!$B$9:$E$9</c:f>
              <c:numCache>
                <c:formatCode>"$"#,##0.00</c:formatCode>
                <c:ptCount val="4"/>
                <c:pt idx="0">
                  <c:v>1074570.2</c:v>
                </c:pt>
                <c:pt idx="1">
                  <c:v>721597.6</c:v>
                </c:pt>
                <c:pt idx="2">
                  <c:v>990318.2</c:v>
                </c:pt>
                <c:pt idx="3">
                  <c:v>805849.6</c:v>
                </c:pt>
              </c:numCache>
            </c:numRef>
          </c:val>
          <c:smooth val="0"/>
        </c:ser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MX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Hoja22!$B$10:$E$10</c:f>
              <c:numCache>
                <c:formatCode>"$"#,##0.00</c:formatCode>
                <c:ptCount val="4"/>
                <c:pt idx="0">
                  <c:v>371249.8</c:v>
                </c:pt>
                <c:pt idx="1">
                  <c:v>248182.4</c:v>
                </c:pt>
                <c:pt idx="2">
                  <c:v>341191.8</c:v>
                </c:pt>
                <c:pt idx="3">
                  <c:v>278240.4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333931360"/>
        <c:axId val="-257665040"/>
      </c:lineChart>
      <c:catAx>
        <c:axId val="-33393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665040"/>
        <c:crosses val="autoZero"/>
        <c:auto val="1"/>
        <c:lblAlgn val="ctr"/>
        <c:lblOffset val="100"/>
        <c:noMultiLvlLbl val="0"/>
      </c:catAx>
      <c:valAx>
        <c:axId val="-257665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3393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09cbcc03-1292-47cf-8fc4-c839e255d524}"/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margen</a:t>
            </a:r>
            <a:r>
              <a:rPr lang="es-ES" baseline="0"/>
              <a:t> bruto 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val>
            <c:numRef>
              <c:f>Hoja22!$B$8:$E$8</c:f>
              <c:numCache>
                <c:formatCode>"$"#,##0.00</c:formatCode>
                <c:ptCount val="4"/>
                <c:pt idx="0">
                  <c:v>1445820</c:v>
                </c:pt>
                <c:pt idx="1">
                  <c:v>969780</c:v>
                </c:pt>
                <c:pt idx="2">
                  <c:v>1331510</c:v>
                </c:pt>
                <c:pt idx="3">
                  <c:v>1084090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dLbls>
            <c:delete val="1"/>
          </c:dLbls>
          <c:val>
            <c:numRef>
              <c:f>Hoja22!$B$9:$E$9</c:f>
              <c:numCache>
                <c:formatCode>"$"#,##0.00</c:formatCode>
                <c:ptCount val="4"/>
                <c:pt idx="0">
                  <c:v>1074570.2</c:v>
                </c:pt>
                <c:pt idx="1">
                  <c:v>721597.6</c:v>
                </c:pt>
                <c:pt idx="2">
                  <c:v>990318.2</c:v>
                </c:pt>
                <c:pt idx="3">
                  <c:v>805849.6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5055552"/>
        <c:axId val="-1945065344"/>
      </c:areaChart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Hoja22!$B$10:$E$10</c:f>
              <c:numCache>
                <c:formatCode>"$"#,##0.00</c:formatCode>
                <c:ptCount val="4"/>
                <c:pt idx="0">
                  <c:v>371249.8</c:v>
                </c:pt>
                <c:pt idx="1">
                  <c:v>248182.4</c:v>
                </c:pt>
                <c:pt idx="2">
                  <c:v>341191.8</c:v>
                </c:pt>
                <c:pt idx="3">
                  <c:v>278240.4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45055552"/>
        <c:axId val="-1945065344"/>
      </c:barChart>
      <c:catAx>
        <c:axId val="-194505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945065344"/>
        <c:crosses val="autoZero"/>
        <c:auto val="1"/>
        <c:lblAlgn val="ctr"/>
        <c:lblOffset val="100"/>
        <c:noMultiLvlLbl val="0"/>
      </c:catAx>
      <c:valAx>
        <c:axId val="-19450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9450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0521c485-077b-45aa-9bf4-50f70986a85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costes</a:t>
            </a:r>
            <a:r>
              <a:rPr lang="es-ES" baseline="0"/>
              <a:t> 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Hoja22!$B$12:$E$12</c:f>
              <c:numCache>
                <c:formatCode>"$"#,##0.00</c:formatCode>
                <c:ptCount val="4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Hoja22!$B$13:$E$13</c:f>
              <c:numCache>
                <c:formatCode>"$"#,##0.00</c:formatCode>
                <c:ptCount val="4"/>
                <c:pt idx="0">
                  <c:v>3614.55</c:v>
                </c:pt>
                <c:pt idx="1">
                  <c:v>2424.45</c:v>
                </c:pt>
                <c:pt idx="2">
                  <c:v>3328.775</c:v>
                </c:pt>
                <c:pt idx="3">
                  <c:v>2710.225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Hoja22!$B$14:$E$14</c:f>
              <c:numCache>
                <c:formatCode>"$"#,##0.00</c:formatCode>
                <c:ptCount val="4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Hoja22!$B$15:$E$15</c:f>
              <c:numCache>
                <c:formatCode>"$"#,##0.00</c:formatCode>
                <c:ptCount val="4"/>
                <c:pt idx="0">
                  <c:v>260247.6</c:v>
                </c:pt>
                <c:pt idx="1">
                  <c:v>174560.4</c:v>
                </c:pt>
                <c:pt idx="2">
                  <c:v>239671.8</c:v>
                </c:pt>
                <c:pt idx="3">
                  <c:v>195136.2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45066976"/>
        <c:axId val="-1945060448"/>
      </c:barChart>
      <c:catAx>
        <c:axId val="-194506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945060448"/>
        <c:crosses val="autoZero"/>
        <c:auto val="1"/>
        <c:lblAlgn val="ctr"/>
        <c:lblOffset val="100"/>
        <c:noMultiLvlLbl val="0"/>
      </c:catAx>
      <c:valAx>
        <c:axId val="-19450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94506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3943b2e-13ab-49b1-85dc-da53dd42b2d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beneficio</a:t>
            </a:r>
            <a:r>
              <a:rPr lang="es-ES" baseline="0"/>
              <a:t> por trimestre 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640139188894"/>
          <c:y val="0.132193477807364"/>
          <c:w val="0.848729548523488"/>
          <c:h val="0.760514893802936"/>
        </c:manualLayout>
      </c:layout>
      <c:barChart>
        <c:barDir val="col"/>
        <c:grouping val="stacked"/>
        <c:varyColors val="0"/>
        <c:ser>
          <c:idx val="0"/>
          <c:order val="0"/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MX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Hoja22!$B$18:$E$18</c:f>
              <c:numCache>
                <c:formatCode>"$"#,##0.00</c:formatCode>
                <c:ptCount val="4"/>
                <c:pt idx="0">
                  <c:v>75387.6500000001</c:v>
                </c:pt>
                <c:pt idx="1">
                  <c:v>39195.55</c:v>
                </c:pt>
                <c:pt idx="2">
                  <c:v>66187.225</c:v>
                </c:pt>
                <c:pt idx="3">
                  <c:v>48387.9749999999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45053376"/>
        <c:axId val="-1945057184"/>
      </c:barChart>
      <c:catAx>
        <c:axId val="-194505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945057184"/>
        <c:crosses val="autoZero"/>
        <c:auto val="1"/>
        <c:lblAlgn val="ctr"/>
        <c:lblOffset val="100"/>
        <c:noMultiLvlLbl val="0"/>
      </c:catAx>
      <c:valAx>
        <c:axId val="-194505718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9450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c01cb93-717f-44c0-b2de-439ff580c2f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beneficio</a:t>
            </a:r>
            <a:r>
              <a:rPr lang="es-ES" baseline="0"/>
              <a:t> por trimestre 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MX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Hoja22!$B$18:$E$18</c:f>
              <c:numCache>
                <c:formatCode>"$"#,##0.00</c:formatCode>
                <c:ptCount val="4"/>
                <c:pt idx="0">
                  <c:v>75387.6500000001</c:v>
                </c:pt>
                <c:pt idx="1">
                  <c:v>39195.55</c:v>
                </c:pt>
                <c:pt idx="2">
                  <c:v>66187.225</c:v>
                </c:pt>
                <c:pt idx="3">
                  <c:v>48387.9749999999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944514704"/>
        <c:axId val="-1944522320"/>
      </c:barChart>
      <c:catAx>
        <c:axId val="-194451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944522320"/>
        <c:crosses val="autoZero"/>
        <c:auto val="1"/>
        <c:lblAlgn val="ctr"/>
        <c:lblOffset val="100"/>
        <c:noMultiLvlLbl val="0"/>
      </c:catAx>
      <c:valAx>
        <c:axId val="-19445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94451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55cfeac-c41f-4f98-bce9-c0d89beeed3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1">
          <a:alpha val="53000"/>
        </a:schemeClr>
      </a:glow>
      <a:softEdge rad="0"/>
    </a:effectLst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Hoja3!$C$2:$C$8</c:f>
              <c:numCache>
                <c:formatCode>General</c:formatCode>
                <c:ptCount val="7"/>
                <c:pt idx="0">
                  <c:v>7</c:v>
                </c:pt>
                <c:pt idx="1">
                  <c:v>4</c:v>
                </c:pt>
                <c:pt idx="2">
                  <c:v>1</c:v>
                </c:pt>
                <c:pt idx="3">
                  <c:v>-2</c:v>
                </c:pt>
                <c:pt idx="4">
                  <c:v>-5</c:v>
                </c:pt>
                <c:pt idx="5">
                  <c:v>-8</c:v>
                </c:pt>
                <c:pt idx="6">
                  <c:v>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234000"/>
        <c:axId val="-48230192"/>
      </c:scatterChart>
      <c:valAx>
        <c:axId val="-4823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8230192"/>
        <c:crosses val="autoZero"/>
        <c:crossBetween val="midCat"/>
      </c:valAx>
      <c:valAx>
        <c:axId val="-482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823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70da24b-269f-41c6-bdd8-903c9667df0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Hoja3!$E$2:$E$8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232368"/>
        <c:axId val="-133062176"/>
      </c:scatterChart>
      <c:valAx>
        <c:axId val="-4823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33062176"/>
        <c:crosses val="autoZero"/>
        <c:crossBetween val="midCat"/>
      </c:valAx>
      <c:valAx>
        <c:axId val="-1330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823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fc38672-5aa2-4149-bd21-01a36a148fd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7639039501444"/>
          <c:y val="0.0610687022900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54252152231949"/>
          <c:y val="0.204478371501272"/>
          <c:w val="0.784795439113492"/>
          <c:h val="0.68356234096692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Hoja3!$F$2:$F$8</c:f>
              <c:numCache>
                <c:formatCode>General</c:formatCode>
                <c:ptCount val="7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3</c:v>
                </c:pt>
                <c:pt idx="4">
                  <c:v>9</c:v>
                </c:pt>
                <c:pt idx="5">
                  <c:v>17</c:v>
                </c:pt>
                <c:pt idx="6">
                  <c:v>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804816"/>
        <c:axId val="-37803184"/>
      </c:scatterChart>
      <c:valAx>
        <c:axId val="-3780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7803184"/>
        <c:crosses val="autoZero"/>
        <c:crossBetween val="midCat"/>
      </c:valAx>
      <c:valAx>
        <c:axId val="-378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780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06fd8f4-420f-4576-8d36-99905f20c09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Hoja3!$G$2:$G$8</c:f>
              <c:numCache>
                <c:formatCode>General</c:formatCode>
                <c:ptCount val="7"/>
                <c:pt idx="0">
                  <c:v>-5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25</c:v>
                </c:pt>
                <c:pt idx="6">
                  <c:v>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802640"/>
        <c:axId val="-37805360"/>
      </c:scatterChart>
      <c:valAx>
        <c:axId val="-3780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7805360"/>
        <c:crosses val="autoZero"/>
        <c:crossBetween val="midCat"/>
      </c:valAx>
      <c:valAx>
        <c:axId val="-378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780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e6c5a86-cceb-4e0e-ba1a-60cf666e5f2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Hoja3!$H$2:$H$8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797744"/>
        <c:axId val="-37798288"/>
      </c:scatterChart>
      <c:valAx>
        <c:axId val="-3779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7798288"/>
        <c:crosses val="autoZero"/>
        <c:crossBetween val="midCat"/>
      </c:valAx>
      <c:valAx>
        <c:axId val="-377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779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f65f51e-a57d-4a56-b5c5-46aa3f2890e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Hoja3!$I$2:$I$8</c:f>
              <c:numCache>
                <c:formatCode>General</c:formatCode>
                <c:ptCount val="7"/>
                <c:pt idx="0">
                  <c:v>-0.141120008059867</c:v>
                </c:pt>
                <c:pt idx="1">
                  <c:v>-0.909297426825682</c:v>
                </c:pt>
                <c:pt idx="2">
                  <c:v>-0.841470984807897</c:v>
                </c:pt>
                <c:pt idx="3">
                  <c:v>0</c:v>
                </c:pt>
                <c:pt idx="4">
                  <c:v>0.841470984807897</c:v>
                </c:pt>
                <c:pt idx="5">
                  <c:v>0.909297426825682</c:v>
                </c:pt>
                <c:pt idx="6">
                  <c:v>0.141120008059867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804272"/>
        <c:axId val="-37797200"/>
      </c:scatterChart>
      <c:valAx>
        <c:axId val="-378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7797200"/>
        <c:crosses val="autoZero"/>
        <c:crossBetween val="midCat"/>
      </c:valAx>
      <c:valAx>
        <c:axId val="-377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780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85652fc-c368-4a0c-be3f-b032aaa80dc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Hoja3!$J$2:$J$8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803728"/>
        <c:axId val="-37801008"/>
      </c:scatterChart>
      <c:valAx>
        <c:axId val="-3780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7801008"/>
        <c:crosses val="autoZero"/>
        <c:crossBetween val="midCat"/>
      </c:valAx>
      <c:valAx>
        <c:axId val="-378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780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ed9c710-fa56-4383-b6ba-56c76cdfc0d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7" Type="http://schemas.openxmlformats.org/officeDocument/2006/relationships/chart" Target="../charts/chart28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16</xdr:col>
      <xdr:colOff>424534</xdr:colOff>
      <xdr:row>14</xdr:row>
      <xdr:rowOff>1912</xdr:rowOff>
    </xdr:to>
    <xdr:pic>
      <xdr:nvPicPr>
        <xdr:cNvPr id="2" name="Imagen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26280" y="321945"/>
          <a:ext cx="7967980" cy="255841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409575</xdr:colOff>
      <xdr:row>3</xdr:row>
      <xdr:rowOff>109537</xdr:rowOff>
    </xdr:from>
    <xdr:to>
      <xdr:col>10</xdr:col>
      <xdr:colOff>409575</xdr:colOff>
      <xdr:row>17</xdr:row>
      <xdr:rowOff>185737</xdr:rowOff>
    </xdr:to>
    <xdr:graphicFrame>
      <xdr:nvGraphicFramePr>
        <xdr:cNvPr id="2" name="Gráfico 1"/>
        <xdr:cNvGraphicFramePr/>
      </xdr:nvGraphicFramePr>
      <xdr:xfrm>
        <a:off x="3672205" y="657860"/>
        <a:ext cx="4526280" cy="263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34120</xdr:colOff>
      <xdr:row>14</xdr:row>
      <xdr:rowOff>188835</xdr:rowOff>
    </xdr:to>
    <xdr:graphicFrame>
      <xdr:nvGraphicFramePr>
        <xdr:cNvPr id="2" name="Gráfico 1"/>
        <xdr:cNvGraphicFramePr/>
      </xdr:nvGraphicFramePr>
      <xdr:xfrm>
        <a:off x="6035040" y="182880"/>
        <a:ext cx="4559935" cy="256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28575</xdr:colOff>
      <xdr:row>0</xdr:row>
      <xdr:rowOff>180975</xdr:rowOff>
    </xdr:from>
    <xdr:to>
      <xdr:col>11</xdr:col>
      <xdr:colOff>114300</xdr:colOff>
      <xdr:row>14</xdr:row>
      <xdr:rowOff>133350</xdr:rowOff>
    </xdr:to>
    <xdr:graphicFrame>
      <xdr:nvGraphicFramePr>
        <xdr:cNvPr id="2" name="Gráfico 1"/>
        <xdr:cNvGraphicFramePr/>
      </xdr:nvGraphicFramePr>
      <xdr:xfrm>
        <a:off x="3046095" y="180975"/>
        <a:ext cx="5366385" cy="25126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133350</xdr:colOff>
      <xdr:row>0</xdr:row>
      <xdr:rowOff>171450</xdr:rowOff>
    </xdr:from>
    <xdr:to>
      <xdr:col>10</xdr:col>
      <xdr:colOff>742950</xdr:colOff>
      <xdr:row>13</xdr:row>
      <xdr:rowOff>161925</xdr:rowOff>
    </xdr:to>
    <xdr:graphicFrame>
      <xdr:nvGraphicFramePr>
        <xdr:cNvPr id="2" name="Gráfico 1"/>
        <xdr:cNvGraphicFramePr/>
      </xdr:nvGraphicFramePr>
      <xdr:xfrm>
        <a:off x="3150870" y="171450"/>
        <a:ext cx="5135880" cy="2367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154353</xdr:colOff>
      <xdr:row>0</xdr:row>
      <xdr:rowOff>88880</xdr:rowOff>
    </xdr:from>
    <xdr:to>
      <xdr:col>14</xdr:col>
      <xdr:colOff>516644</xdr:colOff>
      <xdr:row>15</xdr:row>
      <xdr:rowOff>30550</xdr:rowOff>
    </xdr:to>
    <xdr:graphicFrame>
      <xdr:nvGraphicFramePr>
        <xdr:cNvPr id="2" name="Gráfico 1"/>
        <xdr:cNvGraphicFramePr/>
      </xdr:nvGraphicFramePr>
      <xdr:xfrm>
        <a:off x="8677910" y="88265"/>
        <a:ext cx="4888230" cy="2685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172565</xdr:colOff>
      <xdr:row>14</xdr:row>
      <xdr:rowOff>154337</xdr:rowOff>
    </xdr:from>
    <xdr:to>
      <xdr:col>16</xdr:col>
      <xdr:colOff>46166</xdr:colOff>
      <xdr:row>31</xdr:row>
      <xdr:rowOff>23787</xdr:rowOff>
    </xdr:to>
    <xdr:graphicFrame>
      <xdr:nvGraphicFramePr>
        <xdr:cNvPr id="3" name="Gráfico 2"/>
        <xdr:cNvGraphicFramePr/>
      </xdr:nvGraphicFramePr>
      <xdr:xfrm>
        <a:off x="9450070" y="2714625"/>
        <a:ext cx="5154295" cy="2978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566561</xdr:colOff>
      <xdr:row>1</xdr:row>
      <xdr:rowOff>153940</xdr:rowOff>
    </xdr:from>
    <xdr:to>
      <xdr:col>20</xdr:col>
      <xdr:colOff>583126</xdr:colOff>
      <xdr:row>16</xdr:row>
      <xdr:rowOff>4111</xdr:rowOff>
    </xdr:to>
    <xdr:graphicFrame>
      <xdr:nvGraphicFramePr>
        <xdr:cNvPr id="4" name="Gráfico 3"/>
        <xdr:cNvGraphicFramePr/>
      </xdr:nvGraphicFramePr>
      <xdr:xfrm>
        <a:off x="13616305" y="336550"/>
        <a:ext cx="4542790" cy="2593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301948</xdr:colOff>
      <xdr:row>16</xdr:row>
      <xdr:rowOff>64405</xdr:rowOff>
    </xdr:from>
    <xdr:to>
      <xdr:col>22</xdr:col>
      <xdr:colOff>313494</xdr:colOff>
      <xdr:row>30</xdr:row>
      <xdr:rowOff>113666</xdr:rowOff>
    </xdr:to>
    <xdr:graphicFrame>
      <xdr:nvGraphicFramePr>
        <xdr:cNvPr id="5" name="Gráfico 4"/>
        <xdr:cNvGraphicFramePr/>
      </xdr:nvGraphicFramePr>
      <xdr:xfrm>
        <a:off x="14860270" y="2990215"/>
        <a:ext cx="4537710" cy="2609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24</xdr:row>
      <xdr:rowOff>88379</xdr:rowOff>
    </xdr:from>
    <xdr:to>
      <xdr:col>3</xdr:col>
      <xdr:colOff>980607</xdr:colOff>
      <xdr:row>39</xdr:row>
      <xdr:rowOff>20923</xdr:rowOff>
    </xdr:to>
    <xdr:graphicFrame>
      <xdr:nvGraphicFramePr>
        <xdr:cNvPr id="6" name="Gráfico 5"/>
        <xdr:cNvGraphicFramePr/>
      </xdr:nvGraphicFramePr>
      <xdr:xfrm>
        <a:off x="0" y="4477385"/>
        <a:ext cx="4683760" cy="2675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134287</xdr:colOff>
      <xdr:row>24</xdr:row>
      <xdr:rowOff>150838</xdr:rowOff>
    </xdr:from>
    <xdr:to>
      <xdr:col>8</xdr:col>
      <xdr:colOff>327910</xdr:colOff>
      <xdr:row>39</xdr:row>
      <xdr:rowOff>83382</xdr:rowOff>
    </xdr:to>
    <xdr:graphicFrame>
      <xdr:nvGraphicFramePr>
        <xdr:cNvPr id="7" name="Gráfico 6"/>
        <xdr:cNvGraphicFramePr/>
      </xdr:nvGraphicFramePr>
      <xdr:xfrm>
        <a:off x="4954270" y="4539615"/>
        <a:ext cx="3896995" cy="2675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118672</xdr:colOff>
      <xdr:row>40</xdr:row>
      <xdr:rowOff>15615</xdr:rowOff>
    </xdr:from>
    <xdr:to>
      <xdr:col>5</xdr:col>
      <xdr:colOff>-1</xdr:colOff>
      <xdr:row>58</xdr:row>
      <xdr:rowOff>98997</xdr:rowOff>
    </xdr:to>
    <xdr:graphicFrame>
      <xdr:nvGraphicFramePr>
        <xdr:cNvPr id="11" name="Gráfico 10"/>
        <xdr:cNvGraphicFramePr/>
      </xdr:nvGraphicFramePr>
      <xdr:xfrm>
        <a:off x="118110" y="7330440"/>
        <a:ext cx="5779135" cy="337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267011</xdr:colOff>
      <xdr:row>39</xdr:row>
      <xdr:rowOff>182067</xdr:rowOff>
    </xdr:from>
    <xdr:to>
      <xdr:col>10</xdr:col>
      <xdr:colOff>685487</xdr:colOff>
      <xdr:row>54</xdr:row>
      <xdr:rowOff>114611</xdr:rowOff>
    </xdr:to>
    <xdr:graphicFrame>
      <xdr:nvGraphicFramePr>
        <xdr:cNvPr id="13" name="Gráfico 12"/>
        <xdr:cNvGraphicFramePr/>
      </xdr:nvGraphicFramePr>
      <xdr:xfrm>
        <a:off x="6164580" y="7313930"/>
        <a:ext cx="4552950" cy="2675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95250</xdr:colOff>
      <xdr:row>8</xdr:row>
      <xdr:rowOff>133349</xdr:rowOff>
    </xdr:from>
    <xdr:to>
      <xdr:col>3</xdr:col>
      <xdr:colOff>419100</xdr:colOff>
      <xdr:row>13</xdr:row>
      <xdr:rowOff>161924</xdr:rowOff>
    </xdr:to>
    <xdr:graphicFrame>
      <xdr:nvGraphicFramePr>
        <xdr:cNvPr id="2" name="Gráfico 1"/>
        <xdr:cNvGraphicFramePr/>
      </xdr:nvGraphicFramePr>
      <xdr:xfrm>
        <a:off x="95250" y="1595755"/>
        <a:ext cx="2155825" cy="942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261937</xdr:colOff>
      <xdr:row>8</xdr:row>
      <xdr:rowOff>161924</xdr:rowOff>
    </xdr:from>
    <xdr:to>
      <xdr:col>11</xdr:col>
      <xdr:colOff>619125</xdr:colOff>
      <xdr:row>16</xdr:row>
      <xdr:rowOff>95249</xdr:rowOff>
    </xdr:to>
    <xdr:graphicFrame>
      <xdr:nvGraphicFramePr>
        <xdr:cNvPr id="3" name="Gráfico 2"/>
        <xdr:cNvGraphicFramePr/>
      </xdr:nvGraphicFramePr>
      <xdr:xfrm>
        <a:off x="5218430" y="1624330"/>
        <a:ext cx="3296285" cy="1396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471487</xdr:colOff>
      <xdr:row>8</xdr:row>
      <xdr:rowOff>152399</xdr:rowOff>
    </xdr:from>
    <xdr:to>
      <xdr:col>6</xdr:col>
      <xdr:colOff>857250</xdr:colOff>
      <xdr:row>15</xdr:row>
      <xdr:rowOff>47624</xdr:rowOff>
    </xdr:to>
    <xdr:graphicFrame>
      <xdr:nvGraphicFramePr>
        <xdr:cNvPr id="4" name="Gráfico 3"/>
        <xdr:cNvGraphicFramePr/>
      </xdr:nvGraphicFramePr>
      <xdr:xfrm>
        <a:off x="2303145" y="1614805"/>
        <a:ext cx="2590165" cy="1175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</xdr:colOff>
      <xdr:row>9</xdr:row>
      <xdr:rowOff>28575</xdr:rowOff>
    </xdr:from>
    <xdr:to>
      <xdr:col>15</xdr:col>
      <xdr:colOff>100012</xdr:colOff>
      <xdr:row>16</xdr:row>
      <xdr:rowOff>85725</xdr:rowOff>
    </xdr:to>
    <xdr:graphicFrame>
      <xdr:nvGraphicFramePr>
        <xdr:cNvPr id="5" name="Gráfico 4"/>
        <xdr:cNvGraphicFramePr/>
      </xdr:nvGraphicFramePr>
      <xdr:xfrm>
        <a:off x="8687435" y="1674495"/>
        <a:ext cx="2246630" cy="1337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19051</xdr:colOff>
      <xdr:row>15</xdr:row>
      <xdr:rowOff>47625</xdr:rowOff>
    </xdr:from>
    <xdr:to>
      <xdr:col>3</xdr:col>
      <xdr:colOff>342900</xdr:colOff>
      <xdr:row>21</xdr:row>
      <xdr:rowOff>152400</xdr:rowOff>
    </xdr:to>
    <xdr:graphicFrame>
      <xdr:nvGraphicFramePr>
        <xdr:cNvPr id="6" name="Gráfico 5"/>
        <xdr:cNvGraphicFramePr/>
      </xdr:nvGraphicFramePr>
      <xdr:xfrm>
        <a:off x="19050" y="2790825"/>
        <a:ext cx="2155825" cy="1202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652462</xdr:colOff>
      <xdr:row>15</xdr:row>
      <xdr:rowOff>152400</xdr:rowOff>
    </xdr:from>
    <xdr:to>
      <xdr:col>7</xdr:col>
      <xdr:colOff>200025</xdr:colOff>
      <xdr:row>24</xdr:row>
      <xdr:rowOff>133350</xdr:rowOff>
    </xdr:to>
    <xdr:graphicFrame>
      <xdr:nvGraphicFramePr>
        <xdr:cNvPr id="7" name="Gráfico 6"/>
        <xdr:cNvGraphicFramePr/>
      </xdr:nvGraphicFramePr>
      <xdr:xfrm>
        <a:off x="2484120" y="2895600"/>
        <a:ext cx="2672715" cy="1626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357187</xdr:colOff>
      <xdr:row>17</xdr:row>
      <xdr:rowOff>47624</xdr:rowOff>
    </xdr:from>
    <xdr:to>
      <xdr:col>11</xdr:col>
      <xdr:colOff>228600</xdr:colOff>
      <xdr:row>24</xdr:row>
      <xdr:rowOff>95249</xdr:rowOff>
    </xdr:to>
    <xdr:graphicFrame>
      <xdr:nvGraphicFramePr>
        <xdr:cNvPr id="8" name="Gráfico 7"/>
        <xdr:cNvGraphicFramePr/>
      </xdr:nvGraphicFramePr>
      <xdr:xfrm>
        <a:off x="5313680" y="3155950"/>
        <a:ext cx="2810510" cy="1327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357187</xdr:colOff>
      <xdr:row>17</xdr:row>
      <xdr:rowOff>19050</xdr:rowOff>
    </xdr:from>
    <xdr:to>
      <xdr:col>14</xdr:col>
      <xdr:colOff>161925</xdr:colOff>
      <xdr:row>24</xdr:row>
      <xdr:rowOff>152400</xdr:rowOff>
    </xdr:to>
    <xdr:graphicFrame>
      <xdr:nvGraphicFramePr>
        <xdr:cNvPr id="9" name="Gráfico 8"/>
        <xdr:cNvGraphicFramePr/>
      </xdr:nvGraphicFramePr>
      <xdr:xfrm>
        <a:off x="8252460" y="3128010"/>
        <a:ext cx="2009140" cy="1413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24</xdr:row>
      <xdr:rowOff>133350</xdr:rowOff>
    </xdr:from>
    <xdr:to>
      <xdr:col>3</xdr:col>
      <xdr:colOff>681038</xdr:colOff>
      <xdr:row>33</xdr:row>
      <xdr:rowOff>123825</xdr:rowOff>
    </xdr:to>
    <xdr:graphicFrame>
      <xdr:nvGraphicFramePr>
        <xdr:cNvPr id="10" name="Gráfico 9"/>
        <xdr:cNvGraphicFramePr/>
      </xdr:nvGraphicFramePr>
      <xdr:xfrm>
        <a:off x="0" y="4522470"/>
        <a:ext cx="2512695" cy="1636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14</xdr:col>
      <xdr:colOff>42862</xdr:colOff>
      <xdr:row>8</xdr:row>
      <xdr:rowOff>57150</xdr:rowOff>
    </xdr:to>
    <xdr:graphicFrame>
      <xdr:nvGraphicFramePr>
        <xdr:cNvPr id="11" name="Gráfico 10"/>
        <xdr:cNvGraphicFramePr/>
      </xdr:nvGraphicFramePr>
      <xdr:xfrm>
        <a:off x="7895590" y="182880"/>
        <a:ext cx="2246630" cy="1337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161924</xdr:colOff>
      <xdr:row>7</xdr:row>
      <xdr:rowOff>38100</xdr:rowOff>
    </xdr:from>
    <xdr:to>
      <xdr:col>6</xdr:col>
      <xdr:colOff>676275</xdr:colOff>
      <xdr:row>19</xdr:row>
      <xdr:rowOff>138111</xdr:rowOff>
    </xdr:to>
    <xdr:graphicFrame>
      <xdr:nvGraphicFramePr>
        <xdr:cNvPr id="3" name="Gráfico 2"/>
        <xdr:cNvGraphicFramePr/>
      </xdr:nvGraphicFramePr>
      <xdr:xfrm>
        <a:off x="915670" y="1346835"/>
        <a:ext cx="4286885" cy="2303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133350</xdr:colOff>
      <xdr:row>2</xdr:row>
      <xdr:rowOff>128587</xdr:rowOff>
    </xdr:from>
    <xdr:to>
      <xdr:col>11</xdr:col>
      <xdr:colOff>133350</xdr:colOff>
      <xdr:row>17</xdr:row>
      <xdr:rowOff>14287</xdr:rowOff>
    </xdr:to>
    <xdr:graphicFrame>
      <xdr:nvGraphicFramePr>
        <xdr:cNvPr id="2" name="Gráfico 1"/>
        <xdr:cNvGraphicFramePr/>
      </xdr:nvGraphicFramePr>
      <xdr:xfrm>
        <a:off x="4170045" y="494030"/>
        <a:ext cx="452628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304800</xdr:colOff>
      <xdr:row>0</xdr:row>
      <xdr:rowOff>133350</xdr:rowOff>
    </xdr:from>
    <xdr:to>
      <xdr:col>10</xdr:col>
      <xdr:colOff>304800</xdr:colOff>
      <xdr:row>15</xdr:row>
      <xdr:rowOff>19050</xdr:rowOff>
    </xdr:to>
    <xdr:graphicFrame>
      <xdr:nvGraphicFramePr>
        <xdr:cNvPr id="4" name="Gráfico 3"/>
        <xdr:cNvGraphicFramePr/>
      </xdr:nvGraphicFramePr>
      <xdr:xfrm>
        <a:off x="3322320" y="133350"/>
        <a:ext cx="452628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442912</xdr:colOff>
      <xdr:row>0</xdr:row>
      <xdr:rowOff>133350</xdr:rowOff>
    </xdr:from>
    <xdr:to>
      <xdr:col>9</xdr:col>
      <xdr:colOff>442912</xdr:colOff>
      <xdr:row>15</xdr:row>
      <xdr:rowOff>19050</xdr:rowOff>
    </xdr:to>
    <xdr:graphicFrame>
      <xdr:nvGraphicFramePr>
        <xdr:cNvPr id="2" name="Gráfico 1"/>
        <xdr:cNvGraphicFramePr/>
      </xdr:nvGraphicFramePr>
      <xdr:xfrm>
        <a:off x="2705735" y="133350"/>
        <a:ext cx="452628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571500</xdr:colOff>
      <xdr:row>6</xdr:row>
      <xdr:rowOff>114300</xdr:rowOff>
    </xdr:from>
    <xdr:to>
      <xdr:col>8</xdr:col>
      <xdr:colOff>571500</xdr:colOff>
      <xdr:row>21</xdr:row>
      <xdr:rowOff>0</xdr:rowOff>
    </xdr:to>
    <xdr:graphicFrame>
      <xdr:nvGraphicFramePr>
        <xdr:cNvPr id="3" name="Gráfico 2"/>
        <xdr:cNvGraphicFramePr/>
      </xdr:nvGraphicFramePr>
      <xdr:xfrm>
        <a:off x="2080260" y="1211580"/>
        <a:ext cx="452628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</xdr:row>
      <xdr:rowOff>90487</xdr:rowOff>
    </xdr:from>
    <xdr:to>
      <xdr:col>10</xdr:col>
      <xdr:colOff>0</xdr:colOff>
      <xdr:row>18</xdr:row>
      <xdr:rowOff>166687</xdr:rowOff>
    </xdr:to>
    <xdr:graphicFrame>
      <xdr:nvGraphicFramePr>
        <xdr:cNvPr id="4" name="Gráfico 3"/>
        <xdr:cNvGraphicFramePr/>
      </xdr:nvGraphicFramePr>
      <xdr:xfrm>
        <a:off x="3272155" y="821690"/>
        <a:ext cx="452628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714375</xdr:colOff>
      <xdr:row>3</xdr:row>
      <xdr:rowOff>128587</xdr:rowOff>
    </xdr:from>
    <xdr:to>
      <xdr:col>9</xdr:col>
      <xdr:colOff>714375</xdr:colOff>
      <xdr:row>18</xdr:row>
      <xdr:rowOff>14287</xdr:rowOff>
    </xdr:to>
    <xdr:graphicFrame>
      <xdr:nvGraphicFramePr>
        <xdr:cNvPr id="2" name="Gráfico 1"/>
        <xdr:cNvGraphicFramePr/>
      </xdr:nvGraphicFramePr>
      <xdr:xfrm>
        <a:off x="3154045" y="676910"/>
        <a:ext cx="452628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irma\Desktop\logaritmos\practica%2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A%20TIENDA%201.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irma\Downloads\Coraxon%20Matematico%2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actica 3"/>
    </sheetNames>
    <sheetDataSet>
      <sheetData sheetId="0">
        <row r="2">
          <cell r="E2">
            <v>11</v>
          </cell>
        </row>
        <row r="3">
          <cell r="E3">
            <v>6</v>
          </cell>
        </row>
        <row r="4">
          <cell r="E4">
            <v>3</v>
          </cell>
        </row>
        <row r="5">
          <cell r="E5">
            <v>2</v>
          </cell>
        </row>
        <row r="6">
          <cell r="E6">
            <v>3</v>
          </cell>
        </row>
        <row r="7">
          <cell r="E7">
            <v>6</v>
          </cell>
        </row>
        <row r="8">
          <cell r="E8">
            <v>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LA TIENDA "/>
    </sheetNames>
    <sheetDataSet>
      <sheetData sheetId="0"/>
      <sheetData sheetId="1">
        <row r="3">
          <cell r="C3" t="str">
            <v>ENERO</v>
          </cell>
          <cell r="D3" t="str">
            <v>FEBRERO</v>
          </cell>
          <cell r="E3" t="str">
            <v>MARZO </v>
          </cell>
        </row>
        <row r="4">
          <cell r="B4" t="str">
            <v>Producto 1</v>
          </cell>
          <cell r="C4">
            <v>150</v>
          </cell>
          <cell r="D4">
            <v>350</v>
          </cell>
          <cell r="E4">
            <v>525</v>
          </cell>
        </row>
        <row r="5">
          <cell r="B5" t="str">
            <v>Producto 2</v>
          </cell>
          <cell r="C5">
            <v>267</v>
          </cell>
          <cell r="D5">
            <v>225</v>
          </cell>
          <cell r="E5">
            <v>427</v>
          </cell>
        </row>
        <row r="6">
          <cell r="B6" t="str">
            <v>Producto 3</v>
          </cell>
          <cell r="C6">
            <v>345</v>
          </cell>
          <cell r="D6">
            <v>300</v>
          </cell>
          <cell r="E6">
            <v>312</v>
          </cell>
        </row>
        <row r="7">
          <cell r="B7" t="str">
            <v>Producto 4</v>
          </cell>
          <cell r="C7">
            <v>200</v>
          </cell>
          <cell r="D7">
            <v>340</v>
          </cell>
          <cell r="E7">
            <v>387</v>
          </cell>
        </row>
        <row r="8">
          <cell r="B8" t="str">
            <v>Producto 5</v>
          </cell>
          <cell r="C8">
            <v>110</v>
          </cell>
          <cell r="D8">
            <v>460</v>
          </cell>
          <cell r="E8">
            <v>237</v>
          </cell>
        </row>
        <row r="9">
          <cell r="B9" t="str">
            <v>Total ventas </v>
          </cell>
          <cell r="C9">
            <v>1072</v>
          </cell>
          <cell r="D9">
            <v>1675</v>
          </cell>
          <cell r="E9">
            <v>1888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irculos"/>
      <sheetName val="Corazon"/>
    </sheetNames>
    <sheetDataSet>
      <sheetData sheetId="0">
        <row r="8">
          <cell r="B8">
            <v>6.73176787846317</v>
          </cell>
          <cell r="C8">
            <v>0</v>
          </cell>
        </row>
        <row r="9">
          <cell r="B9">
            <v>-3.32083506517529</v>
          </cell>
          <cell r="C9">
            <v>7.25615699672468</v>
          </cell>
        </row>
        <row r="10">
          <cell r="B10">
            <v>-4.75485170009843</v>
          </cell>
          <cell r="C10">
            <v>-5.50526849279003</v>
          </cell>
        </row>
        <row r="11">
          <cell r="B11">
            <v>4.59708136125244</v>
          </cell>
          <cell r="C11">
            <v>-1.33777913842389</v>
          </cell>
        </row>
        <row r="12">
          <cell r="B12">
            <v>-0.16426372755026</v>
          </cell>
          <cell r="C12">
            <v>1.1169459499007</v>
          </cell>
        </row>
        <row r="13">
          <cell r="B13">
            <v>2.35465775385522</v>
          </cell>
          <cell r="C13">
            <v>1.52666784967253</v>
          </cell>
        </row>
        <row r="14">
          <cell r="B14">
            <v>-5.10904625315379</v>
          </cell>
          <cell r="C14">
            <v>3.24863778605908</v>
          </cell>
        </row>
        <row r="15">
          <cell r="B15">
            <v>-1.06931799203121</v>
          </cell>
          <cell r="C15">
            <v>-7.74678819977854</v>
          </cell>
        </row>
        <row r="16">
          <cell r="B16">
            <v>7.34658338034704</v>
          </cell>
          <cell r="C16">
            <v>2.20861983284928</v>
          </cell>
        </row>
        <row r="17">
          <cell r="B17">
            <v>-3.72704052251278</v>
          </cell>
          <cell r="C17">
            <v>4.238814292692</v>
          </cell>
        </row>
        <row r="18">
          <cell r="B18">
            <v>-0.91219562086107</v>
          </cell>
          <cell r="C18">
            <v>-2.04072841648323</v>
          </cell>
        </row>
        <row r="19">
          <cell r="B19">
            <v>-1.72089248849837</v>
          </cell>
          <cell r="C19">
            <v>-0.015232748392906</v>
          </cell>
        </row>
        <row r="20">
          <cell r="B20">
            <v>2.22943938622597</v>
          </cell>
          <cell r="C20">
            <v>-4.75962278342451</v>
          </cell>
        </row>
        <row r="21">
          <cell r="B21">
            <v>4.85448247455516</v>
          </cell>
          <cell r="C21">
            <v>5.72223847071399</v>
          </cell>
        </row>
        <row r="22">
          <cell r="B22">
            <v>-7.61889641668297</v>
          </cell>
          <cell r="C22">
            <v>2.14418300576319</v>
          </cell>
        </row>
        <row r="23">
          <cell r="B23">
            <v>0.985342358709792</v>
          </cell>
          <cell r="C23">
            <v>-6.31144414962086</v>
          </cell>
        </row>
        <row r="24">
          <cell r="B24">
            <v>2.75039094148185</v>
          </cell>
          <cell r="C24">
            <v>1.81802502876172</v>
          </cell>
        </row>
        <row r="25">
          <cell r="B25">
            <v>0.510168055525188</v>
          </cell>
          <cell r="C25">
            <v>-0.318089253430908</v>
          </cell>
        </row>
        <row r="26">
          <cell r="B26">
            <v>0.556919588676826</v>
          </cell>
          <cell r="C26">
            <v>4.31638906885367</v>
          </cell>
        </row>
        <row r="27">
          <cell r="B27">
            <v>-6.72139388103278</v>
          </cell>
          <cell r="C27">
            <v>-2.08571345663581</v>
          </cell>
        </row>
        <row r="28">
          <cell r="B28">
            <v>5.33545224022537</v>
          </cell>
          <cell r="C28">
            <v>-5.96084690601113</v>
          </cell>
        </row>
        <row r="29">
          <cell r="B29">
            <v>2.80134411079991</v>
          </cell>
          <cell r="C29">
            <v>6.41896625817237</v>
          </cell>
        </row>
        <row r="30">
          <cell r="B30">
            <v>-4.29191073331441</v>
          </cell>
          <cell r="C30">
            <v>-0.0759869888642954</v>
          </cell>
        </row>
        <row r="31">
          <cell r="B31">
            <v>0.229302890384809</v>
          </cell>
          <cell r="C31">
            <v>-0.478466513802186</v>
          </cell>
        </row>
        <row r="32">
          <cell r="B32">
            <v>-2.15174040204897</v>
          </cell>
          <cell r="C32">
            <v>-2.58236227661296</v>
          </cell>
        </row>
        <row r="33">
          <cell r="B33">
            <v>6.20499732682663</v>
          </cell>
          <cell r="C33">
            <v>-1.68714257060782</v>
          </cell>
        </row>
        <row r="34">
          <cell r="B34">
            <v>-1.29167893093341</v>
          </cell>
          <cell r="C34">
            <v>7.81888440005458</v>
          </cell>
        </row>
        <row r="35">
          <cell r="B35">
            <v>-6.20254129793408</v>
          </cell>
          <cell r="C35">
            <v>-4.17927295082173</v>
          </cell>
        </row>
        <row r="36">
          <cell r="B36">
            <v>4.43870928823633</v>
          </cell>
          <cell r="C36">
            <v>-2.71326619743102</v>
          </cell>
        </row>
        <row r="37">
          <cell r="B37">
            <v>0.196854579704986</v>
          </cell>
          <cell r="C37">
            <v>1.63996732427941</v>
          </cell>
        </row>
        <row r="38">
          <cell r="B38">
            <v>2.19362284717107</v>
          </cell>
          <cell r="C38">
            <v>0.702047910160534</v>
          </cell>
        </row>
        <row r="39">
          <cell r="B39">
            <v>-3.8351402089804</v>
          </cell>
          <cell r="C39">
            <v>4.20910388189691</v>
          </cell>
        </row>
        <row r="40">
          <cell r="B40">
            <v>-3.01384446807871</v>
          </cell>
          <cell r="C40">
            <v>-7.07608580469024</v>
          </cell>
        </row>
        <row r="41">
          <cell r="B41">
            <v>7.80225643472685</v>
          </cell>
          <cell r="C41">
            <v>0.20723197072778</v>
          </cell>
        </row>
        <row r="42">
          <cell r="B42">
            <v>-2.64433437320052</v>
          </cell>
          <cell r="C42">
            <v>5.39465789376742</v>
          </cell>
        </row>
        <row r="43">
          <cell r="B43">
            <v>-1.73519641889343</v>
          </cell>
          <cell r="C43">
            <v>-2.12034047398253</v>
          </cell>
        </row>
        <row r="44">
          <cell r="B44">
            <v>-1.15975055372271</v>
          </cell>
          <cell r="C44">
            <v>0.304338698864331</v>
          </cell>
        </row>
        <row r="45">
          <cell r="B45">
            <v>0.831853574406442</v>
          </cell>
          <cell r="C45">
            <v>-4.77236270574956</v>
          </cell>
        </row>
        <row r="46">
          <cell r="B46">
            <v>6.02055499008503</v>
          </cell>
          <cell r="C46">
            <v>4.13460222805467</v>
          </cell>
        </row>
        <row r="47">
          <cell r="B47">
            <v>-6.84066944776895</v>
          </cell>
          <cell r="C47">
            <v>4.09879230836632</v>
          </cell>
        </row>
        <row r="48">
          <cell r="B48">
            <v>-0.738848879843149</v>
          </cell>
          <cell r="C48">
            <v>-6.65234037105602</v>
          </cell>
        </row>
        <row r="49">
          <cell r="B49">
            <v>3.58324034152091</v>
          </cell>
          <cell r="C49">
            <v>1.18184728549719</v>
          </cell>
        </row>
        <row r="50">
          <cell r="B50">
            <v>0.048152786273481</v>
          </cell>
          <cell r="C50">
            <v>-0.0519175543335914</v>
          </cell>
        </row>
        <row r="51">
          <cell r="B51">
            <v>1.49542482280197</v>
          </cell>
          <cell r="C51">
            <v>3.59908334957394</v>
          </cell>
        </row>
        <row r="52">
          <cell r="B52">
            <v>-6.76552051240285</v>
          </cell>
          <cell r="C52">
            <v>-0.239638128371147</v>
          </cell>
        </row>
        <row r="53">
          <cell r="B53">
            <v>3.57771378776211</v>
          </cell>
          <cell r="C53">
            <v>-7.13825602410607</v>
          </cell>
        </row>
        <row r="54">
          <cell r="B54">
            <v>4.53835629621431</v>
          </cell>
          <cell r="C54">
            <v>5.64694085249937</v>
          </cell>
        </row>
        <row r="55">
          <cell r="B55">
            <v>-4.58637677102857</v>
          </cell>
          <cell r="C55">
            <v>1.16025286656536</v>
          </cell>
        </row>
        <row r="56">
          <cell r="B56">
            <v>0.19104228587682</v>
          </cell>
          <cell r="C56">
            <v>-1.04143647586367</v>
          </cell>
        </row>
        <row r="57">
          <cell r="B57">
            <v>-2.35337831059249</v>
          </cell>
          <cell r="C57">
            <v>-1.64702040946425</v>
          </cell>
        </row>
        <row r="58">
          <cell r="B58">
            <v>5.26054834456812</v>
          </cell>
          <cell r="C58">
            <v>-3.08906718928615</v>
          </cell>
        </row>
        <row r="59">
          <cell r="B59">
            <v>0.795909882763008</v>
          </cell>
          <cell r="C59">
            <v>7.79432977345121</v>
          </cell>
        </row>
        <row r="60">
          <cell r="B60">
            <v>-7.24449418286973</v>
          </cell>
          <cell r="C60">
            <v>-2.46073539536202</v>
          </cell>
        </row>
        <row r="61">
          <cell r="B61">
            <v>3.84015102069599</v>
          </cell>
          <cell r="C61">
            <v>-4.06757715819442</v>
          </cell>
        </row>
        <row r="62">
          <cell r="B62">
            <v>0.813821788801946</v>
          </cell>
          <cell r="C62">
            <v>2.00864398262821</v>
          </cell>
        </row>
        <row r="63">
          <cell r="B63">
            <v>1.78829233314522</v>
          </cell>
          <cell r="C63">
            <v>0.0791963900680272</v>
          </cell>
        </row>
        <row r="64">
          <cell r="B64">
            <v>-2.42077238290771</v>
          </cell>
          <cell r="C64">
            <v>4.72504991886743</v>
          </cell>
        </row>
        <row r="65">
          <cell r="B65">
            <v>-4.66390683627266</v>
          </cell>
          <cell r="C65">
            <v>-5.90952960545898</v>
          </cell>
        </row>
        <row r="66">
          <cell r="B66">
            <v>7.67971048050333</v>
          </cell>
          <cell r="C66">
            <v>-1.87063152676636</v>
          </cell>
        </row>
        <row r="67">
          <cell r="B67">
            <v>-1.20002956163431</v>
          </cell>
          <cell r="C67">
            <v>6.23050410490422</v>
          </cell>
        </row>
        <row r="68">
          <cell r="B68">
            <v>-2.6316780975872</v>
          </cell>
          <cell r="C68">
            <v>-1.87671020573904</v>
          </cell>
        </row>
        <row r="69">
          <cell r="B69">
            <v>-0.58229035746087</v>
          </cell>
          <cell r="C69">
            <v>0.335033325158113</v>
          </cell>
        </row>
        <row r="70">
          <cell r="B70">
            <v>-0.409274196795906</v>
          </cell>
          <cell r="C70">
            <v>-4.39238696588671</v>
          </cell>
        </row>
        <row r="71">
          <cell r="B71">
            <v>6.67487728714482</v>
          </cell>
          <cell r="C71">
            <v>2.33335304683619</v>
          </cell>
        </row>
        <row r="72">
          <cell r="B72">
            <v>-5.54267800125397</v>
          </cell>
          <cell r="C72">
            <v>5.76779326652217</v>
          </cell>
        </row>
        <row r="73">
          <cell r="B73">
            <v>-2.55969735739553</v>
          </cell>
          <cell r="C73">
            <v>-6.48201998082438</v>
          </cell>
        </row>
        <row r="74">
          <cell r="B74">
            <v>4.22669374287472</v>
          </cell>
          <cell r="C74">
            <v>0.224684855008983</v>
          </cell>
        </row>
        <row r="75">
          <cell r="B75">
            <v>-0.213314815540431</v>
          </cell>
          <cell r="C75">
            <v>0.407436667910805</v>
          </cell>
        </row>
        <row r="76">
          <cell r="B76">
            <v>2.09826032306086</v>
          </cell>
          <cell r="C76">
            <v>2.70759840410408</v>
          </cell>
        </row>
        <row r="77">
          <cell r="B77">
            <v>-6.30160180942808</v>
          </cell>
          <cell r="C77">
            <v>1.47598846090579</v>
          </cell>
        </row>
        <row r="78">
          <cell r="B78">
            <v>1.5694985569715</v>
          </cell>
          <cell r="C78">
            <v>-7.77744772431346</v>
          </cell>
        </row>
        <row r="79">
          <cell r="B79">
            <v>6.03014554200345</v>
          </cell>
          <cell r="C79">
            <v>4.3812682781964</v>
          </cell>
        </row>
        <row r="80">
          <cell r="B80">
            <v>-4.48493257871325</v>
          </cell>
          <cell r="C80">
            <v>2.5279289598032</v>
          </cell>
        </row>
        <row r="81">
          <cell r="B81">
            <v>-0.132856606445529</v>
          </cell>
          <cell r="C81">
            <v>-1.5768032505458</v>
          </cell>
        </row>
        <row r="82">
          <cell r="B82">
            <v>-2.23112503788085</v>
          </cell>
          <cell r="C82">
            <v>-0.802171097646463</v>
          </cell>
        </row>
        <row r="83">
          <cell r="B83">
            <v>4.01635450421244</v>
          </cell>
          <cell r="C83">
            <v>-4.10610490756037</v>
          </cell>
        </row>
        <row r="84">
          <cell r="B84">
            <v>2.76836181741854</v>
          </cell>
          <cell r="C84">
            <v>7.19624011770721</v>
          </cell>
        </row>
        <row r="85">
          <cell r="B85">
            <v>-7.77421697908081</v>
          </cell>
          <cell r="C85">
            <v>-0.482307639875685</v>
          </cell>
        </row>
        <row r="86">
          <cell r="B86">
            <v>2.81147464882258</v>
          </cell>
          <cell r="C86">
            <v>-5.25623459349728</v>
          </cell>
        </row>
        <row r="87">
          <cell r="B87">
            <v>1.61870281633141</v>
          </cell>
          <cell r="C87">
            <v>2.12740446735184</v>
          </cell>
        </row>
        <row r="88">
          <cell r="B88">
            <v>1.23805540287748</v>
          </cell>
          <cell r="C88">
            <v>-0.278446560697925</v>
          </cell>
        </row>
        <row r="89">
          <cell r="B89">
            <v>-1.01186228791908</v>
          </cell>
          <cell r="C89">
            <v>4.79487757248716</v>
          </cell>
        </row>
        <row r="90">
          <cell r="B90">
            <v>-5.89342022808722</v>
          </cell>
          <cell r="C90">
            <v>-4.36214968495663</v>
          </cell>
        </row>
        <row r="91">
          <cell r="B91">
            <v>6.97626680945452</v>
          </cell>
          <cell r="C91">
            <v>-3.85120162961024</v>
          </cell>
        </row>
        <row r="92">
          <cell r="B92">
            <v>0.499970421352774</v>
          </cell>
          <cell r="C92">
            <v>6.63538844500939</v>
          </cell>
        </row>
        <row r="93">
          <cell r="B93">
            <v>-3.48045215955521</v>
          </cell>
          <cell r="C93">
            <v>-1.28625116853494</v>
          </cell>
        </row>
        <row r="94">
          <cell r="B94">
            <v>-0.0999168886272803</v>
          </cell>
          <cell r="C94">
            <v>0.100357048198194</v>
          </cell>
        </row>
        <row r="95">
          <cell r="B95">
            <v>-1.38872387182524</v>
          </cell>
          <cell r="C95">
            <v>-3.70753025202618</v>
          </cell>
        </row>
        <row r="96">
          <cell r="B96">
            <v>6.79016874006183</v>
          </cell>
          <cell r="C96">
            <v>0.481626616395486</v>
          </cell>
        </row>
        <row r="97">
          <cell r="B97">
            <v>-3.83010540190126</v>
          </cell>
          <cell r="C97">
            <v>7.0107097615027</v>
          </cell>
        </row>
        <row r="98">
          <cell r="B98">
            <v>-4.31747453447583</v>
          </cell>
          <cell r="C98">
            <v>-5.77976089274319</v>
          </cell>
        </row>
        <row r="99">
          <cell r="B99">
            <v>4.5685728953382</v>
          </cell>
          <cell r="C99">
            <v>-0.985100630063068</v>
          </cell>
        </row>
        <row r="100">
          <cell r="B100">
            <v>-0.212678940799409</v>
          </cell>
          <cell r="C100">
            <v>0.965436654939535</v>
          </cell>
        </row>
        <row r="101">
          <cell r="B101">
            <v>2.3462820388421</v>
          </cell>
          <cell r="C101">
            <v>1.76901290056707</v>
          </cell>
        </row>
        <row r="102">
          <cell r="B102">
            <v>-5.40668699550894</v>
          </cell>
          <cell r="C102">
            <v>2.92258620230597</v>
          </cell>
        </row>
        <row r="103">
          <cell r="B103">
            <v>-0.520433746128993</v>
          </cell>
          <cell r="C103">
            <v>-7.83159433876496</v>
          </cell>
        </row>
        <row r="104">
          <cell r="B104">
            <v>7.13322829660128</v>
          </cell>
          <cell r="C104">
            <v>2.70818720141231</v>
          </cell>
        </row>
        <row r="105">
          <cell r="B105">
            <v>-3.94554151718316</v>
          </cell>
          <cell r="C105">
            <v>3.89338335687658</v>
          </cell>
        </row>
        <row r="106">
          <cell r="B106">
            <v>-0.718836693995861</v>
          </cell>
          <cell r="C106">
            <v>-1.97207248704484</v>
          </cell>
        </row>
        <row r="107">
          <cell r="B107">
            <v>-1.85309448271038</v>
          </cell>
          <cell r="C107">
            <v>-0.147935813538203</v>
          </cell>
        </row>
        <row r="108">
          <cell r="B108">
            <v>2.61221915120796</v>
          </cell>
          <cell r="C108">
            <v>-4.68247462222386</v>
          </cell>
        </row>
        <row r="109">
          <cell r="B109">
            <v>4.46578877029315</v>
          </cell>
          <cell r="C109">
            <v>6.09000157105984</v>
          </cell>
        </row>
        <row r="110">
          <cell r="B110">
            <v>-7.7301142314237</v>
          </cell>
          <cell r="C110">
            <v>1.5953401872891</v>
          </cell>
        </row>
        <row r="111">
          <cell r="B111">
            <v>1.41012046985922</v>
          </cell>
          <cell r="C111">
            <v>-6.14184417223707</v>
          </cell>
        </row>
        <row r="112">
          <cell r="B112">
            <v>2.51212309477082</v>
          </cell>
          <cell r="C112">
            <v>1.92916249385468</v>
          </cell>
        </row>
        <row r="113">
          <cell r="B113">
            <v>0.656128494252643</v>
          </cell>
          <cell r="C113">
            <v>-0.347201344626861</v>
          </cell>
        </row>
        <row r="114">
          <cell r="B114">
            <v>0.256919719748458</v>
          </cell>
          <cell r="C114">
            <v>4.46292338373179</v>
          </cell>
        </row>
        <row r="115">
          <cell r="B115">
            <v>-6.61869778973747</v>
          </cell>
          <cell r="C115">
            <v>-2.58009869855763</v>
          </cell>
        </row>
        <row r="116">
          <cell r="B116">
            <v>5.74247441674435</v>
          </cell>
          <cell r="C116">
            <v>-5.56710459746405</v>
          </cell>
        </row>
        <row r="117">
          <cell r="B117">
            <v>2.31693134976176</v>
          </cell>
          <cell r="C117">
            <v>6.53553726430685</v>
          </cell>
        </row>
        <row r="118">
          <cell r="B118">
            <v>-4.15607375225647</v>
          </cell>
          <cell r="C118">
            <v>-0.368835496648519</v>
          </cell>
        </row>
        <row r="119">
          <cell r="B119">
            <v>0.19260874143797</v>
          </cell>
          <cell r="C119">
            <v>-0.338185620293769</v>
          </cell>
        </row>
        <row r="120">
          <cell r="B120">
            <v>-2.03840499782795</v>
          </cell>
          <cell r="C120">
            <v>-2.83200378935752</v>
          </cell>
        </row>
        <row r="121">
          <cell r="B121">
            <v>6.39048624283122</v>
          </cell>
          <cell r="C121">
            <v>-1.25999974096177</v>
          </cell>
        </row>
        <row r="122">
          <cell r="B122">
            <v>-1.84585685735479</v>
          </cell>
          <cell r="C122">
            <v>7.72552668510555</v>
          </cell>
        </row>
        <row r="123">
          <cell r="B123">
            <v>-5.85078945423067</v>
          </cell>
          <cell r="C123">
            <v>-4.57595597189028</v>
          </cell>
        </row>
        <row r="124">
          <cell r="B124">
            <v>4.52329903363778</v>
          </cell>
          <cell r="C124">
            <v>-2.34256790624409</v>
          </cell>
        </row>
        <row r="125">
          <cell r="B125">
            <v>0.0735784479260962</v>
          </cell>
          <cell r="C125">
            <v>1.51112671485562</v>
          </cell>
        </row>
        <row r="126">
          <cell r="B126">
            <v>2.26403605793683</v>
          </cell>
          <cell r="C126">
            <v>0.9057315670285</v>
          </cell>
        </row>
        <row r="127">
          <cell r="B127">
            <v>-4.19471465360232</v>
          </cell>
          <cell r="C127">
            <v>3.99519767586773</v>
          </cell>
        </row>
        <row r="128">
          <cell r="B128">
            <v>-2.51794486731232</v>
          </cell>
          <cell r="C128">
            <v>-7.30729091790103</v>
          </cell>
        </row>
        <row r="129">
          <cell r="B129">
            <v>7.73589515535502</v>
          </cell>
          <cell r="C129">
            <v>0.755599867320055</v>
          </cell>
        </row>
        <row r="130">
          <cell r="B130">
            <v>-2.97192259037523</v>
          </cell>
          <cell r="C130">
            <v>5.11238835222272</v>
          </cell>
        </row>
        <row r="131">
          <cell r="B131">
            <v>-1.50381379307393</v>
          </cell>
          <cell r="C131">
            <v>-2.12877422174008</v>
          </cell>
        </row>
        <row r="132">
          <cell r="B132">
            <v>-1.31579757850762</v>
          </cell>
          <cell r="C132">
            <v>0.247354562358226</v>
          </cell>
        </row>
        <row r="133">
          <cell r="B133">
            <v>1.19440058970493</v>
          </cell>
          <cell r="C133">
            <v>-4.81018876618823</v>
          </cell>
        </row>
        <row r="134">
          <cell r="B134">
            <v>5.75724406831792</v>
          </cell>
          <cell r="C134">
            <v>4.58549964990331</v>
          </cell>
        </row>
        <row r="135">
          <cell r="B135">
            <v>-7.10235952551656</v>
          </cell>
          <cell r="C135">
            <v>3.59887008588593</v>
          </cell>
        </row>
        <row r="136">
          <cell r="B136">
            <v>-0.263201131918295</v>
          </cell>
          <cell r="C136">
            <v>-6.60939087501316</v>
          </cell>
        </row>
        <row r="137">
          <cell r="B137">
            <v>3.37456852719452</v>
          </cell>
          <cell r="C137">
            <v>1.38477619410898</v>
          </cell>
        </row>
        <row r="138">
          <cell r="B138">
            <v>0.155099980270196</v>
          </cell>
          <cell r="C138">
            <v>-0.145126420890433</v>
          </cell>
        </row>
        <row r="139">
          <cell r="B139">
            <v>1.27609408897965</v>
          </cell>
          <cell r="C139">
            <v>3.81256774669794</v>
          </cell>
        </row>
        <row r="140">
          <cell r="B140">
            <v>-6.80558796446686</v>
          </cell>
          <cell r="C140">
            <v>-0.725600620978062</v>
          </cell>
        </row>
        <row r="141">
          <cell r="B141">
            <v>4.07762981721998</v>
          </cell>
          <cell r="C141">
            <v>-6.87369957142705</v>
          </cell>
        </row>
        <row r="142">
          <cell r="B142">
            <v>4.09257881178989</v>
          </cell>
          <cell r="C142">
            <v>5.90358724278414</v>
          </cell>
        </row>
        <row r="143">
          <cell r="B143">
            <v>-4.54382730026607</v>
          </cell>
          <cell r="C143">
            <v>0.812613820441433</v>
          </cell>
        </row>
        <row r="144">
          <cell r="B144">
            <v>0.229174132891253</v>
          </cell>
          <cell r="C144">
            <v>-0.889221366831097</v>
          </cell>
        </row>
        <row r="145">
          <cell r="B145">
            <v>-2.33325407932993</v>
          </cell>
          <cell r="C145">
            <v>-1.89237262613766</v>
          </cell>
        </row>
        <row r="146">
          <cell r="B146">
            <v>5.54715141444998</v>
          </cell>
          <cell r="C146">
            <v>-2.74939003295316</v>
          </cell>
        </row>
        <row r="147">
          <cell r="B147">
            <v>0.243296830921331</v>
          </cell>
          <cell r="C147">
            <v>7.85849363605114</v>
          </cell>
        </row>
        <row r="148">
          <cell r="B148">
            <v>-7.01299773226364</v>
          </cell>
          <cell r="C148">
            <v>-2.95062363404418</v>
          </cell>
        </row>
        <row r="149">
          <cell r="B149">
            <v>4.04313868757369</v>
          </cell>
          <cell r="C149">
            <v>-3.71657755762919</v>
          </cell>
        </row>
        <row r="150">
          <cell r="B150">
            <v>0.627439289230244</v>
          </cell>
          <cell r="C150">
            <v>1.93121803670514</v>
          </cell>
        </row>
        <row r="151">
          <cell r="B151">
            <v>1.91504079103318</v>
          </cell>
          <cell r="C151">
            <v>0.221338677160182</v>
          </cell>
        </row>
        <row r="152">
          <cell r="B152">
            <v>-2.80343627039061</v>
          </cell>
          <cell r="C152">
            <v>4.63185093694942</v>
          </cell>
        </row>
        <row r="153">
          <cell r="B153">
            <v>-4.26038948334595</v>
          </cell>
          <cell r="C153">
            <v>-6.26334150941193</v>
          </cell>
        </row>
        <row r="154">
          <cell r="B154">
            <v>7.77005840006386</v>
          </cell>
          <cell r="C154">
            <v>-1.31872451578396</v>
          </cell>
        </row>
        <row r="155">
          <cell r="B155">
            <v>-1.61532343486763</v>
          </cell>
          <cell r="C155">
            <v>6.04569603975474</v>
          </cell>
        </row>
        <row r="156">
          <cell r="B156">
            <v>-2.3920264532749</v>
          </cell>
          <cell r="C156">
            <v>-1.97539455287421</v>
          </cell>
        </row>
        <row r="157">
          <cell r="B157">
            <v>-0.731427467384711</v>
          </cell>
          <cell r="C157">
            <v>0.354495099979499</v>
          </cell>
        </row>
        <row r="158">
          <cell r="B158">
            <v>-0.100072519386356</v>
          </cell>
          <cell r="C158">
            <v>-4.52775532801276</v>
          </cell>
        </row>
        <row r="159">
          <cell r="B159">
            <v>6.55286661498992</v>
          </cell>
          <cell r="C159">
            <v>2.82555640870412</v>
          </cell>
        </row>
        <row r="160">
          <cell r="B160">
            <v>-5.93454619267368</v>
          </cell>
          <cell r="C160">
            <v>5.35908168637261</v>
          </cell>
        </row>
        <row r="161">
          <cell r="B161">
            <v>-2.07343629912081</v>
          </cell>
          <cell r="C161">
            <v>-6.57951556782071</v>
          </cell>
        </row>
        <row r="162">
          <cell r="B162">
            <v>4.08029709950397</v>
          </cell>
          <cell r="C162">
            <v>0.508234380789678</v>
          </cell>
        </row>
        <row r="163">
          <cell r="B163">
            <v>-0.167295148989884</v>
          </cell>
          <cell r="C163">
            <v>0.270962258533347</v>
          </cell>
        </row>
        <row r="164">
          <cell r="B164">
            <v>1.97217371428762</v>
          </cell>
          <cell r="C164">
            <v>2.95527305694233</v>
          </cell>
        </row>
        <row r="165">
          <cell r="B165">
            <v>-6.47142331167763</v>
          </cell>
          <cell r="C165">
            <v>1.03947739407088</v>
          </cell>
        </row>
        <row r="166">
          <cell r="B166">
            <v>2.12033808349452</v>
          </cell>
          <cell r="C166">
            <v>-7.66317848031288</v>
          </cell>
        </row>
        <row r="167">
          <cell r="B167">
            <v>5.66478878431635</v>
          </cell>
          <cell r="C167">
            <v>4.76308305716233</v>
          </cell>
        </row>
        <row r="168">
          <cell r="B168">
            <v>-4.55386400315793</v>
          </cell>
          <cell r="C168">
            <v>2.15751971067068</v>
          </cell>
        </row>
        <row r="169">
          <cell r="B169">
            <v>-0.0191191568560219</v>
          </cell>
          <cell r="C169">
            <v>-1.4431983581785</v>
          </cell>
        </row>
        <row r="170">
          <cell r="B170">
            <v>-2.29215855911597</v>
          </cell>
          <cell r="C170">
            <v>-1.01251885371099</v>
          </cell>
        </row>
        <row r="171">
          <cell r="B171">
            <v>4.36987312672993</v>
          </cell>
          <cell r="C171">
            <v>-3.87646627987701</v>
          </cell>
        </row>
        <row r="172">
          <cell r="B172">
            <v>2.26295138124036</v>
          </cell>
          <cell r="C172">
            <v>7.40903190272123</v>
          </cell>
        </row>
        <row r="173">
          <cell r="B173">
            <v>-7.68738654340662</v>
          </cell>
          <cell r="C173">
            <v>-1.02670496837976</v>
          </cell>
        </row>
        <row r="174">
          <cell r="B174">
            <v>3.12549372261858</v>
          </cell>
          <cell r="C174">
            <v>-4.96343065818585</v>
          </cell>
        </row>
        <row r="175">
          <cell r="B175">
            <v>1.3907932312775</v>
          </cell>
          <cell r="C175">
            <v>2.1245743645801</v>
          </cell>
        </row>
        <row r="176">
          <cell r="B176">
            <v>1.39270059212222</v>
          </cell>
          <cell r="C176">
            <v>-0.211075798897677</v>
          </cell>
        </row>
        <row r="177">
          <cell r="B177">
            <v>-1.37916746498749</v>
          </cell>
          <cell r="C177">
            <v>4.81814575362052</v>
          </cell>
        </row>
        <row r="178">
          <cell r="B178">
            <v>-5.61217694237976</v>
          </cell>
          <cell r="C178">
            <v>-4.80427956944457</v>
          </cell>
        </row>
        <row r="179">
          <cell r="B179">
            <v>7.21877356941586</v>
          </cell>
          <cell r="C179">
            <v>-3.34218046286912</v>
          </cell>
        </row>
        <row r="180">
          <cell r="B180">
            <v>0.0288987569585522</v>
          </cell>
          <cell r="C180">
            <v>6.57447917971747</v>
          </cell>
        </row>
        <row r="181">
          <cell r="B181">
            <v>-3.26588470161263</v>
          </cell>
          <cell r="C181">
            <v>-1.47732938348948</v>
          </cell>
        </row>
        <row r="182">
          <cell r="B182">
            <v>-0.213500490097089</v>
          </cell>
          <cell r="C182">
            <v>0.186043248357557</v>
          </cell>
        </row>
        <row r="183">
          <cell r="B183">
            <v>-1.15765491980413</v>
          </cell>
          <cell r="C183">
            <v>-3.91390356544499</v>
          </cell>
        </row>
        <row r="184">
          <cell r="B184">
            <v>6.81166879369947</v>
          </cell>
          <cell r="C184">
            <v>0.971189345634725</v>
          </cell>
        </row>
        <row r="185">
          <cell r="B185">
            <v>-4.31991461823391</v>
          </cell>
          <cell r="C185">
            <v>6.72742234262933</v>
          </cell>
        </row>
        <row r="186">
          <cell r="B186">
            <v>-3.86404625441384</v>
          </cell>
          <cell r="C186">
            <v>-6.01829450538953</v>
          </cell>
        </row>
        <row r="187">
          <cell r="B187">
            <v>4.51230973249596</v>
          </cell>
          <cell r="C187">
            <v>-0.643075369710876</v>
          </cell>
        </row>
        <row r="188">
          <cell r="B188">
            <v>-0.240541703141015</v>
          </cell>
          <cell r="C188">
            <v>0.813064732029943</v>
          </cell>
        </row>
        <row r="189">
          <cell r="B189">
            <v>2.31419213179696</v>
          </cell>
          <cell r="C189">
            <v>2.01682080505792</v>
          </cell>
        </row>
        <row r="190">
          <cell r="B190">
            <v>-5.68163845727078</v>
          </cell>
          <cell r="C190">
            <v>2.56968773910949</v>
          </cell>
        </row>
        <row r="191">
          <cell r="B191">
            <v>0.0350899092764205</v>
          </cell>
          <cell r="C191">
            <v>-7.87495619906609</v>
          </cell>
        </row>
        <row r="192">
          <cell r="B192">
            <v>6.88402852790816</v>
          </cell>
          <cell r="C192">
            <v>3.18770269502091</v>
          </cell>
        </row>
        <row r="193">
          <cell r="B193">
            <v>-4.13288451658537</v>
          </cell>
          <cell r="C193">
            <v>3.53750601021492</v>
          </cell>
        </row>
        <row r="194">
          <cell r="B194">
            <v>-0.539817979030272</v>
          </cell>
          <cell r="C194">
            <v>-1.88629342297761</v>
          </cell>
        </row>
        <row r="195">
          <cell r="B195">
            <v>-1.97387815957547</v>
          </cell>
          <cell r="C195">
            <v>-0.29928001412413</v>
          </cell>
        </row>
        <row r="196">
          <cell r="B196">
            <v>2.99407732436176</v>
          </cell>
          <cell r="C196">
            <v>-4.57314787739124</v>
          </cell>
        </row>
        <row r="197">
          <cell r="B197">
            <v>4.04798340893575</v>
          </cell>
          <cell r="C197">
            <v>6.42924714905956</v>
          </cell>
        </row>
        <row r="198">
          <cell r="B198">
            <v>-7.79951090179732</v>
          </cell>
          <cell r="C198">
            <v>1.04120136512407</v>
          </cell>
        </row>
        <row r="199">
          <cell r="B199">
            <v>1.81535787986035</v>
          </cell>
          <cell r="C199">
            <v>-5.94230285930775</v>
          </cell>
        </row>
        <row r="200">
          <cell r="B200">
            <v>2.27168666717126</v>
          </cell>
          <cell r="C200">
            <v>2.0154329460664</v>
          </cell>
        </row>
        <row r="201">
          <cell r="B201">
            <v>0.807927481460937</v>
          </cell>
          <cell r="C201">
            <v>-0.356828882348346</v>
          </cell>
        </row>
        <row r="202">
          <cell r="B202">
            <v>-0.0610394310045772</v>
          </cell>
          <cell r="C202">
            <v>4.58664883547957</v>
          </cell>
        </row>
        <row r="203">
          <cell r="B203">
            <v>-6.47741155668378</v>
          </cell>
          <cell r="C203">
            <v>-3.06933204189581</v>
          </cell>
        </row>
        <row r="204">
          <cell r="B204">
            <v>6.11861067994247</v>
          </cell>
          <cell r="C204">
            <v>-5.14403716805349</v>
          </cell>
        </row>
        <row r="205">
          <cell r="B205">
            <v>1.82960115919448</v>
          </cell>
          <cell r="C205">
            <v>6.61396873283442</v>
          </cell>
        </row>
        <row r="206">
          <cell r="B206">
            <v>-3.99961811841881</v>
          </cell>
          <cell r="C206">
            <v>-0.642689121264564</v>
          </cell>
        </row>
        <row r="207">
          <cell r="B207">
            <v>0.137496525096971</v>
          </cell>
          <cell r="C207">
            <v>-0.206009602573324</v>
          </cell>
        </row>
        <row r="208">
          <cell r="B208">
            <v>-1.89957992781438</v>
          </cell>
          <cell r="C208">
            <v>-3.07709994692957</v>
          </cell>
        </row>
        <row r="209">
          <cell r="B209">
            <v>6.54419804396027</v>
          </cell>
          <cell r="C209">
            <v>-0.814732738828793</v>
          </cell>
        </row>
        <row r="210">
          <cell r="B210">
            <v>-2.39252893751027</v>
          </cell>
          <cell r="C210">
            <v>7.59047741256514</v>
          </cell>
        </row>
        <row r="211">
          <cell r="B211">
            <v>-5.47246890062894</v>
          </cell>
          <cell r="C211">
            <v>-4.94241037806294</v>
          </cell>
        </row>
        <row r="212">
          <cell r="B212">
            <v>4.57669737048966</v>
          </cell>
          <cell r="C212">
            <v>-1.97311697903681</v>
          </cell>
        </row>
        <row r="213">
          <cell r="B213">
            <v>-0.0304351505219977</v>
          </cell>
          <cell r="C213">
            <v>1.37328273251981</v>
          </cell>
        </row>
        <row r="214">
          <cell r="B214">
            <v>2.31530482099149</v>
          </cell>
          <cell r="C214">
            <v>1.12231264793739</v>
          </cell>
        </row>
        <row r="215">
          <cell r="B215">
            <v>-4.54148512854664</v>
          </cell>
          <cell r="C215">
            <v>3.75001013533455</v>
          </cell>
        </row>
        <row r="216">
          <cell r="B216">
            <v>-2.00374783526705</v>
          </cell>
          <cell r="C216">
            <v>-7.50127147585651</v>
          </cell>
        </row>
        <row r="217">
          <cell r="B217">
            <v>7.62880317328755</v>
          </cell>
          <cell r="C217">
            <v>1.29522404034875</v>
          </cell>
        </row>
        <row r="218">
          <cell r="B218">
            <v>-3.27201778272207</v>
          </cell>
          <cell r="C218">
            <v>4.80967955446886</v>
          </cell>
        </row>
        <row r="219">
          <cell r="B219">
            <v>-1.27989796001882</v>
          </cell>
          <cell r="C219">
            <v>-2.11494141828418</v>
          </cell>
        </row>
        <row r="220">
          <cell r="B220">
            <v>-1.46848837341892</v>
          </cell>
          <cell r="C220">
            <v>0.16963683856407</v>
          </cell>
        </row>
        <row r="221">
          <cell r="B221">
            <v>1.56585431401169</v>
          </cell>
          <cell r="C221">
            <v>-4.81861094716432</v>
          </cell>
        </row>
        <row r="222">
          <cell r="B222">
            <v>5.45838501287036</v>
          </cell>
          <cell r="C222">
            <v>5.01812273049425</v>
          </cell>
        </row>
        <row r="223">
          <cell r="B223">
            <v>-7.32535088626277</v>
          </cell>
          <cell r="C223">
            <v>3.08152218439936</v>
          </cell>
        </row>
        <row r="224">
          <cell r="B224">
            <v>0.202585892074075</v>
          </cell>
          <cell r="C224">
            <v>-6.53079949378466</v>
          </cell>
        </row>
        <row r="225">
          <cell r="B225">
            <v>3.15469873849905</v>
          </cell>
          <cell r="C225">
            <v>1.56383175156747</v>
          </cell>
        </row>
        <row r="226">
          <cell r="B226">
            <v>0.274908063367522</v>
          </cell>
          <cell r="C226">
            <v>-0.222935167258171</v>
          </cell>
        </row>
        <row r="227">
          <cell r="B227">
            <v>1.03353952085053</v>
          </cell>
          <cell r="C227">
            <v>4.01125003490267</v>
          </cell>
        </row>
        <row r="228">
          <cell r="B228">
            <v>-6.8083173109659</v>
          </cell>
          <cell r="C228">
            <v>-1.2180166912087</v>
          </cell>
        </row>
        <row r="229">
          <cell r="B229">
            <v>4.55659571447332</v>
          </cell>
          <cell r="C229">
            <v>-6.57209015487902</v>
          </cell>
        </row>
        <row r="230">
          <cell r="B230">
            <v>3.63225802403599</v>
          </cell>
          <cell r="C230">
            <v>6.12377341983947</v>
          </cell>
        </row>
        <row r="231">
          <cell r="B231">
            <v>-4.4742017013663</v>
          </cell>
          <cell r="C231">
            <v>0.476759234963572</v>
          </cell>
        </row>
        <row r="232">
          <cell r="B232">
            <v>0.24680883331087</v>
          </cell>
          <cell r="C232">
            <v>-0.737239486947129</v>
          </cell>
        </row>
        <row r="233">
          <cell r="B233">
            <v>-2.28900674546139</v>
          </cell>
          <cell r="C233">
            <v>-2.14207314411948</v>
          </cell>
        </row>
        <row r="234">
          <cell r="B234">
            <v>5.80985324071244</v>
          </cell>
          <cell r="C234">
            <v>-2.38370191104002</v>
          </cell>
        </row>
        <row r="235">
          <cell r="B235">
            <v>-0.314312527970551</v>
          </cell>
          <cell r="C235">
            <v>7.88092750819547</v>
          </cell>
        </row>
        <row r="236">
          <cell r="B236">
            <v>-6.74656031288944</v>
          </cell>
          <cell r="C236">
            <v>-3.41909258096166</v>
          </cell>
        </row>
        <row r="237">
          <cell r="B237">
            <v>4.21473631781125</v>
          </cell>
          <cell r="C237">
            <v>-3.35651586718354</v>
          </cell>
        </row>
        <row r="238">
          <cell r="B238">
            <v>0.456150244054565</v>
          </cell>
          <cell r="C238">
            <v>1.83751961127847</v>
          </cell>
        </row>
        <row r="239">
          <cell r="B239">
            <v>2.02935912600283</v>
          </cell>
          <cell r="C239">
            <v>0.381622463941343</v>
          </cell>
        </row>
        <row r="240">
          <cell r="B240">
            <v>-3.18379356029816</v>
          </cell>
          <cell r="C240">
            <v>4.50634958121948</v>
          </cell>
        </row>
        <row r="241">
          <cell r="B241">
            <v>-3.82885776002019</v>
          </cell>
          <cell r="C241">
            <v>-6.58742737093202</v>
          </cell>
        </row>
        <row r="242">
          <cell r="B242">
            <v>7.81845686705152</v>
          </cell>
          <cell r="C242">
            <v>-0.763188184289618</v>
          </cell>
        </row>
        <row r="243">
          <cell r="B243">
            <v>-2.00995476371183</v>
          </cell>
          <cell r="C243">
            <v>5.83191873160007</v>
          </cell>
        </row>
        <row r="244">
          <cell r="B244">
            <v>-2.1513995751664</v>
          </cell>
          <cell r="C244">
            <v>-2.04931800561457</v>
          </cell>
        </row>
        <row r="245">
          <cell r="B245">
            <v>-0.885364532185099</v>
          </cell>
          <cell r="C245">
            <v>0.354129704066554</v>
          </cell>
        </row>
        <row r="246">
          <cell r="B246">
            <v>0.226176937323981</v>
          </cell>
          <cell r="C246">
            <v>-4.63937950763871</v>
          </cell>
        </row>
        <row r="247">
          <cell r="B247">
            <v>6.39237699307679</v>
          </cell>
          <cell r="C247">
            <v>3.31103204129906</v>
          </cell>
        </row>
        <row r="248">
          <cell r="B248">
            <v>-6.29439836198194</v>
          </cell>
          <cell r="C248">
            <v>4.92229497913467</v>
          </cell>
        </row>
        <row r="249">
          <cell r="B249">
            <v>-1.58581292646515</v>
          </cell>
          <cell r="C249">
            <v>-6.63892688549136</v>
          </cell>
        </row>
        <row r="250">
          <cell r="B250">
            <v>3.91429856578599</v>
          </cell>
          <cell r="C250">
            <v>0.772019798658187</v>
          </cell>
        </row>
        <row r="251">
          <cell r="B251">
            <v>-0.103347071362891</v>
          </cell>
          <cell r="C251">
            <v>0.143564250268502</v>
          </cell>
        </row>
        <row r="252">
          <cell r="B252">
            <v>1.82065131683578</v>
          </cell>
          <cell r="C252">
            <v>3.19717796039043</v>
          </cell>
        </row>
        <row r="253">
          <cell r="B253">
            <v>-6.60860827183322</v>
          </cell>
          <cell r="C253">
            <v>0.586086904449543</v>
          </cell>
        </row>
        <row r="254">
          <cell r="B254">
            <v>2.6620192940221</v>
          </cell>
          <cell r="C254">
            <v>-7.50751477742955</v>
          </cell>
        </row>
        <row r="255">
          <cell r="B255">
            <v>5.27416418043323</v>
          </cell>
          <cell r="C255">
            <v>5.11371297602661</v>
          </cell>
        </row>
        <row r="256">
          <cell r="B256">
            <v>-4.59188332358081</v>
          </cell>
          <cell r="C256">
            <v>1.78968761896935</v>
          </cell>
        </row>
        <row r="257">
          <cell r="B257">
            <v>0.0750114486004071</v>
          </cell>
          <cell r="C257">
            <v>-1.30164769009386</v>
          </cell>
        </row>
        <row r="258">
          <cell r="B258">
            <v>-2.33329721208661</v>
          </cell>
          <cell r="C258">
            <v>-1.23488323412224</v>
          </cell>
        </row>
        <row r="259">
          <cell r="B259">
            <v>4.70920927586031</v>
          </cell>
          <cell r="C259">
            <v>-3.61594387983231</v>
          </cell>
        </row>
        <row r="260">
          <cell r="B260">
            <v>1.7407087940476</v>
          </cell>
          <cell r="C260">
            <v>7.58383311705759</v>
          </cell>
        </row>
        <row r="261">
          <cell r="B261">
            <v>-7.56027329383878</v>
          </cell>
          <cell r="C261">
            <v>-1.56076365060912</v>
          </cell>
        </row>
        <row r="262">
          <cell r="B262">
            <v>3.41133896169802</v>
          </cell>
          <cell r="C262">
            <v>-4.65145899758324</v>
          </cell>
        </row>
        <row r="263">
          <cell r="B263">
            <v>1.17137722730219</v>
          </cell>
          <cell r="C263">
            <v>2.10002344242116</v>
          </cell>
        </row>
        <row r="264">
          <cell r="B264">
            <v>1.54288589939688</v>
          </cell>
          <cell r="C264">
            <v>-0.123077702131695</v>
          </cell>
        </row>
        <row r="265">
          <cell r="B265">
            <v>-1.75414551885655</v>
          </cell>
          <cell r="C265">
            <v>4.81146006028461</v>
          </cell>
        </row>
        <row r="266">
          <cell r="B266">
            <v>-5.29604993112706</v>
          </cell>
          <cell r="C266">
            <v>-5.22666893495938</v>
          </cell>
        </row>
        <row r="267">
          <cell r="B267">
            <v>7.42194965304279</v>
          </cell>
          <cell r="C267">
            <v>-2.81729062970833</v>
          </cell>
        </row>
        <row r="268">
          <cell r="B268">
            <v>-0.430909548535701</v>
          </cell>
          <cell r="C268">
            <v>6.47851222687229</v>
          </cell>
        </row>
        <row r="269">
          <cell r="B269">
            <v>-3.04131084827262</v>
          </cell>
          <cell r="C269">
            <v>-1.64421838942883</v>
          </cell>
        </row>
        <row r="270">
          <cell r="B270">
            <v>-0.339104041336569</v>
          </cell>
          <cell r="C270">
            <v>0.255640277546337</v>
          </cell>
        </row>
        <row r="271">
          <cell r="B271">
            <v>-0.903894568570212</v>
          </cell>
          <cell r="C271">
            <v>-4.10432470276572</v>
          </cell>
        </row>
        <row r="272">
          <cell r="B272">
            <v>6.79545531634429</v>
          </cell>
          <cell r="C272">
            <v>1.46570191848094</v>
          </cell>
        </row>
        <row r="273">
          <cell r="B273">
            <v>-4.78731797567096</v>
          </cell>
          <cell r="C273">
            <v>6.40792991608196</v>
          </cell>
        </row>
        <row r="274">
          <cell r="B274">
            <v>-3.39759861812977</v>
          </cell>
          <cell r="C274">
            <v>-6.21993099454782</v>
          </cell>
        </row>
        <row r="275">
          <cell r="B275">
            <v>4.42969603894733</v>
          </cell>
          <cell r="C275">
            <v>-0.313929902802336</v>
          </cell>
        </row>
        <row r="276">
          <cell r="B276">
            <v>-0.248015957842301</v>
          </cell>
          <cell r="C276">
            <v>0.662016362649299</v>
          </cell>
        </row>
        <row r="277">
          <cell r="B277">
            <v>2.25762158358858</v>
          </cell>
          <cell r="C277">
            <v>2.26784042338648</v>
          </cell>
        </row>
        <row r="278">
          <cell r="B278">
            <v>-5.93150974208471</v>
          </cell>
          <cell r="C278">
            <v>2.19166832667007</v>
          </cell>
        </row>
        <row r="279">
          <cell r="B279">
            <v>0.593954803884162</v>
          </cell>
          <cell r="C279">
            <v>-7.87637011293326</v>
          </cell>
        </row>
        <row r="280">
          <cell r="B280">
            <v>6.60084584770575</v>
          </cell>
          <cell r="C280">
            <v>3.6444722397221</v>
          </cell>
        </row>
        <row r="281">
          <cell r="B281">
            <v>-4.28866672348978</v>
          </cell>
          <cell r="C281">
            <v>3.17395450651104</v>
          </cell>
        </row>
        <row r="282">
          <cell r="B282">
            <v>-0.376602289372057</v>
          </cell>
          <cell r="C282">
            <v>-1.78512521457191</v>
          </cell>
        </row>
        <row r="283">
          <cell r="B283">
            <v>-2.08124244204674</v>
          </cell>
          <cell r="C283">
            <v>-0.468216530675218</v>
          </cell>
        </row>
        <row r="284">
          <cell r="B284">
            <v>3.37223455429484</v>
          </cell>
          <cell r="C284">
            <v>-4.43145543273477</v>
          </cell>
        </row>
        <row r="285">
          <cell r="B285">
            <v>3.60331205732499</v>
          </cell>
          <cell r="C285">
            <v>6.7376027546413</v>
          </cell>
        </row>
        <row r="286">
          <cell r="B286">
            <v>-7.82689864024358</v>
          </cell>
          <cell r="C286">
            <v>0.485102289719636</v>
          </cell>
        </row>
        <row r="287">
          <cell r="B287">
            <v>2.19885702133812</v>
          </cell>
          <cell r="C287">
            <v>-5.71480817216963</v>
          </cell>
        </row>
        <row r="288">
          <cell r="B288">
            <v>2.03145773881481</v>
          </cell>
          <cell r="C288">
            <v>2.0771036699073</v>
          </cell>
        </row>
        <row r="289">
          <cell r="B289">
            <v>0.963471003892975</v>
          </cell>
          <cell r="C289">
            <v>-0.346337489845398</v>
          </cell>
        </row>
        <row r="290">
          <cell r="B290">
            <v>-0.395089999273699</v>
          </cell>
          <cell r="C290">
            <v>4.6857330271083</v>
          </cell>
        </row>
        <row r="291">
          <cell r="B291">
            <v>-6.29782387289336</v>
          </cell>
          <cell r="C291">
            <v>-3.55026414023824</v>
          </cell>
        </row>
        <row r="292">
          <cell r="B292">
            <v>6.46165331844003</v>
          </cell>
          <cell r="C292">
            <v>-4.69418979221285</v>
          </cell>
        </row>
        <row r="293">
          <cell r="B293">
            <v>1.34245594611941</v>
          </cell>
          <cell r="C293">
            <v>6.6544363087962</v>
          </cell>
        </row>
        <row r="294">
          <cell r="B294">
            <v>-3.82460703559841</v>
          </cell>
          <cell r="C294">
            <v>-0.896059253858327</v>
          </cell>
        </row>
        <row r="295">
          <cell r="B295">
            <v>0.0649923878000729</v>
          </cell>
          <cell r="C295">
            <v>-0.0838558369037306</v>
          </cell>
        </row>
        <row r="296">
          <cell r="B296">
            <v>-1.73542980935138</v>
          </cell>
          <cell r="C296">
            <v>-3.3152010075226</v>
          </cell>
        </row>
        <row r="297">
          <cell r="B297">
            <v>6.66446506958869</v>
          </cell>
          <cell r="C297">
            <v>-0.353870285783466</v>
          </cell>
        </row>
        <row r="298">
          <cell r="B298">
            <v>-2.92840291665564</v>
          </cell>
          <cell r="C298">
            <v>7.4143987206361</v>
          </cell>
        </row>
        <row r="299">
          <cell r="B299">
            <v>-5.07021738484954</v>
          </cell>
          <cell r="C299">
            <v>-5.27678044142074</v>
          </cell>
        </row>
        <row r="300">
          <cell r="B300">
            <v>4.59952009935083</v>
          </cell>
          <cell r="C300">
            <v>-1.60755422102691</v>
          </cell>
        </row>
        <row r="301">
          <cell r="B301">
            <v>-0.11454992848182</v>
          </cell>
          <cell r="C301">
            <v>1.22856376645114</v>
          </cell>
        </row>
        <row r="302">
          <cell r="B302">
            <v>2.34596863102827</v>
          </cell>
          <cell r="C302">
            <v>1.34999195108359</v>
          </cell>
        </row>
        <row r="303">
          <cell r="B303">
            <v>-4.87270826962997</v>
          </cell>
          <cell r="C303">
            <v>3.47439724208897</v>
          </cell>
        </row>
        <row r="304">
          <cell r="B304">
            <v>-1.47421627110438</v>
          </cell>
          <cell r="C304">
            <v>-7.6565557249253</v>
          </cell>
        </row>
        <row r="305">
          <cell r="B305">
            <v>7.48194111199787</v>
          </cell>
          <cell r="C305">
            <v>1.82293651374572</v>
          </cell>
        </row>
        <row r="306">
          <cell r="B306">
            <v>-3.54331611706861</v>
          </cell>
          <cell r="C306">
            <v>4.4890982069275</v>
          </cell>
        </row>
        <row r="307">
          <cell r="B307">
            <v>-1.06547218932408</v>
          </cell>
          <cell r="C307">
            <v>-2.07997965266684</v>
          </cell>
        </row>
        <row r="308">
          <cell r="B308">
            <v>-1.6156198222202</v>
          </cell>
          <cell r="C308">
            <v>0.0714518135275313</v>
          </cell>
        </row>
        <row r="309">
          <cell r="B309">
            <v>1.94371902628935</v>
          </cell>
          <cell r="C309">
            <v>-4.79658243792104</v>
          </cell>
        </row>
        <row r="310">
          <cell r="B310">
            <v>5.12536856576549</v>
          </cell>
          <cell r="C310">
            <v>5.42956516383379</v>
          </cell>
        </row>
        <row r="311">
          <cell r="B311">
            <v>-7.508444509192</v>
          </cell>
          <cell r="C311">
            <v>2.5498864402661</v>
          </cell>
        </row>
        <row r="312">
          <cell r="B312">
            <v>0.655737085228458</v>
          </cell>
          <cell r="C312">
            <v>-6.41779169670212</v>
          </cell>
        </row>
        <row r="313">
          <cell r="B313">
            <v>2.92602275001105</v>
          </cell>
          <cell r="C313">
            <v>1.71843851779194</v>
          </cell>
        </row>
        <row r="314">
          <cell r="B314">
            <v>0.4058619588508</v>
          </cell>
          <cell r="C314">
            <v>-0.284007522744802</v>
          </cell>
        </row>
        <row r="315">
          <cell r="B315">
            <v>0.768880040028629</v>
          </cell>
          <cell r="C315">
            <v>4.19285095567056</v>
          </cell>
        </row>
        <row r="316">
          <cell r="B316">
            <v>-6.77302053969498</v>
          </cell>
          <cell r="C316">
            <v>-1.71386032142885</v>
          </cell>
        </row>
        <row r="317">
          <cell r="B317">
            <v>5.01173585082246</v>
          </cell>
          <cell r="C317">
            <v>-6.23518297240659</v>
          </cell>
        </row>
        <row r="318">
          <cell r="B318">
            <v>3.16045516591874</v>
          </cell>
          <cell r="C318">
            <v>6.3066906090937</v>
          </cell>
        </row>
        <row r="319">
          <cell r="B319">
            <v>-4.37899643906084</v>
          </cell>
          <cell r="C319">
            <v>0.154841914544354</v>
          </cell>
        </row>
        <row r="320">
          <cell r="B320">
            <v>0.244216647506705</v>
          </cell>
          <cell r="C320">
            <v>-0.587663468478382</v>
          </cell>
        </row>
        <row r="321">
          <cell r="B321">
            <v>-2.21997366158763</v>
          </cell>
          <cell r="C321">
            <v>-2.39382909357002</v>
          </cell>
        </row>
        <row r="322">
          <cell r="B322">
            <v>6.04633138403407</v>
          </cell>
          <cell r="C322">
            <v>-1.99383558041379</v>
          </cell>
        </row>
        <row r="323">
          <cell r="B323">
            <v>-0.873598963988718</v>
          </cell>
          <cell r="C323">
            <v>7.86126372338435</v>
          </cell>
        </row>
        <row r="324">
          <cell r="B324">
            <v>-6.44715054060086</v>
          </cell>
          <cell r="C324">
            <v>-3.86353190599536</v>
          </cell>
        </row>
        <row r="325">
          <cell r="B325">
            <v>4.35466364437484</v>
          </cell>
          <cell r="C325">
            <v>-2.99016885628768</v>
          </cell>
        </row>
        <row r="326">
          <cell r="B326">
            <v>0.301328717311761</v>
          </cell>
          <cell r="C326">
            <v>1.72934595181635</v>
          </cell>
        </row>
        <row r="327">
          <cell r="B327">
            <v>2.1292936394505</v>
          </cell>
          <cell r="C327">
            <v>0.558900867417339</v>
          </cell>
        </row>
        <row r="328">
          <cell r="B328">
            <v>-3.5590488827406</v>
          </cell>
          <cell r="C328">
            <v>4.34848015674489</v>
          </cell>
        </row>
        <row r="329">
          <cell r="B329">
            <v>-3.37165763415635</v>
          </cell>
          <cell r="C329">
            <v>-6.87950610428817</v>
          </cell>
        </row>
        <row r="330">
          <cell r="B330">
            <v>7.82485574737501</v>
          </cell>
          <cell r="C330">
            <v>-0.207360137693546</v>
          </cell>
        </row>
        <row r="331">
          <cell r="B331">
            <v>-2.38181997967546</v>
          </cell>
          <cell r="C331">
            <v>5.59124555928264</v>
          </cell>
        </row>
        <row r="332">
          <cell r="B332">
            <v>-1.91214982938804</v>
          </cell>
          <cell r="C332">
            <v>-2.09885729308626</v>
          </cell>
        </row>
        <row r="333">
          <cell r="B333">
            <v>-1.04197627540927</v>
          </cell>
          <cell r="C333">
            <v>0.333405240509585</v>
          </cell>
        </row>
        <row r="334">
          <cell r="B334">
            <v>0.567518248197816</v>
          </cell>
          <cell r="C334">
            <v>-4.7255056556323</v>
          </cell>
        </row>
        <row r="335">
          <cell r="B335">
            <v>6.19382967040788</v>
          </cell>
          <cell r="C335">
            <v>3.78663807323731</v>
          </cell>
        </row>
        <row r="336">
          <cell r="B336">
            <v>-6.62013366408321</v>
          </cell>
          <cell r="C336">
            <v>4.46006643065311</v>
          </cell>
        </row>
        <row r="337">
          <cell r="B337">
            <v>-1.09991122498849</v>
          </cell>
          <cell r="C337">
            <v>-6.66055928487906</v>
          </cell>
        </row>
        <row r="338">
          <cell r="B338">
            <v>3.73081836147855</v>
          </cell>
          <cell r="C338">
            <v>1.01465335469426</v>
          </cell>
        </row>
        <row r="339">
          <cell r="B339">
            <v>-0.0225891321841418</v>
          </cell>
          <cell r="C339">
            <v>0.0271065097953279</v>
          </cell>
        </row>
        <row r="340">
          <cell r="B340">
            <v>1.64397158024581</v>
          </cell>
          <cell r="C340">
            <v>3.43086405710188</v>
          </cell>
        </row>
        <row r="341">
          <cell r="B341">
            <v>-6.71159316791405</v>
          </cell>
          <cell r="C341">
            <v>0.11842197904329</v>
          </cell>
        </row>
        <row r="342">
          <cell r="B342">
            <v>3.19127816791773</v>
          </cell>
          <cell r="C342">
            <v>-7.31125406459252</v>
          </cell>
        </row>
        <row r="343">
          <cell r="B343">
            <v>4.86097901974705</v>
          </cell>
          <cell r="C343">
            <v>5.43141723742444</v>
          </cell>
        </row>
        <row r="344">
          <cell r="B344">
            <v>-4.59971970107135</v>
          </cell>
          <cell r="C344">
            <v>1.42703345277632</v>
          </cell>
        </row>
        <row r="345">
          <cell r="B345">
            <v>0.149004095725616</v>
          </cell>
          <cell r="C345">
            <v>-1.1543035588328</v>
          </cell>
        </row>
        <row r="346">
          <cell r="B346">
            <v>-2.35316292677081</v>
          </cell>
          <cell r="C346">
            <v>-1.46739167226757</v>
          </cell>
        </row>
        <row r="347">
          <cell r="B347">
            <v>5.03164956175102</v>
          </cell>
          <cell r="C347">
            <v>-3.32551488154465</v>
          </cell>
        </row>
        <row r="348">
          <cell r="B348">
            <v>1.20465907455973</v>
          </cell>
          <cell r="C348">
            <v>7.71929393199469</v>
          </cell>
        </row>
        <row r="349">
          <cell r="B349">
            <v>-7.39396650333718</v>
          </cell>
          <cell r="C349">
            <v>-2.08136215640195</v>
          </cell>
        </row>
        <row r="350">
          <cell r="B350">
            <v>3.66782295641522</v>
          </cell>
          <cell r="C350">
            <v>-4.32293100639904</v>
          </cell>
        </row>
        <row r="351">
          <cell r="B351">
            <v>0.96241541801112</v>
          </cell>
          <cell r="C351">
            <v>2.05498001733835</v>
          </cell>
        </row>
        <row r="352">
          <cell r="B352">
            <v>1.68641909453936</v>
          </cell>
          <cell r="C352">
            <v>-0.0148259218287311</v>
          </cell>
        </row>
        <row r="353">
          <cell r="B353">
            <v>-2.13424694554469</v>
          </cell>
          <cell r="C353">
            <v>4.77388136108761</v>
          </cell>
        </row>
        <row r="354">
          <cell r="B354">
            <v>-4.94655270248398</v>
          </cell>
          <cell r="C354">
            <v>-5.62646622948465</v>
          </cell>
        </row>
        <row r="355">
          <cell r="B355">
            <v>7.58472675710403</v>
          </cell>
          <cell r="C355">
            <v>-2.27971481754577</v>
          </cell>
        </row>
        <row r="356">
          <cell r="B356">
            <v>-0.876742091723685</v>
          </cell>
          <cell r="C356">
            <v>6.34882573697131</v>
          </cell>
        </row>
        <row r="357">
          <cell r="B357">
            <v>-2.80913702440271</v>
          </cell>
          <cell r="C357">
            <v>-1.78645551125647</v>
          </cell>
        </row>
        <row r="358">
          <cell r="B358">
            <v>-0.474948058886025</v>
          </cell>
          <cell r="C358">
            <v>0.307897047118036</v>
          </cell>
        </row>
        <row r="359">
          <cell r="B359">
            <v>-0.628668965829716</v>
          </cell>
          <cell r="C359">
            <v>-4.27655862742446</v>
          </cell>
        </row>
        <row r="360">
          <cell r="B360">
            <v>6.74096682427477</v>
          </cell>
          <cell r="C360">
            <v>1.9621039098658</v>
          </cell>
        </row>
        <row r="361">
          <cell r="B361">
            <v>-5.22951396996094</v>
          </cell>
          <cell r="C361">
            <v>6.05410469214437</v>
          </cell>
        </row>
        <row r="362">
          <cell r="B362">
            <v>-2.92121672129649</v>
          </cell>
          <cell r="C362">
            <v>-6.38399208552017</v>
          </cell>
        </row>
        <row r="363">
          <cell r="B363">
            <v>4.32231697620409</v>
          </cell>
          <cell r="C363">
            <v>0.00026058690087996</v>
          </cell>
        </row>
        <row r="364">
          <cell r="B364">
            <v>-0.235477465054882</v>
          </cell>
          <cell r="C364">
            <v>0.514445681822714</v>
          </cell>
        </row>
        <row r="365">
          <cell r="B365">
            <v>2.17601355810585</v>
          </cell>
          <cell r="C365">
            <v>2.51974188422269</v>
          </cell>
        </row>
        <row r="366">
          <cell r="B366">
            <v>-6.15405160321045</v>
          </cell>
          <cell r="C366">
            <v>1.79046468621746</v>
          </cell>
        </row>
        <row r="367">
          <cell r="B367">
            <v>1.15282641008916</v>
          </cell>
          <cell r="C367">
            <v>-7.8356052705989</v>
          </cell>
        </row>
        <row r="368">
          <cell r="B368">
            <v>6.2857519418657</v>
          </cell>
          <cell r="C368">
            <v>4.07597361514994</v>
          </cell>
        </row>
      </sheetData>
      <sheetData sheetId="1">
        <row r="2">
          <cell r="C2">
            <v>0</v>
          </cell>
          <cell r="D2">
            <v>-17</v>
          </cell>
        </row>
        <row r="3">
          <cell r="C3">
            <v>-0.00396097600886025</v>
          </cell>
          <cell r="D3">
            <v>-16.9389296358112</v>
          </cell>
        </row>
        <row r="4">
          <cell r="C4">
            <v>-0.0315005920329361</v>
          </cell>
          <cell r="D4">
            <v>-16.7571606309987</v>
          </cell>
        </row>
        <row r="5">
          <cell r="C5">
            <v>-0.105268595112706</v>
          </cell>
          <cell r="D5">
            <v>-16.4589294653316</v>
          </cell>
        </row>
        <row r="6">
          <cell r="C6">
            <v>-0.246090222263504</v>
          </cell>
          <cell r="D6">
            <v>-16.0510040350277</v>
          </cell>
        </row>
        <row r="7">
          <cell r="C7">
            <v>-0.47213595499958</v>
          </cell>
          <cell r="D7">
            <v>-15.5422661735017</v>
          </cell>
        </row>
        <row r="8">
          <cell r="C8">
            <v>-0.798186422352058</v>
          </cell>
          <cell r="D8">
            <v>-14.9431693900535</v>
          </cell>
        </row>
        <row r="9">
          <cell r="C9">
            <v>-1.23501885426635</v>
          </cell>
          <cell r="D9">
            <v>-14.2651105418863</v>
          </cell>
        </row>
        <row r="10">
          <cell r="C10">
            <v>-1.7889371755075</v>
          </cell>
          <cell r="D10">
            <v>-13.5197604848415</v>
          </cell>
        </row>
        <row r="11">
          <cell r="C11">
            <v>-2.46146273449005</v>
          </cell>
          <cell r="D11">
            <v>-12.7184019667315</v>
          </cell>
        </row>
        <row r="12">
          <cell r="C12">
            <v>-3.24919696232906</v>
          </cell>
          <cell r="D12">
            <v>-11.871322893124</v>
          </cell>
        </row>
        <row r="13">
          <cell r="C13">
            <v>-4.14386115680883</v>
          </cell>
          <cell r="D13">
            <v>-10.9873095913291</v>
          </cell>
        </row>
        <row r="14">
          <cell r="C14">
            <v>-5.13251230004111</v>
          </cell>
          <cell r="D14">
            <v>-10.0732780323078</v>
          </cell>
        </row>
        <row r="15">
          <cell r="C15">
            <v>-6.19792757006218</v>
          </cell>
          <cell r="D15">
            <v>-9.13407156366349</v>
          </cell>
        </row>
        <row r="16">
          <cell r="C16">
            <v>-7.31914421690261</v>
          </cell>
          <cell r="D16">
            <v>-8.17244216800382</v>
          </cell>
        </row>
        <row r="17">
          <cell r="C17">
            <v>-8.47213595499958</v>
          </cell>
          <cell r="D17">
            <v>-7.18921934614277</v>
          </cell>
        </row>
        <row r="18">
          <cell r="C18">
            <v>-9.63060217176697</v>
          </cell>
          <cell r="D18">
            <v>-6.18365728978186</v>
          </cell>
        </row>
        <row r="19">
          <cell r="C19">
            <v>-10.7668422386436</v>
          </cell>
          <cell r="D19">
            <v>-5.15393795371878</v>
          </cell>
        </row>
        <row r="20">
          <cell r="C20">
            <v>-11.8526841782517</v>
          </cell>
          <cell r="D20">
            <v>-4.09779584927404</v>
          </cell>
        </row>
        <row r="21">
          <cell r="C21">
            <v>-12.8604349969193</v>
          </cell>
          <cell r="D21">
            <v>-3.01322067225511</v>
          </cell>
        </row>
        <row r="22">
          <cell r="C22">
            <v>-13.7638192047117</v>
          </cell>
          <cell r="D22">
            <v>-1.89918693812442</v>
          </cell>
        </row>
        <row r="23">
          <cell r="C23">
            <v>-14.5388724432292</v>
          </cell>
          <cell r="D23">
            <v>-0.756356139760165</v>
          </cell>
        </row>
        <row r="24">
          <cell r="C24">
            <v>-15.1647587107523</v>
          </cell>
          <cell r="D24">
            <v>0.412303122447432</v>
          </cell>
        </row>
        <row r="25">
          <cell r="C25">
            <v>-15.6244823593267</v>
          </cell>
          <cell r="D25">
            <v>1.60102798389398</v>
          </cell>
        </row>
        <row r="26">
          <cell r="C26">
            <v>-15.905469744054</v>
          </cell>
          <cell r="D26">
            <v>2.80095096239123</v>
          </cell>
        </row>
        <row r="27">
          <cell r="C27">
            <v>-16</v>
          </cell>
          <cell r="D27">
            <v>4</v>
          </cell>
        </row>
        <row r="28">
          <cell r="C28">
            <v>-15.905469744054</v>
          </cell>
          <cell r="D28">
            <v>5.18302972849628</v>
          </cell>
        </row>
        <row r="29">
          <cell r="C29">
            <v>-15.6244823593267</v>
          </cell>
          <cell r="D29">
            <v>6.3321902673046</v>
          </cell>
        </row>
        <row r="30">
          <cell r="C30">
            <v>-15.1647587107523</v>
          </cell>
          <cell r="D30">
            <v>7.42752448159226</v>
          </cell>
        </row>
        <row r="31">
          <cell r="C31">
            <v>-14.5388724432292</v>
          </cell>
          <cell r="D31">
            <v>8.44776935024081</v>
          </cell>
        </row>
        <row r="32">
          <cell r="C32">
            <v>-13.7638192047117</v>
          </cell>
          <cell r="D32">
            <v>9.371322893124</v>
          </cell>
        </row>
        <row r="33">
          <cell r="C33">
            <v>-12.8604349969193</v>
          </cell>
          <cell r="D33">
            <v>10.1773259074106</v>
          </cell>
        </row>
        <row r="34">
          <cell r="C34">
            <v>-11.8526841782516</v>
          </cell>
          <cell r="D34">
            <v>10.8467983759324</v>
          </cell>
        </row>
        <row r="35">
          <cell r="C35">
            <v>-10.7668422386436</v>
          </cell>
          <cell r="D35">
            <v>11.3637644866389</v>
          </cell>
        </row>
        <row r="36">
          <cell r="C36">
            <v>-9.63060217176696</v>
          </cell>
          <cell r="D36">
            <v>11.71629818493</v>
          </cell>
        </row>
        <row r="37">
          <cell r="C37">
            <v>-8.47213595499958</v>
          </cell>
          <cell r="D37">
            <v>11.8974232786421</v>
          </cell>
        </row>
        <row r="38">
          <cell r="C38">
            <v>-7.31914421690261</v>
          </cell>
          <cell r="D38">
            <v>11.9058082856376</v>
          </cell>
        </row>
        <row r="39">
          <cell r="C39">
            <v>-6.19792757006218</v>
          </cell>
          <cell r="D39">
            <v>11.7462061615856</v>
          </cell>
        </row>
        <row r="40">
          <cell r="C40">
            <v>-5.13251230004111</v>
          </cell>
          <cell r="D40">
            <v>11.4296022396436</v>
          </cell>
        </row>
        <row r="41">
          <cell r="C41">
            <v>-4.14386115680882</v>
          </cell>
          <cell r="D41">
            <v>10.9730494172483</v>
          </cell>
        </row>
        <row r="42">
          <cell r="C42">
            <v>-3.24919696232906</v>
          </cell>
          <cell r="D42">
            <v>10.3991869381244</v>
          </cell>
        </row>
        <row r="43">
          <cell r="C43">
            <v>-2.46146273449005</v>
          </cell>
          <cell r="D43">
            <v>9.73545703057813</v>
          </cell>
        </row>
        <row r="44">
          <cell r="C44">
            <v>-1.78893717550749</v>
          </cell>
          <cell r="D44">
            <v>9.01305111818169</v>
          </cell>
        </row>
        <row r="45">
          <cell r="C45">
            <v>-1.23501885426635</v>
          </cell>
          <cell r="D45">
            <v>8.26563327357082</v>
          </cell>
        </row>
        <row r="46">
          <cell r="C46">
            <v>-0.798186422352058</v>
          </cell>
          <cell r="D46">
            <v>7.52790207678075</v>
          </cell>
        </row>
        <row r="47">
          <cell r="C47">
            <v>-0.472135954999579</v>
          </cell>
          <cell r="D47">
            <v>6.83406224100236</v>
          </cell>
        </row>
        <row r="48">
          <cell r="C48">
            <v>-0.246090222263504</v>
          </cell>
          <cell r="D48">
            <v>6.21628364463107</v>
          </cell>
        </row>
        <row r="49">
          <cell r="C49">
            <v>-0.105268595112709</v>
          </cell>
          <cell r="D49">
            <v>5.70322735160625</v>
          </cell>
        </row>
        <row r="50">
          <cell r="C50">
            <v>-0.0315005920329394</v>
          </cell>
          <cell r="D50">
            <v>5.31871565962469</v>
          </cell>
        </row>
        <row r="51">
          <cell r="C51">
            <v>-0.00396097600886192</v>
          </cell>
          <cell r="D51">
            <v>5.08061630040913</v>
          </cell>
        </row>
        <row r="52">
          <cell r="C52">
            <v>0</v>
          </cell>
          <cell r="D52">
            <v>5</v>
          </cell>
        </row>
        <row r="53">
          <cell r="C53">
            <v>0.00396097600886192</v>
          </cell>
          <cell r="D53">
            <v>5.08061630040913</v>
          </cell>
        </row>
        <row r="54">
          <cell r="C54">
            <v>0.0315005920329394</v>
          </cell>
          <cell r="D54">
            <v>5.31871565962469</v>
          </cell>
        </row>
        <row r="55">
          <cell r="C55">
            <v>0.105268595112709</v>
          </cell>
          <cell r="D55">
            <v>5.70322735160626</v>
          </cell>
        </row>
        <row r="56">
          <cell r="C56">
            <v>0.246090222263502</v>
          </cell>
          <cell r="D56">
            <v>6.21628364463107</v>
          </cell>
        </row>
        <row r="57">
          <cell r="C57">
            <v>0.472135954999579</v>
          </cell>
          <cell r="D57">
            <v>6.83406224100236</v>
          </cell>
        </row>
        <row r="58">
          <cell r="C58">
            <v>0.798186422352058</v>
          </cell>
          <cell r="D58">
            <v>7.52790207678075</v>
          </cell>
        </row>
        <row r="59">
          <cell r="C59">
            <v>1.23501885426634</v>
          </cell>
          <cell r="D59">
            <v>8.26563327357082</v>
          </cell>
        </row>
        <row r="60">
          <cell r="C60">
            <v>1.7889371755075</v>
          </cell>
          <cell r="D60">
            <v>9.01305111818169</v>
          </cell>
        </row>
        <row r="61">
          <cell r="C61">
            <v>2.46146273449005</v>
          </cell>
          <cell r="D61">
            <v>9.73545703057813</v>
          </cell>
        </row>
        <row r="62">
          <cell r="C62">
            <v>3.24919696232906</v>
          </cell>
          <cell r="D62">
            <v>10.3991869381244</v>
          </cell>
        </row>
        <row r="63">
          <cell r="C63">
            <v>4.14386115680882</v>
          </cell>
          <cell r="D63">
            <v>10.9730494172483</v>
          </cell>
        </row>
        <row r="64">
          <cell r="C64">
            <v>5.1325123000411</v>
          </cell>
          <cell r="D64">
            <v>11.4296022396436</v>
          </cell>
        </row>
        <row r="65">
          <cell r="C65">
            <v>6.19792757006218</v>
          </cell>
          <cell r="D65">
            <v>11.7462061615856</v>
          </cell>
        </row>
        <row r="66">
          <cell r="C66">
            <v>7.31914421690262</v>
          </cell>
          <cell r="D66">
            <v>11.9058082856376</v>
          </cell>
        </row>
        <row r="67">
          <cell r="C67">
            <v>8.47213595499958</v>
          </cell>
          <cell r="D67">
            <v>11.8974232786421</v>
          </cell>
        </row>
        <row r="68">
          <cell r="C68">
            <v>9.63060217176697</v>
          </cell>
          <cell r="D68">
            <v>11.71629818493</v>
          </cell>
        </row>
        <row r="69">
          <cell r="C69">
            <v>10.7668422386436</v>
          </cell>
          <cell r="D69">
            <v>11.3637644866389</v>
          </cell>
        </row>
        <row r="70">
          <cell r="C70">
            <v>11.8526841782517</v>
          </cell>
          <cell r="D70">
            <v>10.8467983759324</v>
          </cell>
        </row>
        <row r="71">
          <cell r="C71">
            <v>12.8604349969193</v>
          </cell>
          <cell r="D71">
            <v>10.1773259074106</v>
          </cell>
        </row>
        <row r="72">
          <cell r="C72">
            <v>13.7638192047117</v>
          </cell>
          <cell r="D72">
            <v>9.371322893124</v>
          </cell>
        </row>
        <row r="73">
          <cell r="C73">
            <v>14.5388724432292</v>
          </cell>
          <cell r="D73">
            <v>8.4477693502408</v>
          </cell>
        </row>
        <row r="74">
          <cell r="C74">
            <v>15.1647587107523</v>
          </cell>
          <cell r="D74">
            <v>7.42752448159226</v>
          </cell>
        </row>
        <row r="75">
          <cell r="C75">
            <v>15.6244823593267</v>
          </cell>
          <cell r="D75">
            <v>6.33219026730461</v>
          </cell>
        </row>
        <row r="76">
          <cell r="C76">
            <v>15.905469744054</v>
          </cell>
          <cell r="D76">
            <v>5.18302972849628</v>
          </cell>
        </row>
        <row r="77">
          <cell r="C77">
            <v>16</v>
          </cell>
          <cell r="D77">
            <v>4</v>
          </cell>
        </row>
        <row r="78">
          <cell r="C78">
            <v>15.905469744054</v>
          </cell>
          <cell r="D78">
            <v>2.80095096239124</v>
          </cell>
        </row>
        <row r="79">
          <cell r="C79">
            <v>15.6244823593267</v>
          </cell>
          <cell r="D79">
            <v>1.60102798389398</v>
          </cell>
        </row>
        <row r="80">
          <cell r="C80">
            <v>15.1647587107523</v>
          </cell>
          <cell r="D80">
            <v>0.412303122447437</v>
          </cell>
        </row>
        <row r="81">
          <cell r="C81">
            <v>14.5388724432292</v>
          </cell>
          <cell r="D81">
            <v>-0.756356139760174</v>
          </cell>
        </row>
        <row r="82">
          <cell r="C82">
            <v>13.7638192047117</v>
          </cell>
          <cell r="D82">
            <v>-1.89918693812442</v>
          </cell>
        </row>
        <row r="83">
          <cell r="C83">
            <v>12.8604349969193</v>
          </cell>
          <cell r="D83">
            <v>-3.0132206722551</v>
          </cell>
        </row>
        <row r="84">
          <cell r="C84">
            <v>11.8526841782517</v>
          </cell>
          <cell r="D84">
            <v>-4.09779584927402</v>
          </cell>
        </row>
        <row r="85">
          <cell r="C85">
            <v>10.7668422386436</v>
          </cell>
          <cell r="D85">
            <v>-5.1539379537188</v>
          </cell>
        </row>
        <row r="86">
          <cell r="C86">
            <v>9.63060217176696</v>
          </cell>
          <cell r="D86">
            <v>-6.18365728978186</v>
          </cell>
        </row>
        <row r="87">
          <cell r="C87">
            <v>8.47213595499958</v>
          </cell>
          <cell r="D87">
            <v>-7.18921934614277</v>
          </cell>
        </row>
        <row r="88">
          <cell r="C88">
            <v>7.31914421690262</v>
          </cell>
          <cell r="D88">
            <v>-8.17244216800381</v>
          </cell>
        </row>
        <row r="89">
          <cell r="C89">
            <v>6.19792757006219</v>
          </cell>
          <cell r="D89">
            <v>-9.13407156366347</v>
          </cell>
        </row>
        <row r="90">
          <cell r="C90">
            <v>5.13251230004111</v>
          </cell>
          <cell r="D90">
            <v>-10.0732780323078</v>
          </cell>
        </row>
        <row r="91">
          <cell r="C91">
            <v>4.14386115680882</v>
          </cell>
          <cell r="D91">
            <v>-10.9873095913291</v>
          </cell>
        </row>
        <row r="92">
          <cell r="C92">
            <v>3.24919696232906</v>
          </cell>
          <cell r="D92">
            <v>-11.871322893124</v>
          </cell>
        </row>
        <row r="93">
          <cell r="C93">
            <v>2.46146273449005</v>
          </cell>
          <cell r="D93">
            <v>-12.7184019667315</v>
          </cell>
        </row>
        <row r="94">
          <cell r="C94">
            <v>1.7889371755075</v>
          </cell>
          <cell r="D94">
            <v>-13.5197604848415</v>
          </cell>
        </row>
        <row r="95">
          <cell r="C95">
            <v>1.23501885426635</v>
          </cell>
          <cell r="D95">
            <v>-14.2651105418863</v>
          </cell>
        </row>
        <row r="96">
          <cell r="C96">
            <v>0.798186422352056</v>
          </cell>
          <cell r="D96">
            <v>-14.9431693900535</v>
          </cell>
        </row>
        <row r="97">
          <cell r="C97">
            <v>0.47213595499958</v>
          </cell>
          <cell r="D97">
            <v>-15.5422661735017</v>
          </cell>
        </row>
        <row r="98">
          <cell r="C98">
            <v>0.246090222263504</v>
          </cell>
          <cell r="D98">
            <v>-16.0510040350277</v>
          </cell>
        </row>
        <row r="99">
          <cell r="C99">
            <v>0.105268595112706</v>
          </cell>
          <cell r="D99">
            <v>-16.4589294653316</v>
          </cell>
        </row>
        <row r="100">
          <cell r="C100">
            <v>0.0315005920329361</v>
          </cell>
          <cell r="D100">
            <v>-16.7571606309987</v>
          </cell>
        </row>
        <row r="101">
          <cell r="C101">
            <v>0.00396097600886192</v>
          </cell>
          <cell r="D101">
            <v>-16.9389296358112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zoomScale="77" zoomScaleNormal="77" workbookViewId="0">
      <selection activeCell="G16" sqref="G16"/>
    </sheetView>
  </sheetViews>
  <sheetFormatPr defaultColWidth="11" defaultRowHeight="14.4" outlineLevelCol="5"/>
  <sheetData>
    <row r="1" ht="25.35" spans="1:5">
      <c r="A1" s="157" t="s">
        <v>0</v>
      </c>
      <c r="B1" s="158"/>
      <c r="C1" s="158"/>
      <c r="D1" s="158"/>
      <c r="E1" s="159"/>
    </row>
    <row r="2" spans="1:5">
      <c r="A2" s="91">
        <v>373</v>
      </c>
      <c r="B2">
        <v>940</v>
      </c>
      <c r="C2" s="160">
        <v>8484</v>
      </c>
      <c r="D2">
        <v>9595</v>
      </c>
      <c r="E2">
        <v>9069</v>
      </c>
    </row>
    <row r="3" spans="1:5">
      <c r="A3" s="161">
        <v>895</v>
      </c>
      <c r="B3">
        <v>95</v>
      </c>
      <c r="C3">
        <v>9999</v>
      </c>
      <c r="D3">
        <v>85944</v>
      </c>
      <c r="E3">
        <v>5956</v>
      </c>
    </row>
    <row r="4" ht="18" spans="1:5">
      <c r="A4" s="162">
        <v>6060</v>
      </c>
      <c r="B4" s="163">
        <v>599</v>
      </c>
      <c r="C4" s="163">
        <v>4478</v>
      </c>
      <c r="D4" s="163">
        <v>13546</v>
      </c>
      <c r="E4" s="164">
        <v>3495</v>
      </c>
    </row>
    <row r="5" spans="1:5">
      <c r="A5" s="163">
        <v>337</v>
      </c>
      <c r="B5" s="163">
        <v>445</v>
      </c>
      <c r="C5" s="163">
        <v>477</v>
      </c>
      <c r="D5" s="163">
        <v>8485</v>
      </c>
      <c r="E5">
        <v>9554</v>
      </c>
    </row>
    <row r="6" spans="1:5">
      <c r="A6" s="163">
        <v>3738</v>
      </c>
      <c r="B6" s="163">
        <v>590</v>
      </c>
      <c r="C6" s="165">
        <v>2899</v>
      </c>
      <c r="D6" s="163">
        <v>14469</v>
      </c>
      <c r="E6">
        <v>5987</v>
      </c>
    </row>
    <row r="7" ht="24.15" spans="1:5">
      <c r="A7" s="166">
        <v>899</v>
      </c>
      <c r="B7" s="167">
        <v>590</v>
      </c>
      <c r="C7" s="168">
        <v>3737</v>
      </c>
      <c r="D7">
        <v>6077</v>
      </c>
      <c r="E7">
        <v>595</v>
      </c>
    </row>
    <row r="8" ht="15.15" spans="1:5">
      <c r="A8">
        <v>474</v>
      </c>
      <c r="B8">
        <v>8594</v>
      </c>
      <c r="C8" s="169">
        <v>8448</v>
      </c>
      <c r="D8" s="170">
        <v>4356</v>
      </c>
      <c r="E8">
        <v>595</v>
      </c>
    </row>
    <row r="9" spans="1:5">
      <c r="A9">
        <v>4747</v>
      </c>
      <c r="B9">
        <v>457</v>
      </c>
      <c r="C9">
        <v>4488</v>
      </c>
      <c r="D9" s="168">
        <v>8599</v>
      </c>
      <c r="E9">
        <v>5895</v>
      </c>
    </row>
    <row r="11" spans="1:6">
      <c r="A11" s="171" t="s">
        <v>1</v>
      </c>
      <c r="B11" s="171"/>
      <c r="C11" s="171"/>
      <c r="D11" s="171"/>
      <c r="E11" s="171"/>
      <c r="F11" s="171"/>
    </row>
    <row r="12" spans="1:6">
      <c r="A12" s="171" t="s">
        <v>2</v>
      </c>
      <c r="B12" s="171"/>
      <c r="C12" s="171"/>
      <c r="D12" s="171"/>
      <c r="E12" s="171"/>
      <c r="F12" s="171"/>
    </row>
    <row r="13" spans="1:6">
      <c r="A13" s="171" t="s">
        <v>3</v>
      </c>
      <c r="B13" s="171"/>
      <c r="C13" s="171"/>
      <c r="D13" s="171"/>
      <c r="E13" s="171"/>
      <c r="F13" s="171"/>
    </row>
    <row r="14" spans="1:6">
      <c r="A14" s="171" t="s">
        <v>4</v>
      </c>
      <c r="B14" s="171"/>
      <c r="C14" s="171"/>
      <c r="D14" s="171"/>
      <c r="E14" s="171"/>
      <c r="F14" s="171"/>
    </row>
    <row r="15" spans="1:6">
      <c r="A15" s="171" t="s">
        <v>5</v>
      </c>
      <c r="B15" s="171"/>
      <c r="C15" s="171"/>
      <c r="D15" s="171"/>
      <c r="E15" s="171"/>
      <c r="F15" s="171"/>
    </row>
    <row r="16" spans="1:6">
      <c r="A16" s="171" t="s">
        <v>6</v>
      </c>
      <c r="B16" s="171"/>
      <c r="C16" s="171"/>
      <c r="D16" s="171"/>
      <c r="E16" s="171"/>
      <c r="F16" s="171"/>
    </row>
    <row r="17" spans="1:6">
      <c r="A17" s="171" t="s">
        <v>7</v>
      </c>
      <c r="B17" s="171"/>
      <c r="C17" s="171"/>
      <c r="D17" s="171"/>
      <c r="E17" s="171"/>
      <c r="F17" s="171"/>
    </row>
    <row r="18" spans="1:6">
      <c r="A18" s="171" t="s">
        <v>8</v>
      </c>
      <c r="B18" s="171"/>
      <c r="C18" s="171"/>
      <c r="D18" s="171"/>
      <c r="E18" s="171"/>
      <c r="F18" s="171"/>
    </row>
    <row r="19" spans="1:6">
      <c r="A19" s="171" t="s">
        <v>9</v>
      </c>
      <c r="B19" s="171"/>
      <c r="C19" s="171"/>
      <c r="D19" s="171"/>
      <c r="E19" s="171"/>
      <c r="F19" s="171"/>
    </row>
    <row r="20" spans="1:6">
      <c r="A20" s="171" t="s">
        <v>10</v>
      </c>
      <c r="B20" s="171"/>
      <c r="C20" s="171"/>
      <c r="D20" s="171"/>
      <c r="E20" s="171"/>
      <c r="F20" s="171"/>
    </row>
    <row r="21" spans="1:6">
      <c r="A21" s="171" t="s">
        <v>11</v>
      </c>
      <c r="B21" s="171"/>
      <c r="C21" s="171"/>
      <c r="D21" s="171"/>
      <c r="E21" s="171"/>
      <c r="F21" s="171"/>
    </row>
    <row r="22" spans="1:6">
      <c r="A22" s="171" t="s">
        <v>12</v>
      </c>
      <c r="B22" s="171"/>
      <c r="C22" s="171"/>
      <c r="D22" s="171"/>
      <c r="E22" s="171"/>
      <c r="F22" s="171"/>
    </row>
    <row r="23" spans="1:6">
      <c r="A23" s="171" t="s">
        <v>13</v>
      </c>
      <c r="B23" s="171"/>
      <c r="C23" s="171"/>
      <c r="D23" s="171"/>
      <c r="E23" s="171"/>
      <c r="F23" s="171"/>
    </row>
    <row r="24" spans="1:6">
      <c r="A24" s="171" t="s">
        <v>14</v>
      </c>
      <c r="B24" s="171"/>
      <c r="C24" s="171"/>
      <c r="D24" s="171"/>
      <c r="E24" s="171"/>
      <c r="F24" s="171"/>
    </row>
    <row r="25" spans="1:6">
      <c r="A25" s="171" t="s">
        <v>15</v>
      </c>
      <c r="B25" s="171"/>
      <c r="C25" s="171"/>
      <c r="D25" s="171"/>
      <c r="E25" s="171"/>
      <c r="F25" s="171"/>
    </row>
    <row r="26" spans="1:6">
      <c r="A26" s="171" t="s">
        <v>16</v>
      </c>
      <c r="B26" s="171"/>
      <c r="C26" s="171"/>
      <c r="D26" s="171"/>
      <c r="E26" s="171"/>
      <c r="F26" s="171"/>
    </row>
    <row r="27" spans="1:6">
      <c r="A27" s="171" t="s">
        <v>17</v>
      </c>
      <c r="B27" s="171"/>
      <c r="C27" s="171"/>
      <c r="D27" s="171"/>
      <c r="E27" s="171"/>
      <c r="F27" s="171"/>
    </row>
    <row r="28" spans="1:6">
      <c r="A28" s="171" t="s">
        <v>18</v>
      </c>
      <c r="B28" s="171"/>
      <c r="C28" s="171"/>
      <c r="D28" s="171"/>
      <c r="E28" s="171"/>
      <c r="F28" s="171"/>
    </row>
    <row r="29" spans="1:6">
      <c r="A29" s="171" t="s">
        <v>19</v>
      </c>
      <c r="B29" s="171"/>
      <c r="C29" s="171"/>
      <c r="D29" s="171"/>
      <c r="E29" s="171"/>
      <c r="F29" s="171"/>
    </row>
  </sheetData>
  <mergeCells count="20">
    <mergeCell ref="A1:E1"/>
    <mergeCell ref="A11:F11"/>
    <mergeCell ref="A12:F12"/>
    <mergeCell ref="A13:F13"/>
    <mergeCell ref="A14:F14"/>
    <mergeCell ref="A15:F15"/>
    <mergeCell ref="A16:F16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</mergeCells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zoomScale="84" zoomScaleNormal="84" workbookViewId="0">
      <selection activeCell="F6" sqref="F6"/>
    </sheetView>
  </sheetViews>
  <sheetFormatPr defaultColWidth="11" defaultRowHeight="14.4" outlineLevelCol="4"/>
  <sheetData>
    <row r="1" spans="1:2">
      <c r="A1" s="94" t="s">
        <v>127</v>
      </c>
      <c r="B1" s="94"/>
    </row>
    <row r="3" spans="1:2">
      <c r="A3" s="24" t="s">
        <v>128</v>
      </c>
      <c r="B3" s="95">
        <v>3.86</v>
      </c>
    </row>
    <row r="4" spans="1:2">
      <c r="A4" s="24" t="s">
        <v>129</v>
      </c>
      <c r="B4" s="95">
        <v>5.58</v>
      </c>
    </row>
    <row r="7" spans="1:5">
      <c r="A7" s="85" t="s">
        <v>130</v>
      </c>
      <c r="B7" s="85"/>
      <c r="C7" s="85"/>
      <c r="D7" s="85"/>
      <c r="E7" s="85"/>
    </row>
    <row r="8" spans="2:4">
      <c r="B8" s="96" t="s">
        <v>131</v>
      </c>
      <c r="C8" s="96" t="s">
        <v>128</v>
      </c>
      <c r="D8" s="96" t="s">
        <v>129</v>
      </c>
    </row>
    <row r="9" spans="2:4">
      <c r="B9" s="97">
        <v>3000</v>
      </c>
      <c r="C9" s="97">
        <f>B9/3.86</f>
        <v>777.20207253886</v>
      </c>
      <c r="D9" s="97">
        <f>B9/5.58</f>
        <v>537.634408602151</v>
      </c>
    </row>
    <row r="10" spans="2:4">
      <c r="B10" s="98">
        <v>1000</v>
      </c>
      <c r="C10" s="97">
        <f t="shared" ref="C10:C11" si="0">B10/3.86</f>
        <v>259.067357512953</v>
      </c>
      <c r="D10" s="97">
        <f t="shared" ref="D10:D11" si="1">B10/5.58</f>
        <v>179.21146953405</v>
      </c>
    </row>
    <row r="11" spans="2:4">
      <c r="B11" s="97">
        <v>5700</v>
      </c>
      <c r="C11" s="97">
        <f t="shared" si="0"/>
        <v>1476.68393782383</v>
      </c>
      <c r="D11" s="97">
        <f t="shared" si="1"/>
        <v>1021.50537634409</v>
      </c>
    </row>
    <row r="12" spans="2:4">
      <c r="B12" s="99" t="s">
        <v>132</v>
      </c>
      <c r="C12" s="99"/>
      <c r="D12" s="99"/>
    </row>
    <row r="15" spans="1:5">
      <c r="A15" s="85" t="s">
        <v>133</v>
      </c>
      <c r="B15" s="85"/>
      <c r="C15" s="85"/>
      <c r="D15" s="85"/>
      <c r="E15" s="85"/>
    </row>
    <row r="16" spans="1:4">
      <c r="A16" s="100" t="s">
        <v>134</v>
      </c>
      <c r="B16" s="100" t="s">
        <v>135</v>
      </c>
      <c r="C16" s="100" t="s">
        <v>136</v>
      </c>
      <c r="D16" s="100" t="s">
        <v>137</v>
      </c>
    </row>
    <row r="17" spans="1:4">
      <c r="A17" s="24">
        <v>1700</v>
      </c>
      <c r="B17" s="24">
        <f>A17*3.86</f>
        <v>6562</v>
      </c>
      <c r="C17" s="24">
        <v>5000</v>
      </c>
      <c r="D17" s="24">
        <f>C17*5.58</f>
        <v>27900</v>
      </c>
    </row>
    <row r="18" spans="1:4">
      <c r="A18" s="24">
        <v>1000</v>
      </c>
      <c r="B18" s="24">
        <f t="shared" ref="B18:B19" si="2">A18*3.86</f>
        <v>3860</v>
      </c>
      <c r="C18" s="24">
        <v>1700</v>
      </c>
      <c r="D18" s="24">
        <f t="shared" ref="D18:D19" si="3">C18*5.58</f>
        <v>9486</v>
      </c>
    </row>
    <row r="19" spans="1:4">
      <c r="A19" s="24">
        <v>3200</v>
      </c>
      <c r="B19" s="24">
        <f t="shared" si="2"/>
        <v>12352</v>
      </c>
      <c r="C19" s="24">
        <v>4500</v>
      </c>
      <c r="D19" s="24">
        <f t="shared" si="3"/>
        <v>25110</v>
      </c>
    </row>
    <row r="20" spans="1:4">
      <c r="A20" s="99" t="s">
        <v>138</v>
      </c>
      <c r="B20" s="99"/>
      <c r="C20" s="99"/>
      <c r="D20" s="99"/>
    </row>
  </sheetData>
  <mergeCells count="5">
    <mergeCell ref="A1:B1"/>
    <mergeCell ref="A7:E7"/>
    <mergeCell ref="B12:D12"/>
    <mergeCell ref="A15:E15"/>
    <mergeCell ref="A20:D20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4"/>
  <sheetViews>
    <sheetView workbookViewId="0">
      <selection activeCell="L94" sqref="L94"/>
    </sheetView>
  </sheetViews>
  <sheetFormatPr defaultColWidth="11" defaultRowHeight="14.4" outlineLevelCol="1"/>
  <sheetData>
    <row r="1" spans="1:1">
      <c r="A1" t="s">
        <v>139</v>
      </c>
    </row>
    <row r="2" spans="1:1">
      <c r="A2" s="89">
        <v>2</v>
      </c>
    </row>
    <row r="5" spans="1:2">
      <c r="A5" s="90" t="s">
        <v>60</v>
      </c>
      <c r="B5" s="91" t="s">
        <v>140</v>
      </c>
    </row>
    <row r="7" spans="1:2">
      <c r="A7" s="92">
        <v>0</v>
      </c>
      <c r="B7" s="87">
        <f>SQRT(A7)</f>
        <v>0</v>
      </c>
    </row>
    <row r="8" spans="1:2">
      <c r="A8" s="93">
        <f>A7+2</f>
        <v>2</v>
      </c>
      <c r="B8" s="87">
        <f t="shared" ref="B8:B71" si="0">SQRT(A8)</f>
        <v>1.4142135623731</v>
      </c>
    </row>
    <row r="9" spans="1:2">
      <c r="A9" s="93">
        <f t="shared" ref="A9:A70" si="1">A8+2</f>
        <v>4</v>
      </c>
      <c r="B9" s="87">
        <f t="shared" si="0"/>
        <v>2</v>
      </c>
    </row>
    <row r="10" spans="1:2">
      <c r="A10" s="93">
        <f t="shared" si="1"/>
        <v>6</v>
      </c>
      <c r="B10" s="87">
        <f t="shared" si="0"/>
        <v>2.44948974278318</v>
      </c>
    </row>
    <row r="11" spans="1:2">
      <c r="A11" s="93">
        <f t="shared" si="1"/>
        <v>8</v>
      </c>
      <c r="B11" s="87">
        <f t="shared" si="0"/>
        <v>2.82842712474619</v>
      </c>
    </row>
    <row r="12" spans="1:2">
      <c r="A12" s="93">
        <f t="shared" si="1"/>
        <v>10</v>
      </c>
      <c r="B12" s="87">
        <f t="shared" si="0"/>
        <v>3.16227766016838</v>
      </c>
    </row>
    <row r="13" spans="1:2">
      <c r="A13" s="93">
        <f t="shared" si="1"/>
        <v>12</v>
      </c>
      <c r="B13" s="87">
        <f t="shared" si="0"/>
        <v>3.46410161513775</v>
      </c>
    </row>
    <row r="14" spans="1:2">
      <c r="A14" s="93">
        <f t="shared" si="1"/>
        <v>14</v>
      </c>
      <c r="B14" s="87">
        <f t="shared" si="0"/>
        <v>3.74165738677394</v>
      </c>
    </row>
    <row r="15" spans="1:2">
      <c r="A15" s="93">
        <f t="shared" si="1"/>
        <v>16</v>
      </c>
      <c r="B15" s="87">
        <f t="shared" si="0"/>
        <v>4</v>
      </c>
    </row>
    <row r="16" spans="1:2">
      <c r="A16" s="93">
        <f t="shared" si="1"/>
        <v>18</v>
      </c>
      <c r="B16" s="87">
        <f t="shared" si="0"/>
        <v>4.24264068711928</v>
      </c>
    </row>
    <row r="17" spans="1:2">
      <c r="A17" s="93">
        <f t="shared" si="1"/>
        <v>20</v>
      </c>
      <c r="B17" s="87">
        <f t="shared" si="0"/>
        <v>4.47213595499958</v>
      </c>
    </row>
    <row r="18" spans="1:2">
      <c r="A18" s="93">
        <f t="shared" si="1"/>
        <v>22</v>
      </c>
      <c r="B18" s="87">
        <f t="shared" si="0"/>
        <v>4.69041575982343</v>
      </c>
    </row>
    <row r="19" spans="1:2">
      <c r="A19" s="93">
        <f t="shared" si="1"/>
        <v>24</v>
      </c>
      <c r="B19" s="87">
        <f t="shared" si="0"/>
        <v>4.89897948556636</v>
      </c>
    </row>
    <row r="20" spans="1:2">
      <c r="A20" s="93">
        <f t="shared" si="1"/>
        <v>26</v>
      </c>
      <c r="B20" s="87">
        <f t="shared" si="0"/>
        <v>5.09901951359278</v>
      </c>
    </row>
    <row r="21" spans="1:2">
      <c r="A21" s="93">
        <f t="shared" si="1"/>
        <v>28</v>
      </c>
      <c r="B21" s="87">
        <f t="shared" si="0"/>
        <v>5.29150262212918</v>
      </c>
    </row>
    <row r="22" spans="1:2">
      <c r="A22" s="93">
        <f t="shared" si="1"/>
        <v>30</v>
      </c>
      <c r="B22" s="87">
        <f t="shared" si="0"/>
        <v>5.47722557505166</v>
      </c>
    </row>
    <row r="23" spans="1:2">
      <c r="A23" s="93">
        <f t="shared" si="1"/>
        <v>32</v>
      </c>
      <c r="B23" s="87">
        <f t="shared" si="0"/>
        <v>5.65685424949238</v>
      </c>
    </row>
    <row r="24" spans="1:2">
      <c r="A24" s="93">
        <f t="shared" si="1"/>
        <v>34</v>
      </c>
      <c r="B24" s="87">
        <f t="shared" si="0"/>
        <v>5.8309518948453</v>
      </c>
    </row>
    <row r="25" spans="1:2">
      <c r="A25" s="93">
        <f t="shared" si="1"/>
        <v>36</v>
      </c>
      <c r="B25" s="87">
        <f t="shared" si="0"/>
        <v>6</v>
      </c>
    </row>
    <row r="26" spans="1:2">
      <c r="A26" s="93">
        <f t="shared" si="1"/>
        <v>38</v>
      </c>
      <c r="B26" s="87">
        <f t="shared" si="0"/>
        <v>6.16441400296898</v>
      </c>
    </row>
    <row r="27" spans="1:2">
      <c r="A27" s="93">
        <f t="shared" si="1"/>
        <v>40</v>
      </c>
      <c r="B27" s="87">
        <f t="shared" si="0"/>
        <v>6.32455532033676</v>
      </c>
    </row>
    <row r="28" spans="1:2">
      <c r="A28" s="93">
        <f t="shared" si="1"/>
        <v>42</v>
      </c>
      <c r="B28" s="87">
        <f t="shared" si="0"/>
        <v>6.48074069840786</v>
      </c>
    </row>
    <row r="29" spans="1:2">
      <c r="A29" s="93">
        <f t="shared" si="1"/>
        <v>44</v>
      </c>
      <c r="B29" s="87">
        <f t="shared" si="0"/>
        <v>6.6332495807108</v>
      </c>
    </row>
    <row r="30" spans="1:2">
      <c r="A30" s="93">
        <f t="shared" si="1"/>
        <v>46</v>
      </c>
      <c r="B30" s="87">
        <f t="shared" si="0"/>
        <v>6.78232998312527</v>
      </c>
    </row>
    <row r="31" spans="1:2">
      <c r="A31" s="93">
        <f t="shared" si="1"/>
        <v>48</v>
      </c>
      <c r="B31" s="87">
        <f t="shared" si="0"/>
        <v>6.92820323027551</v>
      </c>
    </row>
    <row r="32" spans="1:2">
      <c r="A32" s="93">
        <f t="shared" si="1"/>
        <v>50</v>
      </c>
      <c r="B32" s="87">
        <f t="shared" si="0"/>
        <v>7.07106781186548</v>
      </c>
    </row>
    <row r="33" spans="1:2">
      <c r="A33" s="93">
        <f t="shared" si="1"/>
        <v>52</v>
      </c>
      <c r="B33" s="87">
        <f t="shared" si="0"/>
        <v>7.21110255092798</v>
      </c>
    </row>
    <row r="34" spans="1:2">
      <c r="A34" s="93">
        <f t="shared" si="1"/>
        <v>54</v>
      </c>
      <c r="B34" s="87">
        <f t="shared" si="0"/>
        <v>7.34846922834953</v>
      </c>
    </row>
    <row r="35" spans="1:2">
      <c r="A35" s="93">
        <f t="shared" si="1"/>
        <v>56</v>
      </c>
      <c r="B35" s="87">
        <f t="shared" si="0"/>
        <v>7.48331477354788</v>
      </c>
    </row>
    <row r="36" spans="1:2">
      <c r="A36" s="93">
        <f t="shared" si="1"/>
        <v>58</v>
      </c>
      <c r="B36" s="87">
        <f t="shared" si="0"/>
        <v>7.61577310586391</v>
      </c>
    </row>
    <row r="37" spans="1:2">
      <c r="A37" s="93">
        <f t="shared" si="1"/>
        <v>60</v>
      </c>
      <c r="B37" s="87">
        <f t="shared" si="0"/>
        <v>7.74596669241483</v>
      </c>
    </row>
    <row r="38" spans="1:2">
      <c r="A38" s="93">
        <f t="shared" si="1"/>
        <v>62</v>
      </c>
      <c r="B38" s="87">
        <f t="shared" si="0"/>
        <v>7.87400787401181</v>
      </c>
    </row>
    <row r="39" spans="1:2">
      <c r="A39" s="93">
        <f t="shared" si="1"/>
        <v>64</v>
      </c>
      <c r="B39" s="87">
        <f t="shared" si="0"/>
        <v>8</v>
      </c>
    </row>
    <row r="40" spans="1:2">
      <c r="A40" s="93">
        <f t="shared" si="1"/>
        <v>66</v>
      </c>
      <c r="B40" s="87">
        <f t="shared" si="0"/>
        <v>8.12403840463596</v>
      </c>
    </row>
    <row r="41" spans="1:2">
      <c r="A41" s="93">
        <f t="shared" si="1"/>
        <v>68</v>
      </c>
      <c r="B41" s="87">
        <f t="shared" si="0"/>
        <v>8.24621125123532</v>
      </c>
    </row>
    <row r="42" spans="1:2">
      <c r="A42" s="93">
        <f t="shared" si="1"/>
        <v>70</v>
      </c>
      <c r="B42" s="87">
        <f t="shared" si="0"/>
        <v>8.36660026534076</v>
      </c>
    </row>
    <row r="43" spans="1:2">
      <c r="A43" s="93">
        <f t="shared" si="1"/>
        <v>72</v>
      </c>
      <c r="B43" s="87">
        <f t="shared" si="0"/>
        <v>8.48528137423857</v>
      </c>
    </row>
    <row r="44" spans="1:2">
      <c r="A44" s="93">
        <f t="shared" si="1"/>
        <v>74</v>
      </c>
      <c r="B44" s="87">
        <f t="shared" si="0"/>
        <v>8.60232526704263</v>
      </c>
    </row>
    <row r="45" spans="1:2">
      <c r="A45" s="93">
        <f t="shared" si="1"/>
        <v>76</v>
      </c>
      <c r="B45" s="87">
        <f t="shared" si="0"/>
        <v>8.71779788708135</v>
      </c>
    </row>
    <row r="46" spans="1:2">
      <c r="A46" s="93">
        <f t="shared" si="1"/>
        <v>78</v>
      </c>
      <c r="B46" s="87">
        <f t="shared" si="0"/>
        <v>8.83176086632785</v>
      </c>
    </row>
    <row r="47" spans="1:2">
      <c r="A47" s="93">
        <f t="shared" si="1"/>
        <v>80</v>
      </c>
      <c r="B47" s="87">
        <f t="shared" si="0"/>
        <v>8.94427190999916</v>
      </c>
    </row>
    <row r="48" spans="1:2">
      <c r="A48" s="93">
        <f t="shared" si="1"/>
        <v>82</v>
      </c>
      <c r="B48" s="87">
        <f t="shared" si="0"/>
        <v>9.05538513813742</v>
      </c>
    </row>
    <row r="49" spans="1:2">
      <c r="A49" s="93">
        <f t="shared" si="1"/>
        <v>84</v>
      </c>
      <c r="B49" s="87">
        <f t="shared" si="0"/>
        <v>9.16515138991168</v>
      </c>
    </row>
    <row r="50" spans="1:2">
      <c r="A50" s="93">
        <f t="shared" si="1"/>
        <v>86</v>
      </c>
      <c r="B50" s="87">
        <f t="shared" si="0"/>
        <v>9.2736184954957</v>
      </c>
    </row>
    <row r="51" spans="1:2">
      <c r="A51" s="93">
        <f t="shared" si="1"/>
        <v>88</v>
      </c>
      <c r="B51" s="87">
        <f t="shared" si="0"/>
        <v>9.38083151964686</v>
      </c>
    </row>
    <row r="52" spans="1:2">
      <c r="A52" s="93">
        <f t="shared" si="1"/>
        <v>90</v>
      </c>
      <c r="B52" s="87">
        <f t="shared" si="0"/>
        <v>9.48683298050514</v>
      </c>
    </row>
    <row r="53" spans="1:2">
      <c r="A53" s="93">
        <f t="shared" si="1"/>
        <v>92</v>
      </c>
      <c r="B53" s="87">
        <f t="shared" si="0"/>
        <v>9.59166304662544</v>
      </c>
    </row>
    <row r="54" spans="1:2">
      <c r="A54" s="93">
        <f t="shared" si="1"/>
        <v>94</v>
      </c>
      <c r="B54" s="87">
        <f t="shared" si="0"/>
        <v>9.69535971483266</v>
      </c>
    </row>
    <row r="55" spans="1:2">
      <c r="A55" s="93">
        <f t="shared" si="1"/>
        <v>96</v>
      </c>
      <c r="B55" s="87">
        <f t="shared" si="0"/>
        <v>9.79795897113271</v>
      </c>
    </row>
    <row r="56" spans="1:2">
      <c r="A56" s="93">
        <f t="shared" si="1"/>
        <v>98</v>
      </c>
      <c r="B56" s="87">
        <f t="shared" si="0"/>
        <v>9.89949493661167</v>
      </c>
    </row>
    <row r="57" spans="1:2">
      <c r="A57" s="93">
        <f t="shared" si="1"/>
        <v>100</v>
      </c>
      <c r="B57" s="87">
        <f t="shared" si="0"/>
        <v>10</v>
      </c>
    </row>
    <row r="58" spans="1:2">
      <c r="A58" s="93">
        <f t="shared" si="1"/>
        <v>102</v>
      </c>
      <c r="B58" s="87">
        <f t="shared" si="0"/>
        <v>10.0995049383621</v>
      </c>
    </row>
    <row r="59" spans="1:2">
      <c r="A59" s="93">
        <f t="shared" si="1"/>
        <v>104</v>
      </c>
      <c r="B59" s="87">
        <f t="shared" si="0"/>
        <v>10.1980390271856</v>
      </c>
    </row>
    <row r="60" spans="1:2">
      <c r="A60" s="93">
        <f t="shared" si="1"/>
        <v>106</v>
      </c>
      <c r="B60" s="87">
        <f t="shared" si="0"/>
        <v>10.295630140987</v>
      </c>
    </row>
    <row r="61" spans="1:2">
      <c r="A61" s="93">
        <f t="shared" si="1"/>
        <v>108</v>
      </c>
      <c r="B61" s="87">
        <f t="shared" si="0"/>
        <v>10.3923048454133</v>
      </c>
    </row>
    <row r="62" spans="1:2">
      <c r="A62" s="93">
        <f t="shared" si="1"/>
        <v>110</v>
      </c>
      <c r="B62" s="87">
        <f t="shared" si="0"/>
        <v>10.4880884817015</v>
      </c>
    </row>
    <row r="63" spans="1:2">
      <c r="A63" s="93">
        <f t="shared" si="1"/>
        <v>112</v>
      </c>
      <c r="B63" s="87">
        <f t="shared" si="0"/>
        <v>10.5830052442584</v>
      </c>
    </row>
    <row r="64" spans="1:2">
      <c r="A64" s="93">
        <f t="shared" si="1"/>
        <v>114</v>
      </c>
      <c r="B64" s="87">
        <f t="shared" si="0"/>
        <v>10.6770782520313</v>
      </c>
    </row>
    <row r="65" spans="1:2">
      <c r="A65" s="93">
        <f t="shared" si="1"/>
        <v>116</v>
      </c>
      <c r="B65" s="87">
        <f t="shared" si="0"/>
        <v>10.770329614269</v>
      </c>
    </row>
    <row r="66" spans="1:2">
      <c r="A66" s="93">
        <f t="shared" si="1"/>
        <v>118</v>
      </c>
      <c r="B66" s="87">
        <f t="shared" si="0"/>
        <v>10.8627804912002</v>
      </c>
    </row>
    <row r="67" spans="1:2">
      <c r="A67" s="93">
        <f t="shared" si="1"/>
        <v>120</v>
      </c>
      <c r="B67" s="87">
        <f t="shared" si="0"/>
        <v>10.9544511501033</v>
      </c>
    </row>
    <row r="68" spans="1:2">
      <c r="A68" s="93">
        <f t="shared" si="1"/>
        <v>122</v>
      </c>
      <c r="B68" s="87">
        <f t="shared" si="0"/>
        <v>11.0453610171873</v>
      </c>
    </row>
    <row r="69" spans="1:2">
      <c r="A69" s="93">
        <f t="shared" si="1"/>
        <v>124</v>
      </c>
      <c r="B69" s="87">
        <f t="shared" si="0"/>
        <v>11.13552872566</v>
      </c>
    </row>
    <row r="70" spans="1:2">
      <c r="A70" s="93">
        <f t="shared" si="1"/>
        <v>126</v>
      </c>
      <c r="B70" s="87">
        <f t="shared" si="0"/>
        <v>11.2249721603218</v>
      </c>
    </row>
    <row r="71" spans="1:2">
      <c r="A71" s="93">
        <f t="shared" ref="A71:A94" si="2">A70+2</f>
        <v>128</v>
      </c>
      <c r="B71" s="87">
        <f t="shared" si="0"/>
        <v>11.3137084989848</v>
      </c>
    </row>
    <row r="72" spans="1:2">
      <c r="A72" s="93">
        <f t="shared" si="2"/>
        <v>130</v>
      </c>
      <c r="B72" s="87">
        <f t="shared" ref="B72:B101" si="3">SQRT(A72)</f>
        <v>11.4017542509914</v>
      </c>
    </row>
    <row r="73" spans="1:2">
      <c r="A73" s="93">
        <f t="shared" si="2"/>
        <v>132</v>
      </c>
      <c r="B73" s="87">
        <f t="shared" si="3"/>
        <v>11.4891252930761</v>
      </c>
    </row>
    <row r="74" spans="1:2">
      <c r="A74" s="93">
        <f t="shared" si="2"/>
        <v>134</v>
      </c>
      <c r="B74" s="87">
        <f t="shared" si="3"/>
        <v>11.5758369027902</v>
      </c>
    </row>
    <row r="75" spans="1:2">
      <c r="A75" s="93">
        <f t="shared" si="2"/>
        <v>136</v>
      </c>
      <c r="B75" s="87">
        <f t="shared" si="3"/>
        <v>11.6619037896906</v>
      </c>
    </row>
    <row r="76" spans="1:2">
      <c r="A76" s="93">
        <f t="shared" si="2"/>
        <v>138</v>
      </c>
      <c r="B76" s="87">
        <f t="shared" si="3"/>
        <v>11.7473401244707</v>
      </c>
    </row>
    <row r="77" spans="1:2">
      <c r="A77" s="93">
        <f t="shared" si="2"/>
        <v>140</v>
      </c>
      <c r="B77" s="87">
        <f t="shared" si="3"/>
        <v>11.8321595661992</v>
      </c>
    </row>
    <row r="78" spans="1:2">
      <c r="A78" s="93">
        <f t="shared" si="2"/>
        <v>142</v>
      </c>
      <c r="B78" s="87">
        <f t="shared" si="3"/>
        <v>11.916375287813</v>
      </c>
    </row>
    <row r="79" spans="1:2">
      <c r="A79" s="93">
        <f t="shared" si="2"/>
        <v>144</v>
      </c>
      <c r="B79" s="87">
        <f t="shared" si="3"/>
        <v>12</v>
      </c>
    </row>
    <row r="80" spans="1:2">
      <c r="A80" s="93">
        <f t="shared" si="2"/>
        <v>146</v>
      </c>
      <c r="B80" s="87">
        <f t="shared" si="3"/>
        <v>12.0830459735946</v>
      </c>
    </row>
    <row r="81" spans="1:2">
      <c r="A81" s="93">
        <f t="shared" si="2"/>
        <v>148</v>
      </c>
      <c r="B81" s="87">
        <f t="shared" si="3"/>
        <v>12.1655250605964</v>
      </c>
    </row>
    <row r="82" spans="1:2">
      <c r="A82" s="93">
        <f t="shared" si="2"/>
        <v>150</v>
      </c>
      <c r="B82" s="87">
        <f t="shared" si="3"/>
        <v>12.2474487139159</v>
      </c>
    </row>
    <row r="83" spans="1:2">
      <c r="A83" s="93">
        <f t="shared" si="2"/>
        <v>152</v>
      </c>
      <c r="B83" s="87">
        <f t="shared" si="3"/>
        <v>12.328828005938</v>
      </c>
    </row>
    <row r="84" spans="1:2">
      <c r="A84" s="93">
        <f t="shared" si="2"/>
        <v>154</v>
      </c>
      <c r="B84" s="87">
        <f t="shared" si="3"/>
        <v>12.4096736459909</v>
      </c>
    </row>
    <row r="85" spans="1:2">
      <c r="A85" s="93">
        <f t="shared" si="2"/>
        <v>156</v>
      </c>
      <c r="B85" s="87">
        <f t="shared" si="3"/>
        <v>12.4899959967968</v>
      </c>
    </row>
    <row r="86" spans="1:2">
      <c r="A86" s="93">
        <f t="shared" si="2"/>
        <v>158</v>
      </c>
      <c r="B86" s="87">
        <f t="shared" si="3"/>
        <v>12.5698050899765</v>
      </c>
    </row>
    <row r="87" spans="1:2">
      <c r="A87" s="93">
        <f t="shared" si="2"/>
        <v>160</v>
      </c>
      <c r="B87" s="87">
        <f t="shared" si="3"/>
        <v>12.6491106406735</v>
      </c>
    </row>
    <row r="88" spans="1:2">
      <c r="A88" s="93">
        <f t="shared" si="2"/>
        <v>162</v>
      </c>
      <c r="B88" s="87">
        <f t="shared" si="3"/>
        <v>12.7279220613579</v>
      </c>
    </row>
    <row r="89" spans="1:2">
      <c r="A89" s="93">
        <f t="shared" si="2"/>
        <v>164</v>
      </c>
      <c r="B89" s="87">
        <f t="shared" si="3"/>
        <v>12.8062484748657</v>
      </c>
    </row>
    <row r="90" spans="1:2">
      <c r="A90" s="93">
        <f t="shared" si="2"/>
        <v>166</v>
      </c>
      <c r="B90" s="87">
        <f t="shared" si="3"/>
        <v>12.8840987267251</v>
      </c>
    </row>
    <row r="91" spans="1:2">
      <c r="A91" s="93">
        <f t="shared" si="2"/>
        <v>168</v>
      </c>
      <c r="B91" s="87">
        <f t="shared" si="3"/>
        <v>12.9614813968157</v>
      </c>
    </row>
    <row r="92" spans="1:2">
      <c r="A92" s="93">
        <f t="shared" si="2"/>
        <v>170</v>
      </c>
      <c r="B92" s="87">
        <f t="shared" si="3"/>
        <v>13.0384048104053</v>
      </c>
    </row>
    <row r="93" spans="1:2">
      <c r="A93" s="93">
        <f t="shared" si="2"/>
        <v>172</v>
      </c>
      <c r="B93" s="87">
        <f t="shared" si="3"/>
        <v>13.114877048604</v>
      </c>
    </row>
    <row r="94" spans="1:2">
      <c r="A94" s="93">
        <f t="shared" si="2"/>
        <v>174</v>
      </c>
      <c r="B94" s="87">
        <f t="shared" si="3"/>
        <v>13.1909059582729</v>
      </c>
    </row>
    <row r="95" spans="1:2">
      <c r="A95" s="93">
        <f t="shared" ref="A95:A101" si="4">A94+2</f>
        <v>176</v>
      </c>
      <c r="B95" s="87">
        <f t="shared" si="3"/>
        <v>13.2664991614216</v>
      </c>
    </row>
    <row r="96" spans="1:2">
      <c r="A96" s="93">
        <f t="shared" si="4"/>
        <v>178</v>
      </c>
      <c r="B96" s="87">
        <f t="shared" si="3"/>
        <v>13.3416640641263</v>
      </c>
    </row>
    <row r="97" spans="1:2">
      <c r="A97" s="93">
        <f t="shared" si="4"/>
        <v>180</v>
      </c>
      <c r="B97" s="87">
        <f t="shared" si="3"/>
        <v>13.4164078649987</v>
      </c>
    </row>
    <row r="98" spans="1:2">
      <c r="A98" s="93">
        <f t="shared" si="4"/>
        <v>182</v>
      </c>
      <c r="B98" s="87">
        <f t="shared" si="3"/>
        <v>13.490737563232</v>
      </c>
    </row>
    <row r="99" spans="1:2">
      <c r="A99" s="93">
        <f t="shared" si="4"/>
        <v>184</v>
      </c>
      <c r="B99" s="87">
        <f t="shared" si="3"/>
        <v>13.5646599662505</v>
      </c>
    </row>
    <row r="100" spans="1:2">
      <c r="A100" s="93">
        <f t="shared" si="4"/>
        <v>186</v>
      </c>
      <c r="B100" s="87">
        <f t="shared" si="3"/>
        <v>13.6381816969859</v>
      </c>
    </row>
    <row r="101" spans="1:2">
      <c r="A101" s="93">
        <f t="shared" si="4"/>
        <v>188</v>
      </c>
      <c r="B101" s="87">
        <f t="shared" si="3"/>
        <v>13.7113092008021</v>
      </c>
    </row>
    <row r="102" spans="1:1">
      <c r="A102" s="93"/>
    </row>
    <row r="103" spans="1:1">
      <c r="A103" s="93"/>
    </row>
    <row r="104" spans="1:1">
      <c r="A104" s="93"/>
    </row>
  </sheetData>
  <pageMargins left="0.7" right="0.7" top="0.75" bottom="0.75" header="0.3" footer="0.3"/>
  <pageSetup paperSize="1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7"/>
  <sheetViews>
    <sheetView topLeftCell="B1" workbookViewId="0">
      <selection activeCell="B5" sqref="B5"/>
    </sheetView>
  </sheetViews>
  <sheetFormatPr defaultColWidth="11" defaultRowHeight="14.4" outlineLevelCol="2"/>
  <cols>
    <col min="1" max="1" width="13.712962962963" customWidth="1"/>
    <col min="3" max="3" width="12" customWidth="1"/>
  </cols>
  <sheetData>
    <row r="1" spans="1:1">
      <c r="A1" t="s">
        <v>141</v>
      </c>
    </row>
    <row r="2" spans="1:1">
      <c r="A2" s="84">
        <v>10</v>
      </c>
    </row>
    <row r="4" spans="1:3">
      <c r="A4" s="85" t="s">
        <v>142</v>
      </c>
      <c r="B4" s="86" t="s">
        <v>60</v>
      </c>
      <c r="C4" t="s">
        <v>143</v>
      </c>
    </row>
    <row r="5" spans="1:3">
      <c r="A5">
        <v>-360</v>
      </c>
      <c r="B5">
        <f>RADIANS(A5)</f>
        <v>-6.28318530717959</v>
      </c>
      <c r="C5">
        <f>SIN(B5)</f>
        <v>2.44929359829471e-16</v>
      </c>
    </row>
    <row r="6" spans="1:3">
      <c r="A6">
        <f>A5+10</f>
        <v>-350</v>
      </c>
      <c r="B6">
        <f t="shared" ref="B6:B69" si="0">RADIANS(A6)</f>
        <v>-6.10865238198015</v>
      </c>
      <c r="C6">
        <f>SIN(B6)</f>
        <v>0.17364817766693</v>
      </c>
    </row>
    <row r="7" spans="1:3">
      <c r="A7">
        <f t="shared" ref="A7:A70" si="1">A6+10</f>
        <v>-340</v>
      </c>
      <c r="B7">
        <f t="shared" si="0"/>
        <v>-5.93411945678072</v>
      </c>
      <c r="C7">
        <f>SIN(B7)</f>
        <v>0.342020143325669</v>
      </c>
    </row>
    <row r="8" spans="1:3">
      <c r="A8">
        <f t="shared" si="1"/>
        <v>-330</v>
      </c>
      <c r="B8">
        <f t="shared" si="0"/>
        <v>-5.75958653158129</v>
      </c>
      <c r="C8">
        <f t="shared" ref="C8:C71" si="2">SIN(B8)</f>
        <v>0.5</v>
      </c>
    </row>
    <row r="9" spans="1:3">
      <c r="A9">
        <f t="shared" si="1"/>
        <v>-320</v>
      </c>
      <c r="B9">
        <f t="shared" si="0"/>
        <v>-5.58505360638185</v>
      </c>
      <c r="C9">
        <f t="shared" si="2"/>
        <v>0.64278760968654</v>
      </c>
    </row>
    <row r="10" spans="1:3">
      <c r="A10">
        <f t="shared" si="1"/>
        <v>-310</v>
      </c>
      <c r="B10">
        <f t="shared" si="0"/>
        <v>-5.41052068118242</v>
      </c>
      <c r="C10">
        <f t="shared" si="2"/>
        <v>0.766044443118978</v>
      </c>
    </row>
    <row r="11" spans="1:3">
      <c r="A11">
        <f t="shared" si="1"/>
        <v>-300</v>
      </c>
      <c r="B11">
        <f t="shared" si="0"/>
        <v>-5.23598775598299</v>
      </c>
      <c r="C11">
        <f t="shared" si="2"/>
        <v>0.866025403784439</v>
      </c>
    </row>
    <row r="12" spans="1:3">
      <c r="A12">
        <f t="shared" si="1"/>
        <v>-290</v>
      </c>
      <c r="B12">
        <f t="shared" si="0"/>
        <v>-5.06145483078356</v>
      </c>
      <c r="C12">
        <f t="shared" si="2"/>
        <v>0.939692620785908</v>
      </c>
    </row>
    <row r="13" spans="1:3">
      <c r="A13">
        <f t="shared" si="1"/>
        <v>-280</v>
      </c>
      <c r="B13">
        <f t="shared" si="0"/>
        <v>-4.88692190558412</v>
      </c>
      <c r="C13">
        <f t="shared" si="2"/>
        <v>0.984807753012208</v>
      </c>
    </row>
    <row r="14" spans="1:3">
      <c r="A14">
        <f t="shared" si="1"/>
        <v>-270</v>
      </c>
      <c r="B14">
        <f t="shared" si="0"/>
        <v>-4.71238898038469</v>
      </c>
      <c r="C14">
        <f t="shared" si="2"/>
        <v>1</v>
      </c>
    </row>
    <row r="15" spans="1:3">
      <c r="A15">
        <f t="shared" si="1"/>
        <v>-260</v>
      </c>
      <c r="B15">
        <f t="shared" si="0"/>
        <v>-4.53785605518526</v>
      </c>
      <c r="C15">
        <f t="shared" si="2"/>
        <v>0.984807753012208</v>
      </c>
    </row>
    <row r="16" spans="1:3">
      <c r="A16">
        <f t="shared" si="1"/>
        <v>-250</v>
      </c>
      <c r="B16">
        <f t="shared" si="0"/>
        <v>-4.36332312998582</v>
      </c>
      <c r="C16">
        <f t="shared" si="2"/>
        <v>0.939692620785908</v>
      </c>
    </row>
    <row r="17" spans="1:3">
      <c r="A17">
        <f t="shared" si="1"/>
        <v>-240</v>
      </c>
      <c r="B17">
        <f t="shared" si="0"/>
        <v>-4.18879020478639</v>
      </c>
      <c r="C17">
        <f t="shared" si="2"/>
        <v>0.866025403784438</v>
      </c>
    </row>
    <row r="18" spans="1:3">
      <c r="A18">
        <f t="shared" si="1"/>
        <v>-230</v>
      </c>
      <c r="B18">
        <f t="shared" si="0"/>
        <v>-4.01425727958696</v>
      </c>
      <c r="C18">
        <f t="shared" si="2"/>
        <v>0.766044443118978</v>
      </c>
    </row>
    <row r="19" spans="1:3">
      <c r="A19">
        <f t="shared" si="1"/>
        <v>-220</v>
      </c>
      <c r="B19">
        <f t="shared" si="0"/>
        <v>-3.83972435438752</v>
      </c>
      <c r="C19">
        <f t="shared" si="2"/>
        <v>0.642787609686539</v>
      </c>
    </row>
    <row r="20" spans="1:3">
      <c r="A20">
        <f t="shared" si="1"/>
        <v>-210</v>
      </c>
      <c r="B20">
        <f t="shared" si="0"/>
        <v>-3.66519142918809</v>
      </c>
      <c r="C20">
        <f t="shared" si="2"/>
        <v>0.5</v>
      </c>
    </row>
    <row r="21" spans="1:3">
      <c r="A21">
        <f t="shared" si="1"/>
        <v>-200</v>
      </c>
      <c r="B21">
        <f t="shared" si="0"/>
        <v>-3.49065850398866</v>
      </c>
      <c r="C21">
        <f t="shared" si="2"/>
        <v>0.342020143325669</v>
      </c>
    </row>
    <row r="22" spans="1:3">
      <c r="A22">
        <f t="shared" si="1"/>
        <v>-190</v>
      </c>
      <c r="B22">
        <f t="shared" si="0"/>
        <v>-3.31612557878923</v>
      </c>
      <c r="C22">
        <f t="shared" si="2"/>
        <v>0.17364817766693</v>
      </c>
    </row>
    <row r="23" spans="1:3">
      <c r="A23">
        <f t="shared" si="1"/>
        <v>-180</v>
      </c>
      <c r="B23">
        <f t="shared" si="0"/>
        <v>-3.14159265358979</v>
      </c>
      <c r="C23">
        <f t="shared" si="2"/>
        <v>-1.22464679914735e-16</v>
      </c>
    </row>
    <row r="24" spans="1:3">
      <c r="A24">
        <f t="shared" si="1"/>
        <v>-170</v>
      </c>
      <c r="B24">
        <f t="shared" si="0"/>
        <v>-2.96705972839036</v>
      </c>
      <c r="C24">
        <f t="shared" si="2"/>
        <v>-0.17364817766693</v>
      </c>
    </row>
    <row r="25" spans="1:3">
      <c r="A25">
        <f t="shared" si="1"/>
        <v>-160</v>
      </c>
      <c r="B25">
        <f t="shared" si="0"/>
        <v>-2.79252680319093</v>
      </c>
      <c r="C25">
        <f t="shared" si="2"/>
        <v>-0.342020143325669</v>
      </c>
    </row>
    <row r="26" spans="1:3">
      <c r="A26">
        <f t="shared" si="1"/>
        <v>-150</v>
      </c>
      <c r="B26">
        <f t="shared" si="0"/>
        <v>-2.61799387799149</v>
      </c>
      <c r="C26">
        <f t="shared" si="2"/>
        <v>-0.5</v>
      </c>
    </row>
    <row r="27" spans="1:3">
      <c r="A27">
        <f t="shared" si="1"/>
        <v>-140</v>
      </c>
      <c r="B27">
        <f t="shared" si="0"/>
        <v>-2.44346095279206</v>
      </c>
      <c r="C27">
        <f t="shared" si="2"/>
        <v>-0.642787609686539</v>
      </c>
    </row>
    <row r="28" spans="1:3">
      <c r="A28">
        <f t="shared" si="1"/>
        <v>-130</v>
      </c>
      <c r="B28">
        <f t="shared" si="0"/>
        <v>-2.26892802759263</v>
      </c>
      <c r="C28">
        <f t="shared" si="2"/>
        <v>-0.766044443118978</v>
      </c>
    </row>
    <row r="29" spans="1:3">
      <c r="A29">
        <f t="shared" si="1"/>
        <v>-120</v>
      </c>
      <c r="B29">
        <f t="shared" si="0"/>
        <v>-2.0943951023932</v>
      </c>
      <c r="C29">
        <f t="shared" si="2"/>
        <v>-0.866025403784439</v>
      </c>
    </row>
    <row r="30" spans="1:3">
      <c r="A30">
        <f t="shared" si="1"/>
        <v>-110</v>
      </c>
      <c r="B30">
        <f t="shared" si="0"/>
        <v>-1.91986217719376</v>
      </c>
      <c r="C30">
        <f t="shared" si="2"/>
        <v>-0.939692620785908</v>
      </c>
    </row>
    <row r="31" spans="1:3">
      <c r="A31">
        <f t="shared" si="1"/>
        <v>-100</v>
      </c>
      <c r="B31">
        <f t="shared" si="0"/>
        <v>-1.74532925199433</v>
      </c>
      <c r="C31">
        <f t="shared" si="2"/>
        <v>-0.984807753012208</v>
      </c>
    </row>
    <row r="32" spans="1:3">
      <c r="A32">
        <f t="shared" si="1"/>
        <v>-90</v>
      </c>
      <c r="B32">
        <f t="shared" si="0"/>
        <v>-1.5707963267949</v>
      </c>
      <c r="C32">
        <f t="shared" si="2"/>
        <v>-1</v>
      </c>
    </row>
    <row r="33" spans="1:3">
      <c r="A33">
        <f t="shared" si="1"/>
        <v>-80</v>
      </c>
      <c r="B33">
        <f t="shared" si="0"/>
        <v>-1.39626340159546</v>
      </c>
      <c r="C33">
        <f t="shared" si="2"/>
        <v>-0.984807753012208</v>
      </c>
    </row>
    <row r="34" spans="1:3">
      <c r="A34">
        <f t="shared" si="1"/>
        <v>-70</v>
      </c>
      <c r="B34">
        <f t="shared" si="0"/>
        <v>-1.22173047639603</v>
      </c>
      <c r="C34">
        <f t="shared" si="2"/>
        <v>-0.939692620785908</v>
      </c>
    </row>
    <row r="35" spans="1:3">
      <c r="A35">
        <f t="shared" si="1"/>
        <v>-60</v>
      </c>
      <c r="B35">
        <f t="shared" si="0"/>
        <v>-1.0471975511966</v>
      </c>
      <c r="C35">
        <f t="shared" si="2"/>
        <v>-0.866025403784439</v>
      </c>
    </row>
    <row r="36" spans="1:3">
      <c r="A36">
        <f t="shared" si="1"/>
        <v>-50</v>
      </c>
      <c r="B36">
        <f t="shared" si="0"/>
        <v>-0.872664625997165</v>
      </c>
      <c r="C36">
        <f t="shared" si="2"/>
        <v>-0.766044443118978</v>
      </c>
    </row>
    <row r="37" spans="1:3">
      <c r="A37">
        <f t="shared" si="1"/>
        <v>-40</v>
      </c>
      <c r="B37">
        <f t="shared" si="0"/>
        <v>-0.698131700797732</v>
      </c>
      <c r="C37">
        <f t="shared" si="2"/>
        <v>-0.642787609686539</v>
      </c>
    </row>
    <row r="38" spans="1:3">
      <c r="A38">
        <f t="shared" si="1"/>
        <v>-30</v>
      </c>
      <c r="B38">
        <f t="shared" si="0"/>
        <v>-0.523598775598299</v>
      </c>
      <c r="C38">
        <f t="shared" si="2"/>
        <v>-0.5</v>
      </c>
    </row>
    <row r="39" spans="1:3">
      <c r="A39">
        <f t="shared" si="1"/>
        <v>-20</v>
      </c>
      <c r="B39">
        <f t="shared" si="0"/>
        <v>-0.349065850398866</v>
      </c>
      <c r="C39">
        <f t="shared" si="2"/>
        <v>-0.342020143325669</v>
      </c>
    </row>
    <row r="40" spans="1:3">
      <c r="A40">
        <f t="shared" si="1"/>
        <v>-10</v>
      </c>
      <c r="B40">
        <f t="shared" si="0"/>
        <v>-0.174532925199433</v>
      </c>
      <c r="C40">
        <f t="shared" si="2"/>
        <v>-0.17364817766693</v>
      </c>
    </row>
    <row r="41" spans="1:3">
      <c r="A41">
        <f t="shared" si="1"/>
        <v>0</v>
      </c>
      <c r="B41">
        <f t="shared" si="0"/>
        <v>0</v>
      </c>
      <c r="C41">
        <f t="shared" si="2"/>
        <v>0</v>
      </c>
    </row>
    <row r="42" spans="1:3">
      <c r="A42">
        <f t="shared" si="1"/>
        <v>10</v>
      </c>
      <c r="B42">
        <f t="shared" si="0"/>
        <v>0.174532925199433</v>
      </c>
      <c r="C42">
        <f t="shared" si="2"/>
        <v>0.17364817766693</v>
      </c>
    </row>
    <row r="43" spans="1:3">
      <c r="A43">
        <f t="shared" si="1"/>
        <v>20</v>
      </c>
      <c r="B43">
        <f t="shared" si="0"/>
        <v>0.349065850398866</v>
      </c>
      <c r="C43">
        <f t="shared" si="2"/>
        <v>0.342020143325669</v>
      </c>
    </row>
    <row r="44" spans="1:3">
      <c r="A44">
        <f t="shared" si="1"/>
        <v>30</v>
      </c>
      <c r="B44">
        <f t="shared" si="0"/>
        <v>0.523598775598299</v>
      </c>
      <c r="C44">
        <f t="shared" si="2"/>
        <v>0.5</v>
      </c>
    </row>
    <row r="45" spans="1:3">
      <c r="A45">
        <f t="shared" si="1"/>
        <v>40</v>
      </c>
      <c r="B45">
        <f t="shared" si="0"/>
        <v>0.698131700797732</v>
      </c>
      <c r="C45">
        <f t="shared" si="2"/>
        <v>0.642787609686539</v>
      </c>
    </row>
    <row r="46" spans="1:3">
      <c r="A46">
        <f t="shared" si="1"/>
        <v>50</v>
      </c>
      <c r="B46">
        <f t="shared" si="0"/>
        <v>0.872664625997165</v>
      </c>
      <c r="C46">
        <f t="shared" si="2"/>
        <v>0.766044443118978</v>
      </c>
    </row>
    <row r="47" spans="1:3">
      <c r="A47">
        <f t="shared" si="1"/>
        <v>60</v>
      </c>
      <c r="B47">
        <f t="shared" si="0"/>
        <v>1.0471975511966</v>
      </c>
      <c r="C47">
        <f t="shared" si="2"/>
        <v>0.866025403784439</v>
      </c>
    </row>
    <row r="48" spans="1:3">
      <c r="A48">
        <f t="shared" si="1"/>
        <v>70</v>
      </c>
      <c r="B48">
        <f t="shared" si="0"/>
        <v>1.22173047639603</v>
      </c>
      <c r="C48">
        <f t="shared" si="2"/>
        <v>0.939692620785908</v>
      </c>
    </row>
    <row r="49" spans="1:3">
      <c r="A49">
        <f t="shared" si="1"/>
        <v>80</v>
      </c>
      <c r="B49">
        <f t="shared" si="0"/>
        <v>1.39626340159546</v>
      </c>
      <c r="C49">
        <f t="shared" si="2"/>
        <v>0.984807753012208</v>
      </c>
    </row>
    <row r="50" spans="1:3">
      <c r="A50">
        <f t="shared" si="1"/>
        <v>90</v>
      </c>
      <c r="B50">
        <f t="shared" si="0"/>
        <v>1.5707963267949</v>
      </c>
      <c r="C50">
        <f t="shared" si="2"/>
        <v>1</v>
      </c>
    </row>
    <row r="51" spans="1:3">
      <c r="A51">
        <f t="shared" si="1"/>
        <v>100</v>
      </c>
      <c r="B51">
        <f t="shared" si="0"/>
        <v>1.74532925199433</v>
      </c>
      <c r="C51">
        <f t="shared" si="2"/>
        <v>0.984807753012208</v>
      </c>
    </row>
    <row r="52" spans="1:3">
      <c r="A52">
        <f t="shared" si="1"/>
        <v>110</v>
      </c>
      <c r="B52">
        <f t="shared" si="0"/>
        <v>1.91986217719376</v>
      </c>
      <c r="C52">
        <f t="shared" si="2"/>
        <v>0.939692620785908</v>
      </c>
    </row>
    <row r="53" spans="1:3">
      <c r="A53">
        <f t="shared" si="1"/>
        <v>120</v>
      </c>
      <c r="B53">
        <f t="shared" si="0"/>
        <v>2.0943951023932</v>
      </c>
      <c r="C53">
        <f t="shared" si="2"/>
        <v>0.866025403784439</v>
      </c>
    </row>
    <row r="54" spans="1:3">
      <c r="A54">
        <f t="shared" si="1"/>
        <v>130</v>
      </c>
      <c r="B54">
        <f t="shared" si="0"/>
        <v>2.26892802759263</v>
      </c>
      <c r="C54">
        <f t="shared" si="2"/>
        <v>0.766044443118978</v>
      </c>
    </row>
    <row r="55" spans="1:3">
      <c r="A55">
        <f t="shared" si="1"/>
        <v>140</v>
      </c>
      <c r="B55">
        <f t="shared" si="0"/>
        <v>2.44346095279206</v>
      </c>
      <c r="C55">
        <f t="shared" si="2"/>
        <v>0.642787609686539</v>
      </c>
    </row>
    <row r="56" spans="1:3">
      <c r="A56">
        <f t="shared" si="1"/>
        <v>150</v>
      </c>
      <c r="B56">
        <f t="shared" si="0"/>
        <v>2.61799387799149</v>
      </c>
      <c r="C56">
        <f t="shared" si="2"/>
        <v>0.5</v>
      </c>
    </row>
    <row r="57" spans="1:3">
      <c r="A57">
        <f t="shared" si="1"/>
        <v>160</v>
      </c>
      <c r="B57">
        <f t="shared" si="0"/>
        <v>2.79252680319093</v>
      </c>
      <c r="C57">
        <f t="shared" si="2"/>
        <v>0.342020143325669</v>
      </c>
    </row>
    <row r="58" spans="1:3">
      <c r="A58">
        <f t="shared" si="1"/>
        <v>170</v>
      </c>
      <c r="B58">
        <f t="shared" si="0"/>
        <v>2.96705972839036</v>
      </c>
      <c r="C58">
        <f t="shared" si="2"/>
        <v>0.17364817766693</v>
      </c>
    </row>
    <row r="59" spans="1:3">
      <c r="A59">
        <f t="shared" si="1"/>
        <v>180</v>
      </c>
      <c r="B59">
        <f t="shared" si="0"/>
        <v>3.14159265358979</v>
      </c>
      <c r="C59">
        <f t="shared" si="2"/>
        <v>1.22464679914735e-16</v>
      </c>
    </row>
    <row r="60" spans="1:3">
      <c r="A60">
        <f t="shared" si="1"/>
        <v>190</v>
      </c>
      <c r="B60">
        <f t="shared" si="0"/>
        <v>3.31612557878923</v>
      </c>
      <c r="C60">
        <f t="shared" si="2"/>
        <v>-0.17364817766693</v>
      </c>
    </row>
    <row r="61" spans="1:3">
      <c r="A61">
        <f t="shared" si="1"/>
        <v>200</v>
      </c>
      <c r="B61">
        <f t="shared" si="0"/>
        <v>3.49065850398866</v>
      </c>
      <c r="C61">
        <f t="shared" si="2"/>
        <v>-0.342020143325669</v>
      </c>
    </row>
    <row r="62" spans="1:3">
      <c r="A62">
        <f t="shared" si="1"/>
        <v>210</v>
      </c>
      <c r="B62">
        <f t="shared" si="0"/>
        <v>3.66519142918809</v>
      </c>
      <c r="C62">
        <f t="shared" si="2"/>
        <v>-0.5</v>
      </c>
    </row>
    <row r="63" spans="1:3">
      <c r="A63">
        <f t="shared" si="1"/>
        <v>220</v>
      </c>
      <c r="B63">
        <f t="shared" si="0"/>
        <v>3.83972435438752</v>
      </c>
      <c r="C63">
        <f t="shared" si="2"/>
        <v>-0.642787609686539</v>
      </c>
    </row>
    <row r="64" spans="1:3">
      <c r="A64">
        <f t="shared" si="1"/>
        <v>230</v>
      </c>
      <c r="B64">
        <f t="shared" si="0"/>
        <v>4.01425727958696</v>
      </c>
      <c r="C64">
        <f t="shared" si="2"/>
        <v>-0.766044443118978</v>
      </c>
    </row>
    <row r="65" spans="1:3">
      <c r="A65">
        <f t="shared" si="1"/>
        <v>240</v>
      </c>
      <c r="B65">
        <f t="shared" si="0"/>
        <v>4.18879020478639</v>
      </c>
      <c r="C65">
        <f t="shared" si="2"/>
        <v>-0.866025403784438</v>
      </c>
    </row>
    <row r="66" spans="1:3">
      <c r="A66">
        <f t="shared" si="1"/>
        <v>250</v>
      </c>
      <c r="B66">
        <f t="shared" si="0"/>
        <v>4.36332312998582</v>
      </c>
      <c r="C66">
        <f t="shared" si="2"/>
        <v>-0.939692620785908</v>
      </c>
    </row>
    <row r="67" spans="1:3">
      <c r="A67">
        <f t="shared" si="1"/>
        <v>260</v>
      </c>
      <c r="B67">
        <f t="shared" si="0"/>
        <v>4.53785605518526</v>
      </c>
      <c r="C67">
        <f t="shared" si="2"/>
        <v>-0.984807753012208</v>
      </c>
    </row>
    <row r="68" spans="1:3">
      <c r="A68">
        <f t="shared" si="1"/>
        <v>270</v>
      </c>
      <c r="B68">
        <f t="shared" si="0"/>
        <v>4.71238898038469</v>
      </c>
      <c r="C68">
        <f t="shared" si="2"/>
        <v>-1</v>
      </c>
    </row>
    <row r="69" spans="1:3">
      <c r="A69">
        <f t="shared" si="1"/>
        <v>280</v>
      </c>
      <c r="B69">
        <f t="shared" si="0"/>
        <v>4.88692190558412</v>
      </c>
      <c r="C69">
        <f t="shared" si="2"/>
        <v>-0.984807753012208</v>
      </c>
    </row>
    <row r="70" spans="1:3">
      <c r="A70">
        <f t="shared" si="1"/>
        <v>290</v>
      </c>
      <c r="B70">
        <f t="shared" ref="B70:B77" si="3">RADIANS(A70)</f>
        <v>5.06145483078356</v>
      </c>
      <c r="C70">
        <f t="shared" si="2"/>
        <v>-0.939692620785908</v>
      </c>
    </row>
    <row r="71" spans="1:3">
      <c r="A71">
        <f t="shared" ref="A71:A72" si="4">A70+10</f>
        <v>300</v>
      </c>
      <c r="B71">
        <f t="shared" si="3"/>
        <v>5.23598775598299</v>
      </c>
      <c r="C71">
        <f t="shared" si="2"/>
        <v>-0.866025403784439</v>
      </c>
    </row>
    <row r="72" spans="1:3">
      <c r="A72">
        <f t="shared" si="4"/>
        <v>310</v>
      </c>
      <c r="B72">
        <f t="shared" si="3"/>
        <v>5.41052068118242</v>
      </c>
      <c r="C72">
        <f t="shared" ref="C72:C77" si="5">SIN(B72)</f>
        <v>-0.766044443118978</v>
      </c>
    </row>
    <row r="73" spans="1:3">
      <c r="A73">
        <f t="shared" ref="A73:A77" si="6">A72+10</f>
        <v>320</v>
      </c>
      <c r="B73">
        <f t="shared" si="3"/>
        <v>5.58505360638185</v>
      </c>
      <c r="C73">
        <f t="shared" si="5"/>
        <v>-0.64278760968654</v>
      </c>
    </row>
    <row r="74" spans="1:3">
      <c r="A74">
        <f t="shared" si="6"/>
        <v>330</v>
      </c>
      <c r="B74">
        <f t="shared" si="3"/>
        <v>5.75958653158129</v>
      </c>
      <c r="C74">
        <f t="shared" si="5"/>
        <v>-0.5</v>
      </c>
    </row>
    <row r="75" spans="1:3">
      <c r="A75">
        <f t="shared" si="6"/>
        <v>340</v>
      </c>
      <c r="B75">
        <f t="shared" si="3"/>
        <v>5.93411945678072</v>
      </c>
      <c r="C75">
        <f t="shared" si="5"/>
        <v>-0.342020143325669</v>
      </c>
    </row>
    <row r="76" spans="1:3">
      <c r="A76">
        <f t="shared" si="6"/>
        <v>350</v>
      </c>
      <c r="B76">
        <f t="shared" si="3"/>
        <v>6.10865238198015</v>
      </c>
      <c r="C76">
        <f t="shared" si="5"/>
        <v>-0.17364817766693</v>
      </c>
    </row>
    <row r="77" spans="1:3">
      <c r="A77">
        <f t="shared" si="6"/>
        <v>360</v>
      </c>
      <c r="B77">
        <f t="shared" si="3"/>
        <v>6.28318530717959</v>
      </c>
      <c r="C77">
        <f t="shared" si="5"/>
        <v>-2.44929359829471e-16</v>
      </c>
    </row>
  </sheetData>
  <pageMargins left="0.7" right="0.7" top="0.75" bottom="0.75" header="0.3" footer="0.3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8"/>
  <sheetViews>
    <sheetView workbookViewId="0">
      <selection activeCell="M8" sqref="M8"/>
    </sheetView>
  </sheetViews>
  <sheetFormatPr defaultColWidth="11" defaultRowHeight="14.4" outlineLevelCol="2"/>
  <cols>
    <col min="3" max="3" width="13.5740740740741" customWidth="1"/>
  </cols>
  <sheetData>
    <row r="1" spans="1:1">
      <c r="A1" t="s">
        <v>144</v>
      </c>
    </row>
    <row r="2" spans="1:1">
      <c r="A2">
        <v>10</v>
      </c>
    </row>
    <row r="5" spans="1:3">
      <c r="A5" s="85" t="s">
        <v>142</v>
      </c>
      <c r="B5" s="86" t="s">
        <v>60</v>
      </c>
      <c r="C5" t="s">
        <v>145</v>
      </c>
    </row>
    <row r="6" spans="1:3">
      <c r="A6">
        <v>-360</v>
      </c>
      <c r="B6">
        <f>RADIANS(A6)</f>
        <v>-6.28318530717959</v>
      </c>
      <c r="C6" s="88">
        <f>COS(B6)</f>
        <v>1</v>
      </c>
    </row>
    <row r="7" spans="1:3">
      <c r="A7">
        <f>A6+10</f>
        <v>-350</v>
      </c>
      <c r="B7">
        <f t="shared" ref="B7:B70" si="0">RADIANS(A7)</f>
        <v>-6.10865238198015</v>
      </c>
      <c r="C7" s="88">
        <f t="shared" ref="C7:C70" si="1">COS(B7)</f>
        <v>0.984807753012208</v>
      </c>
    </row>
    <row r="8" spans="1:3">
      <c r="A8">
        <f t="shared" ref="A8:A71" si="2">A7+10</f>
        <v>-340</v>
      </c>
      <c r="B8">
        <f t="shared" si="0"/>
        <v>-5.93411945678072</v>
      </c>
      <c r="C8" s="88">
        <f t="shared" si="1"/>
        <v>0.939692620785908</v>
      </c>
    </row>
    <row r="9" spans="1:3">
      <c r="A9">
        <f t="shared" si="2"/>
        <v>-330</v>
      </c>
      <c r="B9">
        <f t="shared" si="0"/>
        <v>-5.75958653158129</v>
      </c>
      <c r="C9" s="88">
        <f t="shared" si="1"/>
        <v>0.866025403784438</v>
      </c>
    </row>
    <row r="10" spans="1:3">
      <c r="A10">
        <f t="shared" si="2"/>
        <v>-320</v>
      </c>
      <c r="B10">
        <f t="shared" si="0"/>
        <v>-5.58505360638185</v>
      </c>
      <c r="C10" s="88">
        <f t="shared" si="1"/>
        <v>0.766044443118978</v>
      </c>
    </row>
    <row r="11" spans="1:3">
      <c r="A11">
        <f t="shared" si="2"/>
        <v>-310</v>
      </c>
      <c r="B11">
        <f t="shared" si="0"/>
        <v>-5.41052068118242</v>
      </c>
      <c r="C11" s="88">
        <f t="shared" si="1"/>
        <v>0.642787609686539</v>
      </c>
    </row>
    <row r="12" spans="1:3">
      <c r="A12">
        <f t="shared" si="2"/>
        <v>-300</v>
      </c>
      <c r="B12">
        <f t="shared" si="0"/>
        <v>-5.23598775598299</v>
      </c>
      <c r="C12" s="88">
        <f t="shared" si="1"/>
        <v>0.5</v>
      </c>
    </row>
    <row r="13" spans="1:3">
      <c r="A13">
        <f t="shared" si="2"/>
        <v>-290</v>
      </c>
      <c r="B13">
        <f t="shared" si="0"/>
        <v>-5.06145483078356</v>
      </c>
      <c r="C13" s="88">
        <f t="shared" si="1"/>
        <v>0.342020143325669</v>
      </c>
    </row>
    <row r="14" spans="1:3">
      <c r="A14">
        <f t="shared" si="2"/>
        <v>-280</v>
      </c>
      <c r="B14">
        <f t="shared" si="0"/>
        <v>-4.88692190558412</v>
      </c>
      <c r="C14" s="88">
        <f t="shared" si="1"/>
        <v>0.17364817766693</v>
      </c>
    </row>
    <row r="15" spans="1:3">
      <c r="A15">
        <f t="shared" si="2"/>
        <v>-270</v>
      </c>
      <c r="B15">
        <f t="shared" si="0"/>
        <v>-4.71238898038469</v>
      </c>
      <c r="C15" s="88">
        <f t="shared" si="1"/>
        <v>-1.83697019872103e-16</v>
      </c>
    </row>
    <row r="16" spans="1:3">
      <c r="A16">
        <f t="shared" si="2"/>
        <v>-260</v>
      </c>
      <c r="B16">
        <f t="shared" si="0"/>
        <v>-4.53785605518526</v>
      </c>
      <c r="C16" s="88">
        <f t="shared" si="1"/>
        <v>-0.17364817766693</v>
      </c>
    </row>
    <row r="17" spans="1:3">
      <c r="A17">
        <f t="shared" si="2"/>
        <v>-250</v>
      </c>
      <c r="B17">
        <f t="shared" si="0"/>
        <v>-4.36332312998582</v>
      </c>
      <c r="C17" s="88">
        <f t="shared" si="1"/>
        <v>-0.342020143325669</v>
      </c>
    </row>
    <row r="18" spans="1:3">
      <c r="A18">
        <f t="shared" si="2"/>
        <v>-240</v>
      </c>
      <c r="B18">
        <f t="shared" si="0"/>
        <v>-4.18879020478639</v>
      </c>
      <c r="C18" s="88">
        <f t="shared" si="1"/>
        <v>-0.5</v>
      </c>
    </row>
    <row r="19" spans="1:3">
      <c r="A19">
        <f t="shared" si="2"/>
        <v>-230</v>
      </c>
      <c r="B19">
        <f t="shared" si="0"/>
        <v>-4.01425727958696</v>
      </c>
      <c r="C19" s="88">
        <f t="shared" si="1"/>
        <v>-0.642787609686539</v>
      </c>
    </row>
    <row r="20" spans="1:3">
      <c r="A20">
        <f t="shared" si="2"/>
        <v>-220</v>
      </c>
      <c r="B20">
        <f t="shared" si="0"/>
        <v>-3.83972435438752</v>
      </c>
      <c r="C20" s="88">
        <f t="shared" si="1"/>
        <v>-0.766044443118978</v>
      </c>
    </row>
    <row r="21" spans="1:3">
      <c r="A21">
        <f t="shared" si="2"/>
        <v>-210</v>
      </c>
      <c r="B21">
        <f t="shared" si="0"/>
        <v>-3.66519142918809</v>
      </c>
      <c r="C21" s="88">
        <f t="shared" si="1"/>
        <v>-0.866025403784439</v>
      </c>
    </row>
    <row r="22" spans="1:3">
      <c r="A22">
        <f t="shared" si="2"/>
        <v>-200</v>
      </c>
      <c r="B22">
        <f t="shared" si="0"/>
        <v>-3.49065850398866</v>
      </c>
      <c r="C22" s="88">
        <f t="shared" si="1"/>
        <v>-0.939692620785908</v>
      </c>
    </row>
    <row r="23" spans="1:3">
      <c r="A23">
        <f t="shared" si="2"/>
        <v>-190</v>
      </c>
      <c r="B23">
        <f t="shared" si="0"/>
        <v>-3.31612557878923</v>
      </c>
      <c r="C23" s="88">
        <f t="shared" si="1"/>
        <v>-0.984807753012208</v>
      </c>
    </row>
    <row r="24" spans="1:3">
      <c r="A24">
        <f t="shared" si="2"/>
        <v>-180</v>
      </c>
      <c r="B24">
        <f t="shared" si="0"/>
        <v>-3.14159265358979</v>
      </c>
      <c r="C24" s="88">
        <f t="shared" si="1"/>
        <v>-1</v>
      </c>
    </row>
    <row r="25" spans="1:3">
      <c r="A25">
        <f t="shared" si="2"/>
        <v>-170</v>
      </c>
      <c r="B25">
        <f t="shared" si="0"/>
        <v>-2.96705972839036</v>
      </c>
      <c r="C25" s="88">
        <f t="shared" si="1"/>
        <v>-0.984807753012208</v>
      </c>
    </row>
    <row r="26" spans="1:3">
      <c r="A26">
        <f t="shared" si="2"/>
        <v>-160</v>
      </c>
      <c r="B26">
        <f t="shared" si="0"/>
        <v>-2.79252680319093</v>
      </c>
      <c r="C26" s="88">
        <f t="shared" si="1"/>
        <v>-0.939692620785908</v>
      </c>
    </row>
    <row r="27" spans="1:3">
      <c r="A27">
        <f t="shared" si="2"/>
        <v>-150</v>
      </c>
      <c r="B27">
        <f t="shared" si="0"/>
        <v>-2.61799387799149</v>
      </c>
      <c r="C27" s="88">
        <f t="shared" si="1"/>
        <v>-0.866025403784439</v>
      </c>
    </row>
    <row r="28" spans="1:3">
      <c r="A28">
        <f t="shared" si="2"/>
        <v>-140</v>
      </c>
      <c r="B28">
        <f t="shared" si="0"/>
        <v>-2.44346095279206</v>
      </c>
      <c r="C28" s="88">
        <f t="shared" si="1"/>
        <v>-0.766044443118978</v>
      </c>
    </row>
    <row r="29" spans="1:3">
      <c r="A29">
        <f t="shared" si="2"/>
        <v>-130</v>
      </c>
      <c r="B29">
        <f t="shared" si="0"/>
        <v>-2.26892802759263</v>
      </c>
      <c r="C29" s="88">
        <f t="shared" si="1"/>
        <v>-0.642787609686539</v>
      </c>
    </row>
    <row r="30" spans="1:3">
      <c r="A30">
        <f t="shared" si="2"/>
        <v>-120</v>
      </c>
      <c r="B30">
        <f t="shared" si="0"/>
        <v>-2.0943951023932</v>
      </c>
      <c r="C30" s="88">
        <f t="shared" si="1"/>
        <v>-0.5</v>
      </c>
    </row>
    <row r="31" spans="1:3">
      <c r="A31">
        <f t="shared" si="2"/>
        <v>-110</v>
      </c>
      <c r="B31">
        <f t="shared" si="0"/>
        <v>-1.91986217719376</v>
      </c>
      <c r="C31" s="88">
        <f t="shared" si="1"/>
        <v>-0.342020143325669</v>
      </c>
    </row>
    <row r="32" spans="1:3">
      <c r="A32">
        <f t="shared" si="2"/>
        <v>-100</v>
      </c>
      <c r="B32">
        <f t="shared" si="0"/>
        <v>-1.74532925199433</v>
      </c>
      <c r="C32" s="88">
        <f t="shared" si="1"/>
        <v>-0.17364817766693</v>
      </c>
    </row>
    <row r="33" spans="1:3">
      <c r="A33">
        <f t="shared" si="2"/>
        <v>-90</v>
      </c>
      <c r="B33">
        <f t="shared" si="0"/>
        <v>-1.5707963267949</v>
      </c>
      <c r="C33" s="88">
        <f t="shared" si="1"/>
        <v>6.12323399573677e-17</v>
      </c>
    </row>
    <row r="34" spans="1:3">
      <c r="A34">
        <f t="shared" si="2"/>
        <v>-80</v>
      </c>
      <c r="B34">
        <f t="shared" si="0"/>
        <v>-1.39626340159546</v>
      </c>
      <c r="C34" s="88">
        <f t="shared" si="1"/>
        <v>0.17364817766693</v>
      </c>
    </row>
    <row r="35" spans="1:3">
      <c r="A35">
        <f t="shared" si="2"/>
        <v>-70</v>
      </c>
      <c r="B35">
        <f t="shared" si="0"/>
        <v>-1.22173047639603</v>
      </c>
      <c r="C35" s="88">
        <f t="shared" si="1"/>
        <v>0.342020143325669</v>
      </c>
    </row>
    <row r="36" spans="1:3">
      <c r="A36">
        <f t="shared" si="2"/>
        <v>-60</v>
      </c>
      <c r="B36">
        <f t="shared" si="0"/>
        <v>-1.0471975511966</v>
      </c>
      <c r="C36" s="88">
        <f t="shared" si="1"/>
        <v>0.5</v>
      </c>
    </row>
    <row r="37" spans="1:3">
      <c r="A37">
        <f t="shared" si="2"/>
        <v>-50</v>
      </c>
      <c r="B37">
        <f t="shared" si="0"/>
        <v>-0.872664625997165</v>
      </c>
      <c r="C37" s="88">
        <f t="shared" si="1"/>
        <v>0.642787609686539</v>
      </c>
    </row>
    <row r="38" spans="1:3">
      <c r="A38">
        <f t="shared" si="2"/>
        <v>-40</v>
      </c>
      <c r="B38">
        <f t="shared" si="0"/>
        <v>-0.698131700797732</v>
      </c>
      <c r="C38" s="88">
        <f t="shared" si="1"/>
        <v>0.766044443118978</v>
      </c>
    </row>
    <row r="39" spans="1:3">
      <c r="A39">
        <f t="shared" si="2"/>
        <v>-30</v>
      </c>
      <c r="B39">
        <f t="shared" si="0"/>
        <v>-0.523598775598299</v>
      </c>
      <c r="C39" s="88">
        <f t="shared" si="1"/>
        <v>0.866025403784439</v>
      </c>
    </row>
    <row r="40" spans="1:3">
      <c r="A40">
        <f t="shared" si="2"/>
        <v>-20</v>
      </c>
      <c r="B40">
        <f t="shared" si="0"/>
        <v>-0.349065850398866</v>
      </c>
      <c r="C40" s="88">
        <f t="shared" si="1"/>
        <v>0.939692620785908</v>
      </c>
    </row>
    <row r="41" spans="1:3">
      <c r="A41">
        <f t="shared" si="2"/>
        <v>-10</v>
      </c>
      <c r="B41">
        <f t="shared" si="0"/>
        <v>-0.174532925199433</v>
      </c>
      <c r="C41" s="88">
        <f t="shared" si="1"/>
        <v>0.984807753012208</v>
      </c>
    </row>
    <row r="42" spans="1:3">
      <c r="A42">
        <f t="shared" si="2"/>
        <v>0</v>
      </c>
      <c r="B42">
        <f t="shared" si="0"/>
        <v>0</v>
      </c>
      <c r="C42" s="88">
        <f t="shared" si="1"/>
        <v>1</v>
      </c>
    </row>
    <row r="43" spans="1:3">
      <c r="A43">
        <f t="shared" si="2"/>
        <v>10</v>
      </c>
      <c r="B43">
        <f t="shared" si="0"/>
        <v>0.174532925199433</v>
      </c>
      <c r="C43" s="88">
        <f t="shared" si="1"/>
        <v>0.984807753012208</v>
      </c>
    </row>
    <row r="44" spans="1:3">
      <c r="A44">
        <f t="shared" si="2"/>
        <v>20</v>
      </c>
      <c r="B44">
        <f t="shared" si="0"/>
        <v>0.349065850398866</v>
      </c>
      <c r="C44" s="88">
        <f t="shared" si="1"/>
        <v>0.939692620785908</v>
      </c>
    </row>
    <row r="45" spans="1:3">
      <c r="A45">
        <f t="shared" si="2"/>
        <v>30</v>
      </c>
      <c r="B45">
        <f t="shared" si="0"/>
        <v>0.523598775598299</v>
      </c>
      <c r="C45" s="88">
        <f t="shared" si="1"/>
        <v>0.866025403784439</v>
      </c>
    </row>
    <row r="46" spans="1:3">
      <c r="A46">
        <f t="shared" si="2"/>
        <v>40</v>
      </c>
      <c r="B46">
        <f t="shared" si="0"/>
        <v>0.698131700797732</v>
      </c>
      <c r="C46" s="88">
        <f t="shared" si="1"/>
        <v>0.766044443118978</v>
      </c>
    </row>
    <row r="47" spans="1:3">
      <c r="A47">
        <f t="shared" si="2"/>
        <v>50</v>
      </c>
      <c r="B47">
        <f t="shared" si="0"/>
        <v>0.872664625997165</v>
      </c>
      <c r="C47" s="88">
        <f t="shared" si="1"/>
        <v>0.642787609686539</v>
      </c>
    </row>
    <row r="48" spans="1:3">
      <c r="A48">
        <f t="shared" si="2"/>
        <v>60</v>
      </c>
      <c r="B48">
        <f t="shared" si="0"/>
        <v>1.0471975511966</v>
      </c>
      <c r="C48" s="88">
        <f t="shared" si="1"/>
        <v>0.5</v>
      </c>
    </row>
    <row r="49" spans="1:3">
      <c r="A49">
        <f t="shared" si="2"/>
        <v>70</v>
      </c>
      <c r="B49">
        <f t="shared" si="0"/>
        <v>1.22173047639603</v>
      </c>
      <c r="C49" s="88">
        <f t="shared" si="1"/>
        <v>0.342020143325669</v>
      </c>
    </row>
    <row r="50" spans="1:3">
      <c r="A50">
        <f t="shared" si="2"/>
        <v>80</v>
      </c>
      <c r="B50">
        <f t="shared" si="0"/>
        <v>1.39626340159546</v>
      </c>
      <c r="C50" s="88">
        <f t="shared" si="1"/>
        <v>0.17364817766693</v>
      </c>
    </row>
    <row r="51" spans="1:3">
      <c r="A51">
        <f t="shared" si="2"/>
        <v>90</v>
      </c>
      <c r="B51">
        <f t="shared" si="0"/>
        <v>1.5707963267949</v>
      </c>
      <c r="C51" s="88">
        <f t="shared" si="1"/>
        <v>6.12323399573677e-17</v>
      </c>
    </row>
    <row r="52" spans="1:3">
      <c r="A52">
        <f t="shared" si="2"/>
        <v>100</v>
      </c>
      <c r="B52">
        <f t="shared" si="0"/>
        <v>1.74532925199433</v>
      </c>
      <c r="C52" s="88">
        <f t="shared" si="1"/>
        <v>-0.17364817766693</v>
      </c>
    </row>
    <row r="53" spans="1:3">
      <c r="A53">
        <f t="shared" si="2"/>
        <v>110</v>
      </c>
      <c r="B53">
        <f t="shared" si="0"/>
        <v>1.91986217719376</v>
      </c>
      <c r="C53" s="88">
        <f t="shared" si="1"/>
        <v>-0.342020143325669</v>
      </c>
    </row>
    <row r="54" spans="1:3">
      <c r="A54">
        <f t="shared" si="2"/>
        <v>120</v>
      </c>
      <c r="B54">
        <f t="shared" si="0"/>
        <v>2.0943951023932</v>
      </c>
      <c r="C54" s="88">
        <f t="shared" si="1"/>
        <v>-0.5</v>
      </c>
    </row>
    <row r="55" spans="1:3">
      <c r="A55">
        <f t="shared" si="2"/>
        <v>130</v>
      </c>
      <c r="B55">
        <f t="shared" si="0"/>
        <v>2.26892802759263</v>
      </c>
      <c r="C55" s="88">
        <f t="shared" si="1"/>
        <v>-0.642787609686539</v>
      </c>
    </row>
    <row r="56" spans="1:3">
      <c r="A56">
        <f t="shared" si="2"/>
        <v>140</v>
      </c>
      <c r="B56">
        <f t="shared" si="0"/>
        <v>2.44346095279206</v>
      </c>
      <c r="C56" s="88">
        <f t="shared" si="1"/>
        <v>-0.766044443118978</v>
      </c>
    </row>
    <row r="57" spans="1:3">
      <c r="A57">
        <f t="shared" si="2"/>
        <v>150</v>
      </c>
      <c r="B57">
        <f t="shared" si="0"/>
        <v>2.61799387799149</v>
      </c>
      <c r="C57" s="88">
        <f t="shared" si="1"/>
        <v>-0.866025403784439</v>
      </c>
    </row>
    <row r="58" spans="1:3">
      <c r="A58">
        <f t="shared" si="2"/>
        <v>160</v>
      </c>
      <c r="B58">
        <f t="shared" si="0"/>
        <v>2.79252680319093</v>
      </c>
      <c r="C58" s="88">
        <f t="shared" si="1"/>
        <v>-0.939692620785908</v>
      </c>
    </row>
    <row r="59" spans="1:3">
      <c r="A59">
        <f t="shared" si="2"/>
        <v>170</v>
      </c>
      <c r="B59">
        <f t="shared" si="0"/>
        <v>2.96705972839036</v>
      </c>
      <c r="C59" s="88">
        <f t="shared" si="1"/>
        <v>-0.984807753012208</v>
      </c>
    </row>
    <row r="60" spans="1:3">
      <c r="A60">
        <f t="shared" si="2"/>
        <v>180</v>
      </c>
      <c r="B60">
        <f t="shared" si="0"/>
        <v>3.14159265358979</v>
      </c>
      <c r="C60" s="88">
        <f t="shared" si="1"/>
        <v>-1</v>
      </c>
    </row>
    <row r="61" spans="1:3">
      <c r="A61">
        <f t="shared" si="2"/>
        <v>190</v>
      </c>
      <c r="B61">
        <f t="shared" si="0"/>
        <v>3.31612557878923</v>
      </c>
      <c r="C61" s="88">
        <f t="shared" si="1"/>
        <v>-0.984807753012208</v>
      </c>
    </row>
    <row r="62" spans="1:3">
      <c r="A62">
        <f t="shared" si="2"/>
        <v>200</v>
      </c>
      <c r="B62">
        <f t="shared" si="0"/>
        <v>3.49065850398866</v>
      </c>
      <c r="C62" s="88">
        <f t="shared" si="1"/>
        <v>-0.939692620785908</v>
      </c>
    </row>
    <row r="63" spans="1:3">
      <c r="A63">
        <f t="shared" si="2"/>
        <v>210</v>
      </c>
      <c r="B63">
        <f t="shared" si="0"/>
        <v>3.66519142918809</v>
      </c>
      <c r="C63" s="88">
        <f t="shared" si="1"/>
        <v>-0.866025403784439</v>
      </c>
    </row>
    <row r="64" spans="1:3">
      <c r="A64">
        <f t="shared" si="2"/>
        <v>220</v>
      </c>
      <c r="B64">
        <f t="shared" si="0"/>
        <v>3.83972435438752</v>
      </c>
      <c r="C64" s="88">
        <f t="shared" si="1"/>
        <v>-0.766044443118978</v>
      </c>
    </row>
    <row r="65" spans="1:3">
      <c r="A65">
        <f t="shared" si="2"/>
        <v>230</v>
      </c>
      <c r="B65">
        <f t="shared" si="0"/>
        <v>4.01425727958696</v>
      </c>
      <c r="C65" s="88">
        <f t="shared" si="1"/>
        <v>-0.642787609686539</v>
      </c>
    </row>
    <row r="66" spans="1:3">
      <c r="A66">
        <f t="shared" si="2"/>
        <v>240</v>
      </c>
      <c r="B66">
        <f t="shared" si="0"/>
        <v>4.18879020478639</v>
      </c>
      <c r="C66" s="88">
        <f t="shared" si="1"/>
        <v>-0.5</v>
      </c>
    </row>
    <row r="67" spans="1:3">
      <c r="A67">
        <f t="shared" si="2"/>
        <v>250</v>
      </c>
      <c r="B67">
        <f t="shared" si="0"/>
        <v>4.36332312998582</v>
      </c>
      <c r="C67" s="88">
        <f t="shared" si="1"/>
        <v>-0.342020143325669</v>
      </c>
    </row>
    <row r="68" spans="1:3">
      <c r="A68">
        <f t="shared" si="2"/>
        <v>260</v>
      </c>
      <c r="B68">
        <f t="shared" si="0"/>
        <v>4.53785605518526</v>
      </c>
      <c r="C68" s="88">
        <f t="shared" si="1"/>
        <v>-0.17364817766693</v>
      </c>
    </row>
    <row r="69" spans="1:3">
      <c r="A69">
        <f t="shared" si="2"/>
        <v>270</v>
      </c>
      <c r="B69">
        <f t="shared" si="0"/>
        <v>4.71238898038469</v>
      </c>
      <c r="C69" s="88">
        <f t="shared" si="1"/>
        <v>-1.83697019872103e-16</v>
      </c>
    </row>
    <row r="70" spans="1:3">
      <c r="A70">
        <f t="shared" si="2"/>
        <v>280</v>
      </c>
      <c r="B70">
        <f t="shared" si="0"/>
        <v>4.88692190558412</v>
      </c>
      <c r="C70" s="88">
        <f t="shared" si="1"/>
        <v>0.17364817766693</v>
      </c>
    </row>
    <row r="71" spans="1:3">
      <c r="A71">
        <f t="shared" si="2"/>
        <v>290</v>
      </c>
      <c r="B71">
        <f t="shared" ref="B71:B78" si="3">RADIANS(A71)</f>
        <v>5.06145483078356</v>
      </c>
      <c r="C71" s="88">
        <f t="shared" ref="C71:C78" si="4">COS(B71)</f>
        <v>0.342020143325669</v>
      </c>
    </row>
    <row r="72" spans="1:3">
      <c r="A72">
        <f t="shared" ref="A72:A73" si="5">A71+10</f>
        <v>300</v>
      </c>
      <c r="B72">
        <f t="shared" si="3"/>
        <v>5.23598775598299</v>
      </c>
      <c r="C72" s="88">
        <f t="shared" si="4"/>
        <v>0.5</v>
      </c>
    </row>
    <row r="73" spans="1:3">
      <c r="A73">
        <f t="shared" si="5"/>
        <v>310</v>
      </c>
      <c r="B73">
        <f t="shared" si="3"/>
        <v>5.41052068118242</v>
      </c>
      <c r="C73" s="88">
        <f t="shared" si="4"/>
        <v>0.642787609686539</v>
      </c>
    </row>
    <row r="74" spans="1:3">
      <c r="A74">
        <f t="shared" ref="A74:A78" si="6">A73+10</f>
        <v>320</v>
      </c>
      <c r="B74">
        <f t="shared" si="3"/>
        <v>5.58505360638185</v>
      </c>
      <c r="C74" s="88">
        <f t="shared" si="4"/>
        <v>0.766044443118978</v>
      </c>
    </row>
    <row r="75" spans="1:3">
      <c r="A75">
        <f t="shared" si="6"/>
        <v>330</v>
      </c>
      <c r="B75">
        <f t="shared" si="3"/>
        <v>5.75958653158129</v>
      </c>
      <c r="C75" s="88">
        <f t="shared" si="4"/>
        <v>0.866025403784438</v>
      </c>
    </row>
    <row r="76" spans="1:3">
      <c r="A76">
        <f t="shared" si="6"/>
        <v>340</v>
      </c>
      <c r="B76">
        <f t="shared" si="3"/>
        <v>5.93411945678072</v>
      </c>
      <c r="C76" s="88">
        <f t="shared" si="4"/>
        <v>0.939692620785908</v>
      </c>
    </row>
    <row r="77" spans="1:3">
      <c r="A77">
        <f t="shared" si="6"/>
        <v>350</v>
      </c>
      <c r="B77">
        <f t="shared" si="3"/>
        <v>6.10865238198015</v>
      </c>
      <c r="C77" s="88">
        <f t="shared" si="4"/>
        <v>0.984807753012208</v>
      </c>
    </row>
    <row r="78" spans="1:3">
      <c r="A78">
        <f t="shared" si="6"/>
        <v>360</v>
      </c>
      <c r="B78">
        <f t="shared" si="3"/>
        <v>6.28318530717959</v>
      </c>
      <c r="C78" s="88">
        <f t="shared" si="4"/>
        <v>1</v>
      </c>
    </row>
  </sheetData>
  <pageMargins left="0.7" right="0.7" top="0.75" bottom="0.75" header="0.3" footer="0.3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8"/>
  <sheetViews>
    <sheetView topLeftCell="A3" workbookViewId="0">
      <selection activeCell="M9" sqref="M9"/>
    </sheetView>
  </sheetViews>
  <sheetFormatPr defaultColWidth="11" defaultRowHeight="14.4" outlineLevelCol="3"/>
  <cols>
    <col min="3" max="3" width="14.5740740740741" customWidth="1"/>
  </cols>
  <sheetData>
    <row r="1" spans="1:1">
      <c r="A1" t="s">
        <v>144</v>
      </c>
    </row>
    <row r="2" spans="1:1">
      <c r="A2" s="84">
        <v>10</v>
      </c>
    </row>
    <row r="5" spans="1:4">
      <c r="A5" s="85" t="s">
        <v>142</v>
      </c>
      <c r="B5" s="86" t="s">
        <v>60</v>
      </c>
      <c r="C5" t="s">
        <v>143</v>
      </c>
      <c r="D5" t="s">
        <v>146</v>
      </c>
    </row>
    <row r="6" spans="1:4">
      <c r="A6">
        <v>-360</v>
      </c>
      <c r="B6">
        <f>RADIANS(A6)</f>
        <v>-6.28318530717959</v>
      </c>
      <c r="C6" s="87">
        <v>0</v>
      </c>
      <c r="D6" s="87">
        <f>COS(B6)</f>
        <v>1</v>
      </c>
    </row>
    <row r="7" spans="1:4">
      <c r="A7">
        <f>A6+10</f>
        <v>-350</v>
      </c>
      <c r="B7">
        <f t="shared" ref="B7:B70" si="0">RADIANS(A7)</f>
        <v>-6.10865238198015</v>
      </c>
      <c r="C7">
        <f>SIN(B7)</f>
        <v>0.17364817766693</v>
      </c>
      <c r="D7" s="87">
        <f t="shared" ref="D7:D70" si="1">COS(B7)</f>
        <v>0.984807753012208</v>
      </c>
    </row>
    <row r="8" spans="1:4">
      <c r="A8">
        <f t="shared" ref="A8:A71" si="2">A7+10</f>
        <v>-340</v>
      </c>
      <c r="B8">
        <f t="shared" si="0"/>
        <v>-5.93411945678072</v>
      </c>
      <c r="C8">
        <f>SIN(B8)</f>
        <v>0.342020143325669</v>
      </c>
      <c r="D8" s="87">
        <f t="shared" si="1"/>
        <v>0.939692620785908</v>
      </c>
    </row>
    <row r="9" spans="1:4">
      <c r="A9">
        <f t="shared" si="2"/>
        <v>-330</v>
      </c>
      <c r="B9">
        <f t="shared" si="0"/>
        <v>-5.75958653158129</v>
      </c>
      <c r="C9" s="88">
        <f>SIN(B9)</f>
        <v>0.5</v>
      </c>
      <c r="D9" s="87">
        <f t="shared" si="1"/>
        <v>0.866025403784438</v>
      </c>
    </row>
    <row r="10" spans="1:4">
      <c r="A10">
        <f t="shared" si="2"/>
        <v>-320</v>
      </c>
      <c r="B10">
        <f t="shared" si="0"/>
        <v>-5.58505360638185</v>
      </c>
      <c r="C10">
        <f t="shared" ref="C10:C72" si="3">SIN(B10)</f>
        <v>0.64278760968654</v>
      </c>
      <c r="D10" s="87">
        <f t="shared" si="1"/>
        <v>0.766044443118978</v>
      </c>
    </row>
    <row r="11" spans="1:4">
      <c r="A11">
        <f t="shared" si="2"/>
        <v>-310</v>
      </c>
      <c r="B11">
        <f t="shared" si="0"/>
        <v>-5.41052068118242</v>
      </c>
      <c r="C11">
        <f t="shared" si="3"/>
        <v>0.766044443118978</v>
      </c>
      <c r="D11" s="87">
        <f t="shared" si="1"/>
        <v>0.642787609686539</v>
      </c>
    </row>
    <row r="12" spans="1:4">
      <c r="A12">
        <f t="shared" si="2"/>
        <v>-300</v>
      </c>
      <c r="B12">
        <f t="shared" si="0"/>
        <v>-5.23598775598299</v>
      </c>
      <c r="C12">
        <f t="shared" si="3"/>
        <v>0.866025403784439</v>
      </c>
      <c r="D12" s="87">
        <f t="shared" si="1"/>
        <v>0.5</v>
      </c>
    </row>
    <row r="13" spans="1:4">
      <c r="A13">
        <f t="shared" si="2"/>
        <v>-290</v>
      </c>
      <c r="B13">
        <f t="shared" si="0"/>
        <v>-5.06145483078356</v>
      </c>
      <c r="C13">
        <f t="shared" si="3"/>
        <v>0.939692620785908</v>
      </c>
      <c r="D13" s="87">
        <f t="shared" si="1"/>
        <v>0.342020143325669</v>
      </c>
    </row>
    <row r="14" spans="1:4">
      <c r="A14">
        <f t="shared" si="2"/>
        <v>-280</v>
      </c>
      <c r="B14">
        <f t="shared" si="0"/>
        <v>-4.88692190558412</v>
      </c>
      <c r="C14">
        <f t="shared" si="3"/>
        <v>0.984807753012208</v>
      </c>
      <c r="D14" s="87">
        <f t="shared" si="1"/>
        <v>0.17364817766693</v>
      </c>
    </row>
    <row r="15" spans="1:4">
      <c r="A15">
        <f t="shared" si="2"/>
        <v>-270</v>
      </c>
      <c r="B15">
        <f t="shared" si="0"/>
        <v>-4.71238898038469</v>
      </c>
      <c r="C15" s="87">
        <f t="shared" si="3"/>
        <v>1</v>
      </c>
      <c r="D15" s="87">
        <f t="shared" si="1"/>
        <v>-1.83697019872103e-16</v>
      </c>
    </row>
    <row r="16" spans="1:4">
      <c r="A16">
        <f t="shared" si="2"/>
        <v>-260</v>
      </c>
      <c r="B16">
        <f t="shared" si="0"/>
        <v>-4.53785605518526</v>
      </c>
      <c r="C16">
        <f t="shared" si="3"/>
        <v>0.984807753012208</v>
      </c>
      <c r="D16" s="87">
        <f t="shared" si="1"/>
        <v>-0.17364817766693</v>
      </c>
    </row>
    <row r="17" spans="1:4">
      <c r="A17">
        <f t="shared" si="2"/>
        <v>-250</v>
      </c>
      <c r="B17">
        <f t="shared" si="0"/>
        <v>-4.36332312998582</v>
      </c>
      <c r="C17">
        <f t="shared" si="3"/>
        <v>0.939692620785908</v>
      </c>
      <c r="D17" s="87">
        <f t="shared" si="1"/>
        <v>-0.342020143325669</v>
      </c>
    </row>
    <row r="18" spans="1:4">
      <c r="A18">
        <f t="shared" si="2"/>
        <v>-240</v>
      </c>
      <c r="B18">
        <f t="shared" si="0"/>
        <v>-4.18879020478639</v>
      </c>
      <c r="C18">
        <f t="shared" si="3"/>
        <v>0.866025403784438</v>
      </c>
      <c r="D18" s="87">
        <f t="shared" si="1"/>
        <v>-0.5</v>
      </c>
    </row>
    <row r="19" spans="1:4">
      <c r="A19">
        <f t="shared" si="2"/>
        <v>-230</v>
      </c>
      <c r="B19">
        <f t="shared" si="0"/>
        <v>-4.01425727958696</v>
      </c>
      <c r="C19">
        <f t="shared" si="3"/>
        <v>0.766044443118978</v>
      </c>
      <c r="D19" s="87">
        <f t="shared" si="1"/>
        <v>-0.642787609686539</v>
      </c>
    </row>
    <row r="20" spans="1:4">
      <c r="A20">
        <f t="shared" si="2"/>
        <v>-220</v>
      </c>
      <c r="B20">
        <f t="shared" si="0"/>
        <v>-3.83972435438752</v>
      </c>
      <c r="C20">
        <f t="shared" si="3"/>
        <v>0.642787609686539</v>
      </c>
      <c r="D20" s="87">
        <f t="shared" si="1"/>
        <v>-0.766044443118978</v>
      </c>
    </row>
    <row r="21" spans="1:4">
      <c r="A21">
        <f t="shared" si="2"/>
        <v>-210</v>
      </c>
      <c r="B21">
        <f t="shared" si="0"/>
        <v>-3.66519142918809</v>
      </c>
      <c r="C21">
        <f t="shared" si="3"/>
        <v>0.5</v>
      </c>
      <c r="D21" s="87">
        <f t="shared" si="1"/>
        <v>-0.866025403784439</v>
      </c>
    </row>
    <row r="22" spans="1:4">
      <c r="A22">
        <f t="shared" si="2"/>
        <v>-200</v>
      </c>
      <c r="B22">
        <f t="shared" si="0"/>
        <v>-3.49065850398866</v>
      </c>
      <c r="C22">
        <f t="shared" si="3"/>
        <v>0.342020143325669</v>
      </c>
      <c r="D22" s="87">
        <f t="shared" si="1"/>
        <v>-0.939692620785908</v>
      </c>
    </row>
    <row r="23" spans="1:4">
      <c r="A23">
        <f t="shared" si="2"/>
        <v>-190</v>
      </c>
      <c r="B23">
        <f t="shared" si="0"/>
        <v>-3.31612557878923</v>
      </c>
      <c r="C23">
        <f t="shared" si="3"/>
        <v>0.17364817766693</v>
      </c>
      <c r="D23" s="87">
        <f t="shared" si="1"/>
        <v>-0.984807753012208</v>
      </c>
    </row>
    <row r="24" spans="1:4">
      <c r="A24">
        <f t="shared" si="2"/>
        <v>-180</v>
      </c>
      <c r="B24">
        <f t="shared" si="0"/>
        <v>-3.14159265358979</v>
      </c>
      <c r="C24">
        <f t="shared" si="3"/>
        <v>-1.22464679914735e-16</v>
      </c>
      <c r="D24" s="87">
        <f t="shared" si="1"/>
        <v>-1</v>
      </c>
    </row>
    <row r="25" spans="1:4">
      <c r="A25">
        <f t="shared" si="2"/>
        <v>-170</v>
      </c>
      <c r="B25">
        <f t="shared" si="0"/>
        <v>-2.96705972839036</v>
      </c>
      <c r="C25">
        <f t="shared" si="3"/>
        <v>-0.17364817766693</v>
      </c>
      <c r="D25" s="87">
        <f t="shared" si="1"/>
        <v>-0.984807753012208</v>
      </c>
    </row>
    <row r="26" spans="1:4">
      <c r="A26">
        <f t="shared" si="2"/>
        <v>-160</v>
      </c>
      <c r="B26">
        <f t="shared" si="0"/>
        <v>-2.79252680319093</v>
      </c>
      <c r="C26">
        <f t="shared" si="3"/>
        <v>-0.342020143325669</v>
      </c>
      <c r="D26" s="87">
        <f t="shared" si="1"/>
        <v>-0.939692620785908</v>
      </c>
    </row>
    <row r="27" spans="1:4">
      <c r="A27">
        <f t="shared" si="2"/>
        <v>-150</v>
      </c>
      <c r="B27">
        <f t="shared" si="0"/>
        <v>-2.61799387799149</v>
      </c>
      <c r="C27">
        <f t="shared" si="3"/>
        <v>-0.5</v>
      </c>
      <c r="D27" s="87">
        <f t="shared" si="1"/>
        <v>-0.866025403784439</v>
      </c>
    </row>
    <row r="28" spans="1:4">
      <c r="A28">
        <f t="shared" si="2"/>
        <v>-140</v>
      </c>
      <c r="B28">
        <f t="shared" si="0"/>
        <v>-2.44346095279206</v>
      </c>
      <c r="C28">
        <f t="shared" si="3"/>
        <v>-0.642787609686539</v>
      </c>
      <c r="D28" s="87">
        <f t="shared" si="1"/>
        <v>-0.766044443118978</v>
      </c>
    </row>
    <row r="29" spans="1:4">
      <c r="A29">
        <f t="shared" si="2"/>
        <v>-130</v>
      </c>
      <c r="B29">
        <f t="shared" si="0"/>
        <v>-2.26892802759263</v>
      </c>
      <c r="C29">
        <f t="shared" si="3"/>
        <v>-0.766044443118978</v>
      </c>
      <c r="D29" s="87">
        <f t="shared" si="1"/>
        <v>-0.642787609686539</v>
      </c>
    </row>
    <row r="30" spans="1:4">
      <c r="A30">
        <f t="shared" si="2"/>
        <v>-120</v>
      </c>
      <c r="B30">
        <f t="shared" si="0"/>
        <v>-2.0943951023932</v>
      </c>
      <c r="C30">
        <f t="shared" si="3"/>
        <v>-0.866025403784439</v>
      </c>
      <c r="D30" s="87">
        <f t="shared" si="1"/>
        <v>-0.5</v>
      </c>
    </row>
    <row r="31" spans="1:4">
      <c r="A31">
        <f t="shared" si="2"/>
        <v>-110</v>
      </c>
      <c r="B31">
        <f t="shared" si="0"/>
        <v>-1.91986217719376</v>
      </c>
      <c r="C31">
        <f t="shared" si="3"/>
        <v>-0.939692620785908</v>
      </c>
      <c r="D31" s="87">
        <f t="shared" si="1"/>
        <v>-0.342020143325669</v>
      </c>
    </row>
    <row r="32" spans="1:4">
      <c r="A32">
        <f t="shared" si="2"/>
        <v>-100</v>
      </c>
      <c r="B32">
        <f t="shared" si="0"/>
        <v>-1.74532925199433</v>
      </c>
      <c r="C32">
        <f t="shared" si="3"/>
        <v>-0.984807753012208</v>
      </c>
      <c r="D32" s="87">
        <f t="shared" si="1"/>
        <v>-0.17364817766693</v>
      </c>
    </row>
    <row r="33" spans="1:4">
      <c r="A33">
        <f t="shared" si="2"/>
        <v>-90</v>
      </c>
      <c r="B33">
        <f t="shared" si="0"/>
        <v>-1.5707963267949</v>
      </c>
      <c r="C33">
        <f t="shared" si="3"/>
        <v>-1</v>
      </c>
      <c r="D33" s="87">
        <f t="shared" si="1"/>
        <v>6.12323399573677e-17</v>
      </c>
    </row>
    <row r="34" spans="1:4">
      <c r="A34">
        <f t="shared" si="2"/>
        <v>-80</v>
      </c>
      <c r="B34">
        <f t="shared" si="0"/>
        <v>-1.39626340159546</v>
      </c>
      <c r="C34">
        <f t="shared" si="3"/>
        <v>-0.984807753012208</v>
      </c>
      <c r="D34" s="87">
        <f t="shared" si="1"/>
        <v>0.17364817766693</v>
      </c>
    </row>
    <row r="35" spans="1:4">
      <c r="A35">
        <f t="shared" si="2"/>
        <v>-70</v>
      </c>
      <c r="B35">
        <f t="shared" si="0"/>
        <v>-1.22173047639603</v>
      </c>
      <c r="C35">
        <f t="shared" si="3"/>
        <v>-0.939692620785908</v>
      </c>
      <c r="D35" s="87">
        <f t="shared" si="1"/>
        <v>0.342020143325669</v>
      </c>
    </row>
    <row r="36" spans="1:4">
      <c r="A36">
        <f t="shared" si="2"/>
        <v>-60</v>
      </c>
      <c r="B36">
        <f t="shared" si="0"/>
        <v>-1.0471975511966</v>
      </c>
      <c r="C36">
        <f t="shared" si="3"/>
        <v>-0.866025403784439</v>
      </c>
      <c r="D36" s="87">
        <f t="shared" si="1"/>
        <v>0.5</v>
      </c>
    </row>
    <row r="37" spans="1:4">
      <c r="A37">
        <f t="shared" si="2"/>
        <v>-50</v>
      </c>
      <c r="B37">
        <f t="shared" si="0"/>
        <v>-0.872664625997165</v>
      </c>
      <c r="C37">
        <f t="shared" si="3"/>
        <v>-0.766044443118978</v>
      </c>
      <c r="D37" s="87">
        <f t="shared" si="1"/>
        <v>0.642787609686539</v>
      </c>
    </row>
    <row r="38" spans="1:4">
      <c r="A38">
        <f t="shared" si="2"/>
        <v>-40</v>
      </c>
      <c r="B38">
        <f t="shared" si="0"/>
        <v>-0.698131700797732</v>
      </c>
      <c r="C38">
        <f t="shared" si="3"/>
        <v>-0.642787609686539</v>
      </c>
      <c r="D38" s="87">
        <f t="shared" si="1"/>
        <v>0.766044443118978</v>
      </c>
    </row>
    <row r="39" spans="1:4">
      <c r="A39">
        <f t="shared" si="2"/>
        <v>-30</v>
      </c>
      <c r="B39">
        <f t="shared" si="0"/>
        <v>-0.523598775598299</v>
      </c>
      <c r="C39">
        <f t="shared" si="3"/>
        <v>-0.5</v>
      </c>
      <c r="D39" s="87">
        <f t="shared" si="1"/>
        <v>0.866025403784439</v>
      </c>
    </row>
    <row r="40" spans="1:4">
      <c r="A40">
        <f t="shared" si="2"/>
        <v>-20</v>
      </c>
      <c r="B40">
        <f t="shared" si="0"/>
        <v>-0.349065850398866</v>
      </c>
      <c r="C40">
        <f t="shared" si="3"/>
        <v>-0.342020143325669</v>
      </c>
      <c r="D40" s="87">
        <f t="shared" si="1"/>
        <v>0.939692620785908</v>
      </c>
    </row>
    <row r="41" spans="1:4">
      <c r="A41">
        <f t="shared" si="2"/>
        <v>-10</v>
      </c>
      <c r="B41">
        <f t="shared" si="0"/>
        <v>-0.174532925199433</v>
      </c>
      <c r="C41">
        <f t="shared" si="3"/>
        <v>-0.17364817766693</v>
      </c>
      <c r="D41" s="87">
        <f t="shared" si="1"/>
        <v>0.984807753012208</v>
      </c>
    </row>
    <row r="42" spans="1:4">
      <c r="A42">
        <f t="shared" si="2"/>
        <v>0</v>
      </c>
      <c r="B42">
        <f t="shared" si="0"/>
        <v>0</v>
      </c>
      <c r="C42">
        <f t="shared" si="3"/>
        <v>0</v>
      </c>
      <c r="D42" s="87">
        <f t="shared" si="1"/>
        <v>1</v>
      </c>
    </row>
    <row r="43" spans="1:4">
      <c r="A43">
        <f t="shared" si="2"/>
        <v>10</v>
      </c>
      <c r="B43">
        <f t="shared" si="0"/>
        <v>0.174532925199433</v>
      </c>
      <c r="C43">
        <f t="shared" si="3"/>
        <v>0.17364817766693</v>
      </c>
      <c r="D43" s="87">
        <f t="shared" si="1"/>
        <v>0.984807753012208</v>
      </c>
    </row>
    <row r="44" spans="1:4">
      <c r="A44">
        <f t="shared" si="2"/>
        <v>20</v>
      </c>
      <c r="B44">
        <f t="shared" si="0"/>
        <v>0.349065850398866</v>
      </c>
      <c r="C44">
        <f t="shared" si="3"/>
        <v>0.342020143325669</v>
      </c>
      <c r="D44" s="87">
        <f t="shared" si="1"/>
        <v>0.939692620785908</v>
      </c>
    </row>
    <row r="45" spans="1:4">
      <c r="A45">
        <f t="shared" si="2"/>
        <v>30</v>
      </c>
      <c r="B45">
        <f t="shared" si="0"/>
        <v>0.523598775598299</v>
      </c>
      <c r="C45">
        <f t="shared" si="3"/>
        <v>0.5</v>
      </c>
      <c r="D45" s="87">
        <f t="shared" si="1"/>
        <v>0.866025403784439</v>
      </c>
    </row>
    <row r="46" spans="1:4">
      <c r="A46">
        <f t="shared" si="2"/>
        <v>40</v>
      </c>
      <c r="B46">
        <f t="shared" si="0"/>
        <v>0.698131700797732</v>
      </c>
      <c r="C46">
        <f t="shared" si="3"/>
        <v>0.642787609686539</v>
      </c>
      <c r="D46" s="87">
        <f t="shared" si="1"/>
        <v>0.766044443118978</v>
      </c>
    </row>
    <row r="47" spans="1:4">
      <c r="A47">
        <f t="shared" si="2"/>
        <v>50</v>
      </c>
      <c r="B47">
        <f t="shared" si="0"/>
        <v>0.872664625997165</v>
      </c>
      <c r="C47">
        <f t="shared" si="3"/>
        <v>0.766044443118978</v>
      </c>
      <c r="D47" s="87">
        <f t="shared" si="1"/>
        <v>0.642787609686539</v>
      </c>
    </row>
    <row r="48" spans="1:4">
      <c r="A48">
        <f t="shared" si="2"/>
        <v>60</v>
      </c>
      <c r="B48">
        <f t="shared" si="0"/>
        <v>1.0471975511966</v>
      </c>
      <c r="C48">
        <f t="shared" si="3"/>
        <v>0.866025403784439</v>
      </c>
      <c r="D48" s="87">
        <f t="shared" si="1"/>
        <v>0.5</v>
      </c>
    </row>
    <row r="49" spans="1:4">
      <c r="A49">
        <f t="shared" si="2"/>
        <v>70</v>
      </c>
      <c r="B49">
        <f t="shared" si="0"/>
        <v>1.22173047639603</v>
      </c>
      <c r="C49">
        <f t="shared" si="3"/>
        <v>0.939692620785908</v>
      </c>
      <c r="D49" s="87">
        <f t="shared" si="1"/>
        <v>0.342020143325669</v>
      </c>
    </row>
    <row r="50" spans="1:4">
      <c r="A50">
        <f t="shared" si="2"/>
        <v>80</v>
      </c>
      <c r="B50">
        <f t="shared" si="0"/>
        <v>1.39626340159546</v>
      </c>
      <c r="C50">
        <f t="shared" si="3"/>
        <v>0.984807753012208</v>
      </c>
      <c r="D50" s="87">
        <f t="shared" si="1"/>
        <v>0.17364817766693</v>
      </c>
    </row>
    <row r="51" spans="1:4">
      <c r="A51">
        <f t="shared" si="2"/>
        <v>90</v>
      </c>
      <c r="B51">
        <f t="shared" si="0"/>
        <v>1.5707963267949</v>
      </c>
      <c r="C51">
        <f t="shared" si="3"/>
        <v>1</v>
      </c>
      <c r="D51" s="87">
        <f t="shared" si="1"/>
        <v>6.12323399573677e-17</v>
      </c>
    </row>
    <row r="52" spans="1:4">
      <c r="A52">
        <f t="shared" si="2"/>
        <v>100</v>
      </c>
      <c r="B52">
        <f t="shared" si="0"/>
        <v>1.74532925199433</v>
      </c>
      <c r="C52">
        <f t="shared" si="3"/>
        <v>0.984807753012208</v>
      </c>
      <c r="D52" s="87">
        <f t="shared" si="1"/>
        <v>-0.17364817766693</v>
      </c>
    </row>
    <row r="53" spans="1:4">
      <c r="A53">
        <f t="shared" si="2"/>
        <v>110</v>
      </c>
      <c r="B53">
        <f t="shared" si="0"/>
        <v>1.91986217719376</v>
      </c>
      <c r="C53">
        <f t="shared" si="3"/>
        <v>0.939692620785908</v>
      </c>
      <c r="D53" s="87">
        <f t="shared" si="1"/>
        <v>-0.342020143325669</v>
      </c>
    </row>
    <row r="54" spans="1:4">
      <c r="A54">
        <f t="shared" si="2"/>
        <v>120</v>
      </c>
      <c r="B54">
        <f t="shared" si="0"/>
        <v>2.0943951023932</v>
      </c>
      <c r="C54">
        <f t="shared" si="3"/>
        <v>0.866025403784439</v>
      </c>
      <c r="D54" s="87">
        <f t="shared" si="1"/>
        <v>-0.5</v>
      </c>
    </row>
    <row r="55" spans="1:4">
      <c r="A55">
        <f t="shared" si="2"/>
        <v>130</v>
      </c>
      <c r="B55">
        <f t="shared" si="0"/>
        <v>2.26892802759263</v>
      </c>
      <c r="C55">
        <f t="shared" si="3"/>
        <v>0.766044443118978</v>
      </c>
      <c r="D55" s="87">
        <f t="shared" si="1"/>
        <v>-0.642787609686539</v>
      </c>
    </row>
    <row r="56" spans="1:4">
      <c r="A56">
        <f t="shared" si="2"/>
        <v>140</v>
      </c>
      <c r="B56">
        <f t="shared" si="0"/>
        <v>2.44346095279206</v>
      </c>
      <c r="C56">
        <f t="shared" si="3"/>
        <v>0.642787609686539</v>
      </c>
      <c r="D56" s="87">
        <f t="shared" si="1"/>
        <v>-0.766044443118978</v>
      </c>
    </row>
    <row r="57" spans="1:4">
      <c r="A57">
        <f t="shared" si="2"/>
        <v>150</v>
      </c>
      <c r="B57">
        <f t="shared" si="0"/>
        <v>2.61799387799149</v>
      </c>
      <c r="C57">
        <f t="shared" si="3"/>
        <v>0.5</v>
      </c>
      <c r="D57" s="87">
        <f t="shared" si="1"/>
        <v>-0.866025403784439</v>
      </c>
    </row>
    <row r="58" spans="1:4">
      <c r="A58">
        <f t="shared" si="2"/>
        <v>160</v>
      </c>
      <c r="B58">
        <f t="shared" si="0"/>
        <v>2.79252680319093</v>
      </c>
      <c r="C58">
        <f t="shared" si="3"/>
        <v>0.342020143325669</v>
      </c>
      <c r="D58" s="87">
        <f t="shared" si="1"/>
        <v>-0.939692620785908</v>
      </c>
    </row>
    <row r="59" spans="1:4">
      <c r="A59">
        <f t="shared" si="2"/>
        <v>170</v>
      </c>
      <c r="B59">
        <f t="shared" si="0"/>
        <v>2.96705972839036</v>
      </c>
      <c r="C59">
        <f t="shared" si="3"/>
        <v>0.17364817766693</v>
      </c>
      <c r="D59" s="87">
        <f t="shared" si="1"/>
        <v>-0.984807753012208</v>
      </c>
    </row>
    <row r="60" spans="1:4">
      <c r="A60">
        <f t="shared" si="2"/>
        <v>180</v>
      </c>
      <c r="B60">
        <f t="shared" si="0"/>
        <v>3.14159265358979</v>
      </c>
      <c r="C60">
        <f t="shared" si="3"/>
        <v>1.22464679914735e-16</v>
      </c>
      <c r="D60" s="87">
        <f t="shared" si="1"/>
        <v>-1</v>
      </c>
    </row>
    <row r="61" spans="1:4">
      <c r="A61">
        <f t="shared" si="2"/>
        <v>190</v>
      </c>
      <c r="B61">
        <f t="shared" si="0"/>
        <v>3.31612557878923</v>
      </c>
      <c r="C61">
        <f t="shared" si="3"/>
        <v>-0.17364817766693</v>
      </c>
      <c r="D61" s="87">
        <f t="shared" si="1"/>
        <v>-0.984807753012208</v>
      </c>
    </row>
    <row r="62" spans="1:4">
      <c r="A62">
        <f t="shared" si="2"/>
        <v>200</v>
      </c>
      <c r="B62">
        <f t="shared" si="0"/>
        <v>3.49065850398866</v>
      </c>
      <c r="C62">
        <f t="shared" si="3"/>
        <v>-0.342020143325669</v>
      </c>
      <c r="D62" s="87">
        <f t="shared" si="1"/>
        <v>-0.939692620785908</v>
      </c>
    </row>
    <row r="63" spans="1:4">
      <c r="A63">
        <f t="shared" si="2"/>
        <v>210</v>
      </c>
      <c r="B63">
        <f t="shared" si="0"/>
        <v>3.66519142918809</v>
      </c>
      <c r="C63">
        <f t="shared" si="3"/>
        <v>-0.5</v>
      </c>
      <c r="D63" s="87">
        <f t="shared" si="1"/>
        <v>-0.866025403784439</v>
      </c>
    </row>
    <row r="64" spans="1:4">
      <c r="A64">
        <f t="shared" si="2"/>
        <v>220</v>
      </c>
      <c r="B64">
        <f t="shared" si="0"/>
        <v>3.83972435438752</v>
      </c>
      <c r="C64">
        <f t="shared" si="3"/>
        <v>-0.642787609686539</v>
      </c>
      <c r="D64" s="87">
        <f t="shared" si="1"/>
        <v>-0.766044443118978</v>
      </c>
    </row>
    <row r="65" spans="1:4">
      <c r="A65">
        <f t="shared" si="2"/>
        <v>230</v>
      </c>
      <c r="B65">
        <f t="shared" si="0"/>
        <v>4.01425727958696</v>
      </c>
      <c r="C65">
        <f t="shared" si="3"/>
        <v>-0.766044443118978</v>
      </c>
      <c r="D65" s="87">
        <f t="shared" si="1"/>
        <v>-0.642787609686539</v>
      </c>
    </row>
    <row r="66" spans="1:4">
      <c r="A66">
        <f t="shared" si="2"/>
        <v>240</v>
      </c>
      <c r="B66">
        <f t="shared" si="0"/>
        <v>4.18879020478639</v>
      </c>
      <c r="C66">
        <f t="shared" si="3"/>
        <v>-0.866025403784438</v>
      </c>
      <c r="D66" s="87">
        <f t="shared" si="1"/>
        <v>-0.5</v>
      </c>
    </row>
    <row r="67" spans="1:4">
      <c r="A67">
        <f t="shared" si="2"/>
        <v>250</v>
      </c>
      <c r="B67">
        <f t="shared" si="0"/>
        <v>4.36332312998582</v>
      </c>
      <c r="C67">
        <f t="shared" si="3"/>
        <v>-0.939692620785908</v>
      </c>
      <c r="D67" s="87">
        <f t="shared" si="1"/>
        <v>-0.342020143325669</v>
      </c>
    </row>
    <row r="68" spans="1:4">
      <c r="A68">
        <f t="shared" si="2"/>
        <v>260</v>
      </c>
      <c r="B68">
        <f t="shared" si="0"/>
        <v>4.53785605518526</v>
      </c>
      <c r="C68">
        <f t="shared" si="3"/>
        <v>-0.984807753012208</v>
      </c>
      <c r="D68" s="87">
        <f t="shared" si="1"/>
        <v>-0.17364817766693</v>
      </c>
    </row>
    <row r="69" spans="1:4">
      <c r="A69">
        <f t="shared" si="2"/>
        <v>270</v>
      </c>
      <c r="B69">
        <f t="shared" si="0"/>
        <v>4.71238898038469</v>
      </c>
      <c r="C69">
        <f t="shared" si="3"/>
        <v>-1</v>
      </c>
      <c r="D69" s="87">
        <f t="shared" si="1"/>
        <v>-1.83697019872103e-16</v>
      </c>
    </row>
    <row r="70" spans="1:4">
      <c r="A70">
        <f t="shared" si="2"/>
        <v>280</v>
      </c>
      <c r="B70">
        <f t="shared" si="0"/>
        <v>4.88692190558412</v>
      </c>
      <c r="C70">
        <f t="shared" si="3"/>
        <v>-0.984807753012208</v>
      </c>
      <c r="D70" s="87">
        <f t="shared" si="1"/>
        <v>0.17364817766693</v>
      </c>
    </row>
    <row r="71" spans="1:4">
      <c r="A71">
        <f t="shared" si="2"/>
        <v>290</v>
      </c>
      <c r="B71">
        <f t="shared" ref="B71:B78" si="4">RADIANS(A71)</f>
        <v>5.06145483078356</v>
      </c>
      <c r="C71">
        <f t="shared" si="3"/>
        <v>-0.939692620785908</v>
      </c>
      <c r="D71" s="87">
        <f t="shared" ref="D71:D78" si="5">COS(B71)</f>
        <v>0.342020143325669</v>
      </c>
    </row>
    <row r="72" spans="1:4">
      <c r="A72">
        <f t="shared" ref="A72:A73" si="6">A71+10</f>
        <v>300</v>
      </c>
      <c r="B72">
        <f t="shared" si="4"/>
        <v>5.23598775598299</v>
      </c>
      <c r="C72">
        <f t="shared" si="3"/>
        <v>-0.866025403784439</v>
      </c>
      <c r="D72" s="87">
        <f t="shared" si="5"/>
        <v>0.5</v>
      </c>
    </row>
    <row r="73" spans="1:4">
      <c r="A73">
        <f t="shared" si="6"/>
        <v>310</v>
      </c>
      <c r="B73">
        <f t="shared" si="4"/>
        <v>5.41052068118242</v>
      </c>
      <c r="C73">
        <f t="shared" ref="C73:C78" si="7">SIN(B73)</f>
        <v>-0.766044443118978</v>
      </c>
      <c r="D73" s="87">
        <f t="shared" si="5"/>
        <v>0.642787609686539</v>
      </c>
    </row>
    <row r="74" spans="1:4">
      <c r="A74">
        <f t="shared" ref="A74:A78" si="8">A73+10</f>
        <v>320</v>
      </c>
      <c r="B74">
        <f t="shared" si="4"/>
        <v>5.58505360638185</v>
      </c>
      <c r="C74">
        <f t="shared" si="7"/>
        <v>-0.64278760968654</v>
      </c>
      <c r="D74" s="87">
        <f t="shared" si="5"/>
        <v>0.766044443118978</v>
      </c>
    </row>
    <row r="75" spans="1:4">
      <c r="A75">
        <f t="shared" si="8"/>
        <v>330</v>
      </c>
      <c r="B75">
        <f t="shared" si="4"/>
        <v>5.75958653158129</v>
      </c>
      <c r="C75">
        <f t="shared" si="7"/>
        <v>-0.5</v>
      </c>
      <c r="D75" s="87">
        <f t="shared" si="5"/>
        <v>0.866025403784438</v>
      </c>
    </row>
    <row r="76" spans="1:4">
      <c r="A76">
        <f t="shared" si="8"/>
        <v>340</v>
      </c>
      <c r="B76">
        <f t="shared" si="4"/>
        <v>5.93411945678072</v>
      </c>
      <c r="C76">
        <f t="shared" si="7"/>
        <v>-0.342020143325669</v>
      </c>
      <c r="D76" s="87">
        <f t="shared" si="5"/>
        <v>0.939692620785908</v>
      </c>
    </row>
    <row r="77" spans="1:4">
      <c r="A77">
        <f t="shared" si="8"/>
        <v>350</v>
      </c>
      <c r="B77">
        <f t="shared" si="4"/>
        <v>6.10865238198015</v>
      </c>
      <c r="C77">
        <f t="shared" si="7"/>
        <v>-0.17364817766693</v>
      </c>
      <c r="D77" s="87">
        <f t="shared" si="5"/>
        <v>0.984807753012208</v>
      </c>
    </row>
    <row r="78" spans="1:4">
      <c r="A78">
        <f t="shared" si="8"/>
        <v>360</v>
      </c>
      <c r="B78">
        <f t="shared" si="4"/>
        <v>6.28318530717959</v>
      </c>
      <c r="C78">
        <f t="shared" si="7"/>
        <v>-2.44929359829471e-16</v>
      </c>
      <c r="D78" s="87">
        <f t="shared" si="5"/>
        <v>1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G4" sqref="G4"/>
    </sheetView>
  </sheetViews>
  <sheetFormatPr defaultColWidth="11" defaultRowHeight="14.4" outlineLevelCol="4"/>
  <sheetData>
    <row r="1" spans="1:1">
      <c r="A1" s="79" t="s">
        <v>147</v>
      </c>
    </row>
    <row r="2" spans="3:3">
      <c r="C2" s="80">
        <v>45785</v>
      </c>
    </row>
    <row r="4" spans="2:5">
      <c r="B4" s="81" t="s">
        <v>148</v>
      </c>
      <c r="C4" s="81"/>
      <c r="D4" s="81"/>
      <c r="E4" s="81"/>
    </row>
    <row r="5" ht="28.8" spans="2:5">
      <c r="B5" s="82" t="s">
        <v>149</v>
      </c>
      <c r="C5" s="66" t="s">
        <v>150</v>
      </c>
      <c r="D5" s="66" t="s">
        <v>151</v>
      </c>
      <c r="E5" s="66" t="s">
        <v>152</v>
      </c>
    </row>
    <row r="6" spans="2:5">
      <c r="B6" s="24" t="s">
        <v>153</v>
      </c>
      <c r="C6" s="24">
        <v>7</v>
      </c>
      <c r="D6" s="24">
        <v>7</v>
      </c>
      <c r="E6" s="83">
        <v>7</v>
      </c>
    </row>
    <row r="7" spans="2:5">
      <c r="B7" s="24" t="s">
        <v>154</v>
      </c>
      <c r="C7" s="24">
        <v>8</v>
      </c>
      <c r="D7" s="24">
        <v>7</v>
      </c>
      <c r="E7" s="24">
        <v>7.5</v>
      </c>
    </row>
    <row r="8" spans="2:5">
      <c r="B8" s="24" t="s">
        <v>155</v>
      </c>
      <c r="C8" s="24">
        <v>8</v>
      </c>
      <c r="D8" s="24">
        <v>4</v>
      </c>
      <c r="E8" s="24">
        <v>6</v>
      </c>
    </row>
    <row r="9" spans="2:5">
      <c r="B9" s="24" t="s">
        <v>156</v>
      </c>
      <c r="C9" s="24">
        <v>6</v>
      </c>
      <c r="D9" s="24">
        <v>4</v>
      </c>
      <c r="E9" s="24">
        <v>5</v>
      </c>
    </row>
    <row r="10" spans="2:5">
      <c r="B10" s="24" t="s">
        <v>157</v>
      </c>
      <c r="C10" s="24">
        <v>9</v>
      </c>
      <c r="D10" s="24">
        <v>8</v>
      </c>
      <c r="E10" s="24">
        <v>8.5</v>
      </c>
    </row>
    <row r="12" spans="2:3">
      <c r="B12" s="24" t="s">
        <v>158</v>
      </c>
      <c r="C12" s="24">
        <v>8.5</v>
      </c>
    </row>
    <row r="13" spans="2:3">
      <c r="B13" s="24" t="s">
        <v>159</v>
      </c>
      <c r="C13" s="24">
        <v>5</v>
      </c>
    </row>
  </sheetData>
  <mergeCells count="1">
    <mergeCell ref="B4:E4"/>
  </mergeCell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workbookViewId="0">
      <selection activeCell="K12" sqref="K12"/>
    </sheetView>
  </sheetViews>
  <sheetFormatPr defaultColWidth="11" defaultRowHeight="14.4"/>
  <sheetData>
    <row r="2" ht="21" spans="2:9">
      <c r="B2" s="67" t="s">
        <v>160</v>
      </c>
      <c r="C2" s="68"/>
      <c r="D2" s="68"/>
      <c r="E2" s="68"/>
      <c r="F2" s="68"/>
      <c r="G2" s="68"/>
      <c r="H2" s="68"/>
      <c r="I2" s="78"/>
    </row>
    <row r="3" ht="43.2" spans="2:9">
      <c r="B3" s="69" t="s">
        <v>161</v>
      </c>
      <c r="C3" s="69" t="s">
        <v>162</v>
      </c>
      <c r="D3" s="69" t="s">
        <v>163</v>
      </c>
      <c r="E3" s="69" t="s">
        <v>164</v>
      </c>
      <c r="F3" s="69" t="s">
        <v>165</v>
      </c>
      <c r="G3" s="69" t="s">
        <v>166</v>
      </c>
      <c r="H3" s="69" t="s">
        <v>167</v>
      </c>
      <c r="I3" s="69" t="s">
        <v>168</v>
      </c>
    </row>
    <row r="4" spans="2:9">
      <c r="B4" s="24" t="s">
        <v>169</v>
      </c>
      <c r="C4" s="70">
        <v>39450</v>
      </c>
      <c r="D4" s="71">
        <v>8284.5</v>
      </c>
      <c r="E4" s="71">
        <v>47734.5</v>
      </c>
      <c r="F4" s="71">
        <v>4773.45</v>
      </c>
      <c r="G4" s="71">
        <v>52507.95</v>
      </c>
      <c r="H4" s="71">
        <v>2187.83125</v>
      </c>
      <c r="I4" s="71">
        <v>1458.55416666667</v>
      </c>
    </row>
    <row r="5" spans="2:9">
      <c r="B5" s="24" t="s">
        <v>170</v>
      </c>
      <c r="C5" s="70">
        <v>63000</v>
      </c>
      <c r="D5" s="71">
        <v>13230</v>
      </c>
      <c r="E5" s="71">
        <v>76230</v>
      </c>
      <c r="F5" s="71">
        <v>7623</v>
      </c>
      <c r="G5" s="71">
        <v>83853</v>
      </c>
      <c r="H5" s="71">
        <v>3493.875</v>
      </c>
      <c r="I5" s="71">
        <v>2329.25</v>
      </c>
    </row>
    <row r="6" spans="2:9">
      <c r="B6" s="24" t="s">
        <v>171</v>
      </c>
      <c r="C6" s="70">
        <v>54400</v>
      </c>
      <c r="D6" s="71">
        <v>11424</v>
      </c>
      <c r="E6" s="71">
        <v>65824</v>
      </c>
      <c r="F6" s="71">
        <v>6582.4</v>
      </c>
      <c r="G6" s="71">
        <v>72406.4</v>
      </c>
      <c r="H6" s="71">
        <v>3016.93333333333</v>
      </c>
      <c r="I6" s="71">
        <v>2011.28888888889</v>
      </c>
    </row>
    <row r="7" spans="2:9">
      <c r="B7" s="24" t="s">
        <v>172</v>
      </c>
      <c r="C7" s="70">
        <v>37200</v>
      </c>
      <c r="D7" s="71">
        <v>7812</v>
      </c>
      <c r="E7" s="71">
        <v>45012</v>
      </c>
      <c r="F7" s="71">
        <v>4501.2</v>
      </c>
      <c r="G7" s="71">
        <v>49513.2</v>
      </c>
      <c r="H7" s="71">
        <v>2063.05</v>
      </c>
      <c r="I7" s="71">
        <v>1375.36666666667</v>
      </c>
    </row>
    <row r="8" spans="2:9">
      <c r="B8" s="24" t="s">
        <v>173</v>
      </c>
      <c r="C8" s="70">
        <v>42900</v>
      </c>
      <c r="D8" s="71">
        <v>9009</v>
      </c>
      <c r="E8" s="71">
        <v>51909</v>
      </c>
      <c r="F8" s="71">
        <v>5190.9</v>
      </c>
      <c r="G8" s="71">
        <v>57099.9</v>
      </c>
      <c r="H8" s="71">
        <v>2379.1625</v>
      </c>
      <c r="I8" s="71">
        <v>1586.10833333333</v>
      </c>
    </row>
    <row r="9" spans="2:9">
      <c r="B9" s="24" t="s">
        <v>174</v>
      </c>
      <c r="C9" s="70">
        <v>66600</v>
      </c>
      <c r="D9" s="71">
        <v>13986</v>
      </c>
      <c r="E9" s="71">
        <v>80586</v>
      </c>
      <c r="F9" s="71">
        <v>8058.6</v>
      </c>
      <c r="G9" s="71">
        <v>88644.6</v>
      </c>
      <c r="H9" s="71">
        <v>3693.525</v>
      </c>
      <c r="I9" s="71">
        <v>2462.35</v>
      </c>
    </row>
    <row r="10" spans="2:9">
      <c r="B10" s="24" t="s">
        <v>175</v>
      </c>
      <c r="C10" s="70">
        <v>25000</v>
      </c>
      <c r="D10" s="71">
        <v>5250</v>
      </c>
      <c r="E10" s="71">
        <v>30250</v>
      </c>
      <c r="F10" s="71">
        <v>3025</v>
      </c>
      <c r="G10" s="71">
        <v>33275</v>
      </c>
      <c r="H10" s="71">
        <v>1386.45833333333</v>
      </c>
      <c r="I10" s="71">
        <v>924.305555555556</v>
      </c>
    </row>
    <row r="11" spans="2:9">
      <c r="B11" s="24" t="s">
        <v>176</v>
      </c>
      <c r="C11" s="70">
        <v>29500</v>
      </c>
      <c r="D11" s="71">
        <v>6195</v>
      </c>
      <c r="E11" s="71">
        <v>35695</v>
      </c>
      <c r="F11" s="71">
        <v>3569.5</v>
      </c>
      <c r="G11" s="71">
        <v>39264.5</v>
      </c>
      <c r="H11" s="71">
        <v>1636.02083333333</v>
      </c>
      <c r="I11" s="71">
        <v>1090.68055555556</v>
      </c>
    </row>
    <row r="12" spans="2:9">
      <c r="B12" s="24" t="s">
        <v>177</v>
      </c>
      <c r="C12" s="70">
        <v>32590</v>
      </c>
      <c r="D12" s="71">
        <v>6843.9</v>
      </c>
      <c r="E12" s="71">
        <v>39433.9</v>
      </c>
      <c r="F12" s="71">
        <v>3943.39</v>
      </c>
      <c r="G12" s="71">
        <v>43377.29</v>
      </c>
      <c r="H12" s="71">
        <v>1807.38708333333</v>
      </c>
      <c r="I12" s="71">
        <v>1204.92472222222</v>
      </c>
    </row>
    <row r="13" spans="2:9">
      <c r="B13" s="24" t="s">
        <v>178</v>
      </c>
      <c r="C13" s="70">
        <v>39800</v>
      </c>
      <c r="D13" s="71">
        <v>8358</v>
      </c>
      <c r="E13" s="71">
        <v>48158</v>
      </c>
      <c r="F13" s="71">
        <v>4815.8</v>
      </c>
      <c r="G13" s="71">
        <v>52973.8</v>
      </c>
      <c r="H13" s="71">
        <v>2207.24166666667</v>
      </c>
      <c r="I13" s="71">
        <v>1471.49444444444</v>
      </c>
    </row>
    <row r="14" spans="2:9">
      <c r="B14" s="24" t="s">
        <v>179</v>
      </c>
      <c r="C14" s="70">
        <v>13320</v>
      </c>
      <c r="D14" s="71">
        <v>2797.2</v>
      </c>
      <c r="E14" s="71">
        <v>16117.2</v>
      </c>
      <c r="F14" s="71">
        <v>1611.72</v>
      </c>
      <c r="G14" s="71">
        <v>17728.92</v>
      </c>
      <c r="H14" s="71">
        <v>738.705</v>
      </c>
      <c r="I14" s="71">
        <v>492.47</v>
      </c>
    </row>
    <row r="15" spans="2:9">
      <c r="B15" s="72" t="s">
        <v>180</v>
      </c>
      <c r="C15" s="73">
        <v>443760</v>
      </c>
      <c r="D15" s="74">
        <v>93189.6</v>
      </c>
      <c r="E15" s="65"/>
      <c r="F15" s="65"/>
      <c r="G15" s="65"/>
      <c r="H15" s="65"/>
      <c r="I15" s="65"/>
    </row>
    <row r="17" ht="43.2" spans="2:3">
      <c r="B17" s="75" t="s">
        <v>181</v>
      </c>
      <c r="C17" s="76">
        <v>88644.6</v>
      </c>
    </row>
    <row r="18" ht="43.2" spans="2:3">
      <c r="B18" s="77" t="s">
        <v>182</v>
      </c>
      <c r="C18" s="65">
        <v>2237.29</v>
      </c>
    </row>
    <row r="19" ht="43.2" spans="2:3">
      <c r="B19" s="77" t="s">
        <v>183</v>
      </c>
      <c r="C19" s="65">
        <v>1491.52666666667</v>
      </c>
    </row>
  </sheetData>
  <mergeCells count="1">
    <mergeCell ref="B2:I2"/>
  </mergeCells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4"/>
  <sheetViews>
    <sheetView topLeftCell="A6" workbookViewId="0">
      <selection activeCell="I22" sqref="I22"/>
    </sheetView>
  </sheetViews>
  <sheetFormatPr defaultColWidth="11" defaultRowHeight="14.4" outlineLevelCol="6"/>
  <cols>
    <col min="3" max="3" width="24.287037037037" customWidth="1"/>
  </cols>
  <sheetData>
    <row r="3" spans="3:3">
      <c r="C3" s="62">
        <v>45785</v>
      </c>
    </row>
    <row r="6" spans="2:7">
      <c r="B6" s="63" t="s">
        <v>184</v>
      </c>
      <c r="C6" s="63"/>
      <c r="D6" s="63"/>
      <c r="E6" s="63"/>
      <c r="F6" s="63"/>
      <c r="G6" s="63"/>
    </row>
    <row r="7" ht="43.2" spans="2:7">
      <c r="B7" s="64" t="s">
        <v>185</v>
      </c>
      <c r="C7" s="64" t="s">
        <v>186</v>
      </c>
      <c r="D7" s="64" t="s">
        <v>187</v>
      </c>
      <c r="E7" s="64" t="s">
        <v>188</v>
      </c>
      <c r="F7" s="64" t="s">
        <v>189</v>
      </c>
      <c r="G7" s="64" t="s">
        <v>190</v>
      </c>
    </row>
    <row r="8" spans="2:7">
      <c r="B8" s="24" t="s">
        <v>191</v>
      </c>
      <c r="C8" s="24">
        <v>1370500</v>
      </c>
      <c r="D8" s="24">
        <v>1100600</v>
      </c>
      <c r="E8" s="24">
        <v>8000670</v>
      </c>
      <c r="F8" s="24">
        <v>10471770</v>
      </c>
      <c r="G8" s="24">
        <v>3490590</v>
      </c>
    </row>
    <row r="9" spans="2:7">
      <c r="B9" s="24" t="s">
        <v>192</v>
      </c>
      <c r="C9" s="24">
        <v>650460</v>
      </c>
      <c r="D9" s="24">
        <v>550340</v>
      </c>
      <c r="E9" s="24">
        <v>300420</v>
      </c>
      <c r="F9" s="24">
        <v>1501220</v>
      </c>
      <c r="G9" s="24">
        <v>500406.666666667</v>
      </c>
    </row>
    <row r="10" spans="2:7">
      <c r="B10" s="24" t="s">
        <v>193</v>
      </c>
      <c r="C10" s="24">
        <v>200320</v>
      </c>
      <c r="D10" s="24">
        <v>290760</v>
      </c>
      <c r="E10" s="24">
        <v>50600</v>
      </c>
      <c r="F10" s="24">
        <v>541680</v>
      </c>
      <c r="G10" s="24">
        <v>180560</v>
      </c>
    </row>
    <row r="11" spans="2:7">
      <c r="B11" s="24" t="s">
        <v>194</v>
      </c>
      <c r="C11" s="24">
        <v>1100530</v>
      </c>
      <c r="D11" s="24">
        <v>1000800</v>
      </c>
      <c r="E11" s="24">
        <v>500880</v>
      </c>
      <c r="F11" s="24">
        <v>2602210</v>
      </c>
      <c r="G11" s="24">
        <v>867403.333333333</v>
      </c>
    </row>
    <row r="12" spans="2:7">
      <c r="B12" s="24" t="s">
        <v>195</v>
      </c>
      <c r="C12" s="24">
        <v>650880</v>
      </c>
      <c r="D12" s="24">
        <v>490850</v>
      </c>
      <c r="E12" s="24">
        <v>100950</v>
      </c>
      <c r="F12" s="24">
        <v>1242680</v>
      </c>
      <c r="G12" s="24">
        <v>414226.666666667</v>
      </c>
    </row>
    <row r="13" spans="2:7">
      <c r="B13" s="24" t="s">
        <v>196</v>
      </c>
      <c r="C13" s="24">
        <v>1210300</v>
      </c>
      <c r="D13" s="24">
        <v>1150150</v>
      </c>
      <c r="E13" s="24">
        <v>1090850</v>
      </c>
      <c r="F13" s="24">
        <v>3451300</v>
      </c>
      <c r="G13" s="24">
        <v>1150433.33333333</v>
      </c>
    </row>
    <row r="14" spans="2:7">
      <c r="B14" s="24" t="s">
        <v>197</v>
      </c>
      <c r="C14" s="24">
        <v>1120890</v>
      </c>
      <c r="D14" s="24">
        <v>9000740</v>
      </c>
      <c r="E14" s="24">
        <v>600980</v>
      </c>
      <c r="F14" s="24">
        <v>10722610</v>
      </c>
      <c r="G14" s="24">
        <v>3574203.33333333</v>
      </c>
    </row>
    <row r="16" spans="2:5">
      <c r="B16" s="24" t="s">
        <v>198</v>
      </c>
      <c r="C16" s="65">
        <v>6303880</v>
      </c>
      <c r="D16" s="65">
        <v>13584240</v>
      </c>
      <c r="E16" s="65">
        <v>10645350</v>
      </c>
    </row>
    <row r="17" spans="2:5">
      <c r="B17" s="24" t="s">
        <v>152</v>
      </c>
      <c r="C17" s="65">
        <v>900554.285714286</v>
      </c>
      <c r="D17" s="65">
        <v>1940605.71428571</v>
      </c>
      <c r="E17" s="65">
        <v>1520764.28571429</v>
      </c>
    </row>
    <row r="18" spans="2:5">
      <c r="B18" s="24" t="s">
        <v>199</v>
      </c>
      <c r="C18" s="65">
        <v>1370500</v>
      </c>
      <c r="D18" s="65">
        <v>9000740</v>
      </c>
      <c r="E18" s="65">
        <v>8000670</v>
      </c>
    </row>
    <row r="19" spans="2:5">
      <c r="B19" s="24" t="s">
        <v>200</v>
      </c>
      <c r="C19" s="65">
        <v>200320</v>
      </c>
      <c r="D19" s="65">
        <v>290760</v>
      </c>
      <c r="E19" s="65">
        <v>50600</v>
      </c>
    </row>
    <row r="22" ht="57.6" spans="2:5">
      <c r="B22" s="66" t="s">
        <v>201</v>
      </c>
      <c r="C22" s="65">
        <v>12514670</v>
      </c>
      <c r="D22" s="66" t="s">
        <v>202</v>
      </c>
      <c r="E22" s="65">
        <v>4171556.66666667</v>
      </c>
    </row>
    <row r="23" ht="57.6" spans="2:5">
      <c r="B23" s="66" t="s">
        <v>203</v>
      </c>
      <c r="C23" s="65">
        <v>3844890</v>
      </c>
      <c r="D23" s="66" t="s">
        <v>204</v>
      </c>
      <c r="E23" s="65">
        <v>1922445</v>
      </c>
    </row>
    <row r="24" ht="43.2" spans="2:5">
      <c r="B24" s="66" t="s">
        <v>205</v>
      </c>
      <c r="C24" s="65">
        <v>14173910</v>
      </c>
      <c r="D24" s="66" t="s">
        <v>206</v>
      </c>
      <c r="E24" s="65">
        <v>7086955</v>
      </c>
    </row>
  </sheetData>
  <mergeCells count="1">
    <mergeCell ref="B6:G6"/>
  </mergeCell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1"/>
  <sheetViews>
    <sheetView workbookViewId="0">
      <selection activeCell="J5" sqref="J5"/>
    </sheetView>
  </sheetViews>
  <sheetFormatPr defaultColWidth="11" defaultRowHeight="14.4" outlineLevelCol="7"/>
  <sheetData>
    <row r="1" ht="15.15"/>
    <row r="2" spans="2:8">
      <c r="B2" s="50"/>
      <c r="C2" s="51" t="s">
        <v>207</v>
      </c>
      <c r="D2" s="51" t="s">
        <v>208</v>
      </c>
      <c r="E2" s="51" t="s">
        <v>209</v>
      </c>
      <c r="F2" s="51" t="s">
        <v>210</v>
      </c>
      <c r="G2" s="51" t="s">
        <v>211</v>
      </c>
      <c r="H2" s="52" t="s">
        <v>212</v>
      </c>
    </row>
    <row r="3" spans="2:8">
      <c r="B3" s="53" t="s">
        <v>213</v>
      </c>
      <c r="C3" s="54">
        <v>130</v>
      </c>
      <c r="D3" s="55">
        <f>C3+(C3*15%)</f>
        <v>149.5</v>
      </c>
      <c r="E3" s="55">
        <f t="shared" ref="E3:H3" si="0">D3+(D3*15%)</f>
        <v>171.925</v>
      </c>
      <c r="F3" s="55">
        <f t="shared" si="0"/>
        <v>197.71375</v>
      </c>
      <c r="G3" s="55">
        <f t="shared" si="0"/>
        <v>227.3708125</v>
      </c>
      <c r="H3" s="56">
        <f t="shared" si="0"/>
        <v>261.476434375</v>
      </c>
    </row>
    <row r="4" spans="2:8">
      <c r="B4" s="57" t="s">
        <v>214</v>
      </c>
      <c r="C4" s="54">
        <f>C3*60%</f>
        <v>78</v>
      </c>
      <c r="D4" s="55">
        <f t="shared" ref="D4:H8" si="1">C4+(C4*15%)</f>
        <v>89.7</v>
      </c>
      <c r="E4" s="55">
        <f t="shared" si="1"/>
        <v>103.155</v>
      </c>
      <c r="F4" s="55">
        <f t="shared" si="1"/>
        <v>118.62825</v>
      </c>
      <c r="G4" s="55">
        <f t="shared" si="1"/>
        <v>136.4224875</v>
      </c>
      <c r="H4" s="56">
        <f t="shared" si="1"/>
        <v>156.885860625</v>
      </c>
    </row>
    <row r="5" spans="2:8">
      <c r="B5" s="57" t="s">
        <v>215</v>
      </c>
      <c r="C5" s="54">
        <f>C3-C4</f>
        <v>52</v>
      </c>
      <c r="D5" s="55">
        <f t="shared" si="1"/>
        <v>59.8</v>
      </c>
      <c r="E5" s="55">
        <f t="shared" si="1"/>
        <v>68.77</v>
      </c>
      <c r="F5" s="55">
        <f t="shared" si="1"/>
        <v>79.0855</v>
      </c>
      <c r="G5" s="55">
        <f t="shared" si="1"/>
        <v>90.948325</v>
      </c>
      <c r="H5" s="56">
        <f t="shared" si="1"/>
        <v>104.59057375</v>
      </c>
    </row>
    <row r="6" spans="2:8">
      <c r="B6" s="57"/>
      <c r="C6" s="54"/>
      <c r="D6" s="55"/>
      <c r="E6" s="55"/>
      <c r="F6" s="55"/>
      <c r="G6" s="55"/>
      <c r="H6" s="56">
        <f t="shared" si="1"/>
        <v>0</v>
      </c>
    </row>
    <row r="7" spans="2:8">
      <c r="B7" s="57" t="s">
        <v>216</v>
      </c>
      <c r="C7" s="54">
        <v>10</v>
      </c>
      <c r="D7" s="55">
        <v>10</v>
      </c>
      <c r="E7" s="55">
        <v>10</v>
      </c>
      <c r="F7" s="55">
        <v>10</v>
      </c>
      <c r="G7" s="55">
        <v>10</v>
      </c>
      <c r="H7" s="56">
        <v>10</v>
      </c>
    </row>
    <row r="8" spans="2:8">
      <c r="B8" s="57" t="s">
        <v>217</v>
      </c>
      <c r="C8" s="54">
        <f>C3*12%</f>
        <v>15.6</v>
      </c>
      <c r="D8" s="55">
        <f t="shared" si="1"/>
        <v>17.94</v>
      </c>
      <c r="E8" s="55">
        <f t="shared" si="1"/>
        <v>20.631</v>
      </c>
      <c r="F8" s="55">
        <f t="shared" si="1"/>
        <v>23.72565</v>
      </c>
      <c r="G8" s="55">
        <f t="shared" si="1"/>
        <v>27.2844975</v>
      </c>
      <c r="H8" s="56">
        <f t="shared" si="1"/>
        <v>31.377172125</v>
      </c>
    </row>
    <row r="9" spans="2:8">
      <c r="B9" s="57" t="s">
        <v>218</v>
      </c>
      <c r="C9" s="54">
        <f>C7+C8</f>
        <v>25.6</v>
      </c>
      <c r="D9" s="54">
        <f t="shared" ref="D9:H9" si="2">D7+D8</f>
        <v>27.94</v>
      </c>
      <c r="E9" s="54">
        <f t="shared" si="2"/>
        <v>30.631</v>
      </c>
      <c r="F9" s="54">
        <f t="shared" si="2"/>
        <v>33.72565</v>
      </c>
      <c r="G9" s="54">
        <f t="shared" si="2"/>
        <v>37.2844975</v>
      </c>
      <c r="H9" s="58">
        <f t="shared" si="2"/>
        <v>41.377172125</v>
      </c>
    </row>
    <row r="10" spans="2:8">
      <c r="B10" s="57"/>
      <c r="C10" s="54"/>
      <c r="D10" s="55"/>
      <c r="E10" s="55"/>
      <c r="F10" s="55"/>
      <c r="G10" s="55"/>
      <c r="H10" s="56"/>
    </row>
    <row r="11" ht="15.15" spans="2:8">
      <c r="B11" s="59" t="s">
        <v>219</v>
      </c>
      <c r="C11" s="60">
        <f>C5-C9</f>
        <v>26.4</v>
      </c>
      <c r="D11" s="60">
        <f t="shared" ref="D11:H11" si="3">D5-D9</f>
        <v>31.86</v>
      </c>
      <c r="E11" s="60">
        <f t="shared" si="3"/>
        <v>38.139</v>
      </c>
      <c r="F11" s="60">
        <f t="shared" si="3"/>
        <v>45.35985</v>
      </c>
      <c r="G11" s="60">
        <f t="shared" si="3"/>
        <v>53.6638275</v>
      </c>
      <c r="H11" s="61">
        <f t="shared" si="3"/>
        <v>63.213401625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8"/>
  <sheetViews>
    <sheetView topLeftCell="A3" workbookViewId="0">
      <selection activeCell="I2" sqref="I2"/>
    </sheetView>
  </sheetViews>
  <sheetFormatPr defaultColWidth="11" defaultRowHeight="14.4" outlineLevelRow="7" outlineLevelCol="5"/>
  <sheetData>
    <row r="2" spans="3:6">
      <c r="C2" s="24" t="s">
        <v>220</v>
      </c>
      <c r="D2" s="24" t="s">
        <v>221</v>
      </c>
      <c r="E2" s="24" t="s">
        <v>222</v>
      </c>
      <c r="F2" s="24" t="s">
        <v>223</v>
      </c>
    </row>
    <row r="3" spans="2:6">
      <c r="B3" s="24" t="s">
        <v>224</v>
      </c>
      <c r="C3" s="49">
        <v>150</v>
      </c>
      <c r="D3" s="49">
        <v>350</v>
      </c>
      <c r="E3" s="49">
        <v>525</v>
      </c>
      <c r="F3" s="49">
        <f>SUM(C3:E3)</f>
        <v>1025</v>
      </c>
    </row>
    <row r="4" spans="2:6">
      <c r="B4" s="24" t="s">
        <v>225</v>
      </c>
      <c r="C4" s="49">
        <v>267</v>
      </c>
      <c r="D4" s="49">
        <v>225</v>
      </c>
      <c r="E4" s="49">
        <v>427</v>
      </c>
      <c r="F4" s="49">
        <f t="shared" ref="F4:F8" si="0">SUM(C4:E4)</f>
        <v>919</v>
      </c>
    </row>
    <row r="5" spans="2:6">
      <c r="B5" s="24" t="s">
        <v>226</v>
      </c>
      <c r="C5" s="49">
        <v>345</v>
      </c>
      <c r="D5" s="49">
        <v>300</v>
      </c>
      <c r="E5" s="49">
        <v>312</v>
      </c>
      <c r="F5" s="49">
        <f t="shared" si="0"/>
        <v>957</v>
      </c>
    </row>
    <row r="6" spans="2:6">
      <c r="B6" s="24" t="s">
        <v>227</v>
      </c>
      <c r="C6" s="49">
        <v>200</v>
      </c>
      <c r="D6" s="49">
        <v>340</v>
      </c>
      <c r="E6" s="49">
        <v>387</v>
      </c>
      <c r="F6" s="49">
        <f t="shared" si="0"/>
        <v>927</v>
      </c>
    </row>
    <row r="7" spans="2:6">
      <c r="B7" s="24" t="s">
        <v>228</v>
      </c>
      <c r="C7" s="49">
        <v>110</v>
      </c>
      <c r="D7" s="49">
        <v>460</v>
      </c>
      <c r="E7" s="49">
        <v>237</v>
      </c>
      <c r="F7" s="49">
        <f t="shared" si="0"/>
        <v>807</v>
      </c>
    </row>
    <row r="8" spans="2:6">
      <c r="B8" s="24" t="s">
        <v>229</v>
      </c>
      <c r="C8" s="49">
        <f>SUM(C3:C7)</f>
        <v>1072</v>
      </c>
      <c r="D8" s="49">
        <f t="shared" ref="D8:E8" si="1">SUM(D3:D7)</f>
        <v>1675</v>
      </c>
      <c r="E8" s="49">
        <f t="shared" si="1"/>
        <v>1888</v>
      </c>
      <c r="F8" s="49">
        <f t="shared" si="0"/>
        <v>4635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L10" sqref="L10"/>
    </sheetView>
  </sheetViews>
  <sheetFormatPr defaultColWidth="11" defaultRowHeight="14.4"/>
  <cols>
    <col min="1" max="1" width="14.1388888888889" customWidth="1"/>
    <col min="2" max="2" width="12.1388888888889" customWidth="1"/>
  </cols>
  <sheetData>
    <row r="1" ht="15.15" spans="1:2">
      <c r="A1" s="122"/>
      <c r="B1" s="123"/>
    </row>
    <row r="2" ht="15.15" spans="1:10">
      <c r="A2" s="124" t="s">
        <v>20</v>
      </c>
      <c r="B2" s="125" t="s">
        <v>21</v>
      </c>
      <c r="C2" s="126" t="s">
        <v>22</v>
      </c>
      <c r="D2" s="127" t="s">
        <v>23</v>
      </c>
      <c r="E2" s="128" t="s">
        <v>24</v>
      </c>
      <c r="F2" s="128" t="s">
        <v>25</v>
      </c>
      <c r="G2" s="128" t="s">
        <v>26</v>
      </c>
      <c r="H2" s="128" t="s">
        <v>27</v>
      </c>
      <c r="I2" s="128" t="s">
        <v>28</v>
      </c>
      <c r="J2" s="154" t="s">
        <v>29</v>
      </c>
    </row>
    <row r="3" ht="15.15" spans="1:10">
      <c r="A3" s="129"/>
      <c r="B3" s="130" t="s">
        <v>30</v>
      </c>
      <c r="C3" s="131" t="s">
        <v>31</v>
      </c>
      <c r="D3" s="132"/>
      <c r="E3" s="133" t="s">
        <v>32</v>
      </c>
      <c r="F3" s="134"/>
      <c r="G3" s="133" t="s">
        <v>33</v>
      </c>
      <c r="H3" s="132"/>
      <c r="I3" s="133" t="s">
        <v>34</v>
      </c>
      <c r="J3" s="155"/>
    </row>
    <row r="4" ht="15.15" spans="1:10">
      <c r="A4" s="135" t="s">
        <v>35</v>
      </c>
      <c r="B4" s="136" t="s">
        <v>36</v>
      </c>
      <c r="C4" s="137">
        <v>1</v>
      </c>
      <c r="D4" s="138"/>
      <c r="E4" s="139" t="s">
        <v>37</v>
      </c>
      <c r="F4" s="140"/>
      <c r="G4" s="133" t="s">
        <v>38</v>
      </c>
      <c r="H4" s="132"/>
      <c r="I4" s="133" t="s">
        <v>39</v>
      </c>
      <c r="J4" s="155"/>
    </row>
    <row r="5" ht="40.35" spans="1:10">
      <c r="A5" s="141"/>
      <c r="B5" s="136" t="s">
        <v>40</v>
      </c>
      <c r="C5" s="137">
        <v>1000</v>
      </c>
      <c r="D5" s="138"/>
      <c r="E5" s="139">
        <v>2000</v>
      </c>
      <c r="F5" s="140"/>
      <c r="G5" s="133" t="s">
        <v>41</v>
      </c>
      <c r="H5" s="132"/>
      <c r="I5" s="133" t="s">
        <v>42</v>
      </c>
      <c r="J5" s="155"/>
    </row>
    <row r="6" ht="40.35" spans="1:10">
      <c r="A6" s="141"/>
      <c r="B6" s="136" t="s">
        <v>43</v>
      </c>
      <c r="C6" s="131" t="s">
        <v>44</v>
      </c>
      <c r="D6" s="132"/>
      <c r="E6" s="133" t="s">
        <v>45</v>
      </c>
      <c r="F6" s="134"/>
      <c r="G6" s="133" t="s">
        <v>46</v>
      </c>
      <c r="H6" s="132"/>
      <c r="I6" s="133" t="s">
        <v>47</v>
      </c>
      <c r="J6" s="155"/>
    </row>
    <row r="7" ht="27.15" spans="1:10">
      <c r="A7" s="142"/>
      <c r="B7" s="136" t="s">
        <v>48</v>
      </c>
      <c r="C7" s="137">
        <v>-10</v>
      </c>
      <c r="D7" s="140"/>
      <c r="E7" s="143" t="s">
        <v>49</v>
      </c>
      <c r="F7" s="138"/>
      <c r="G7" s="133" t="s">
        <v>50</v>
      </c>
      <c r="H7" s="132"/>
      <c r="I7" s="133"/>
      <c r="J7" s="155"/>
    </row>
    <row r="8" ht="15.15" spans="1:10">
      <c r="A8" s="144" t="s">
        <v>51</v>
      </c>
      <c r="B8" s="136" t="s">
        <v>52</v>
      </c>
      <c r="C8" s="145" t="s">
        <v>53</v>
      </c>
      <c r="D8" s="146"/>
      <c r="E8" s="138" t="s">
        <v>54</v>
      </c>
      <c r="F8" s="138"/>
      <c r="G8" s="133" t="s">
        <v>55</v>
      </c>
      <c r="H8" s="134"/>
      <c r="I8" s="132" t="s">
        <v>56</v>
      </c>
      <c r="J8" s="155"/>
    </row>
    <row r="9" ht="27.15" spans="1:10">
      <c r="A9" s="142"/>
      <c r="B9" s="136" t="s">
        <v>57</v>
      </c>
      <c r="C9" s="145" t="s">
        <v>53</v>
      </c>
      <c r="D9" s="146"/>
      <c r="E9" s="138" t="s">
        <v>54</v>
      </c>
      <c r="F9" s="138"/>
      <c r="G9" s="133" t="s">
        <v>55</v>
      </c>
      <c r="H9" s="134"/>
      <c r="I9" s="132" t="s">
        <v>56</v>
      </c>
      <c r="J9" s="155"/>
    </row>
    <row r="10" ht="15.15" spans="1:10">
      <c r="A10" s="147" t="s">
        <v>58</v>
      </c>
      <c r="B10" s="148" t="s">
        <v>59</v>
      </c>
      <c r="C10" s="149" t="s">
        <v>53</v>
      </c>
      <c r="D10" s="150"/>
      <c r="E10" s="151" t="s">
        <v>54</v>
      </c>
      <c r="F10" s="151"/>
      <c r="G10" s="152" t="s">
        <v>55</v>
      </c>
      <c r="H10" s="153"/>
      <c r="I10" s="152" t="s">
        <v>56</v>
      </c>
      <c r="J10" s="156"/>
    </row>
  </sheetData>
  <mergeCells count="35">
    <mergeCell ref="C3:D3"/>
    <mergeCell ref="E3:F3"/>
    <mergeCell ref="G3:H3"/>
    <mergeCell ref="I3:J3"/>
    <mergeCell ref="C4:D4"/>
    <mergeCell ref="E4:F4"/>
    <mergeCell ref="G4:H4"/>
    <mergeCell ref="I4:J4"/>
    <mergeCell ref="C5:D5"/>
    <mergeCell ref="E5:F5"/>
    <mergeCell ref="G5:H5"/>
    <mergeCell ref="I5:J5"/>
    <mergeCell ref="C6:D6"/>
    <mergeCell ref="E6:F6"/>
    <mergeCell ref="G6:H6"/>
    <mergeCell ref="I6:J6"/>
    <mergeCell ref="C7:D7"/>
    <mergeCell ref="E7:F7"/>
    <mergeCell ref="G7:H7"/>
    <mergeCell ref="I7:J7"/>
    <mergeCell ref="C8:D8"/>
    <mergeCell ref="E8:F8"/>
    <mergeCell ref="G8:H8"/>
    <mergeCell ref="I8:J8"/>
    <mergeCell ref="C9:D9"/>
    <mergeCell ref="E9:F9"/>
    <mergeCell ref="G9:H9"/>
    <mergeCell ref="I9:J9"/>
    <mergeCell ref="C10:D10"/>
    <mergeCell ref="E10:F10"/>
    <mergeCell ref="G10:H10"/>
    <mergeCell ref="I10:J10"/>
    <mergeCell ref="A2:A3"/>
    <mergeCell ref="A4:A7"/>
    <mergeCell ref="A8:A9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B1" sqref="B1"/>
    </sheetView>
  </sheetViews>
  <sheetFormatPr defaultColWidth="11" defaultRowHeight="14.4"/>
  <sheetData>
    <row r="1" spans="1:10">
      <c r="A1" s="31"/>
      <c r="B1" s="31"/>
      <c r="C1" s="31"/>
      <c r="D1" s="31"/>
      <c r="E1" s="31"/>
      <c r="F1" s="38">
        <v>2016</v>
      </c>
      <c r="G1" s="38">
        <v>2017</v>
      </c>
      <c r="H1" s="38">
        <v>2018</v>
      </c>
      <c r="I1" s="38">
        <v>2019</v>
      </c>
      <c r="J1" s="38">
        <v>2020</v>
      </c>
    </row>
    <row r="2" spans="1:10">
      <c r="A2" s="42" t="s">
        <v>230</v>
      </c>
      <c r="B2" s="42"/>
      <c r="C2" s="31"/>
      <c r="D2" s="31"/>
      <c r="E2" s="31"/>
      <c r="F2" s="43">
        <v>10000</v>
      </c>
      <c r="G2" s="43">
        <v>12000</v>
      </c>
      <c r="H2" s="43">
        <v>15600</v>
      </c>
      <c r="I2" s="43">
        <v>18720</v>
      </c>
      <c r="J2" s="43">
        <v>20592</v>
      </c>
    </row>
    <row r="3" spans="1:10">
      <c r="A3" s="31"/>
      <c r="B3" s="31" t="s">
        <v>231</v>
      </c>
      <c r="C3" s="31"/>
      <c r="D3" s="31"/>
      <c r="E3" s="31"/>
      <c r="F3" s="31"/>
      <c r="G3" s="44">
        <v>0.2</v>
      </c>
      <c r="H3" s="44">
        <v>0.3</v>
      </c>
      <c r="I3" s="44">
        <v>0.2</v>
      </c>
      <c r="J3" s="44">
        <v>0.1</v>
      </c>
    </row>
    <row r="4" spans="1:10">
      <c r="A4" s="45" t="s">
        <v>232</v>
      </c>
      <c r="B4" s="45"/>
      <c r="C4" s="45"/>
      <c r="D4" s="45"/>
      <c r="E4" s="31"/>
      <c r="G4" s="43"/>
      <c r="H4" s="43"/>
      <c r="I4" s="43"/>
      <c r="J4" s="43"/>
    </row>
    <row r="5" spans="1:10">
      <c r="A5" s="31"/>
      <c r="B5" s="31" t="s">
        <v>233</v>
      </c>
      <c r="C5" s="31"/>
      <c r="D5" s="44">
        <v>0.17</v>
      </c>
      <c r="E5" s="31" t="s">
        <v>234</v>
      </c>
      <c r="F5" s="43">
        <f>F2*$D$5</f>
        <v>1700</v>
      </c>
      <c r="G5" s="43">
        <f t="shared" ref="G5:J5" si="0">G2*$D$5</f>
        <v>2040</v>
      </c>
      <c r="H5" s="43">
        <f t="shared" si="0"/>
        <v>2652</v>
      </c>
      <c r="I5" s="43">
        <f t="shared" si="0"/>
        <v>3182.4</v>
      </c>
      <c r="J5" s="43">
        <f t="shared" si="0"/>
        <v>3500.64</v>
      </c>
    </row>
    <row r="6" spans="1:10">
      <c r="A6" s="31"/>
      <c r="B6" s="31" t="s">
        <v>235</v>
      </c>
      <c r="C6" s="31"/>
      <c r="D6" s="44">
        <v>0.14</v>
      </c>
      <c r="E6" s="31" t="s">
        <v>234</v>
      </c>
      <c r="F6" s="43">
        <f>F2*$D$6</f>
        <v>1400</v>
      </c>
      <c r="G6" s="43">
        <f t="shared" ref="G6:J6" si="1">G2*$D$6</f>
        <v>1680</v>
      </c>
      <c r="H6" s="43">
        <f t="shared" si="1"/>
        <v>2184</v>
      </c>
      <c r="I6" s="43">
        <f t="shared" si="1"/>
        <v>2620.8</v>
      </c>
      <c r="J6" s="43">
        <f t="shared" si="1"/>
        <v>2882.88</v>
      </c>
    </row>
    <row r="7" spans="1:10">
      <c r="A7" s="31"/>
      <c r="B7" s="31" t="s">
        <v>236</v>
      </c>
      <c r="C7" s="31"/>
      <c r="D7" s="44">
        <v>0.15</v>
      </c>
      <c r="E7" s="31" t="s">
        <v>237</v>
      </c>
      <c r="F7" s="43">
        <f>F6*$D$7</f>
        <v>210</v>
      </c>
      <c r="G7" s="43">
        <f t="shared" ref="G7:J7" si="2">G6*$D$7</f>
        <v>252</v>
      </c>
      <c r="H7" s="43">
        <f t="shared" si="2"/>
        <v>327.6</v>
      </c>
      <c r="I7" s="43">
        <f t="shared" si="2"/>
        <v>393.12</v>
      </c>
      <c r="J7" s="43">
        <f t="shared" si="2"/>
        <v>432.432</v>
      </c>
    </row>
    <row r="8" spans="1:10">
      <c r="A8" s="31"/>
      <c r="B8" s="31" t="s">
        <v>238</v>
      </c>
      <c r="C8" s="31"/>
      <c r="D8" s="44">
        <v>0.08</v>
      </c>
      <c r="E8" s="31" t="s">
        <v>239</v>
      </c>
      <c r="F8" s="43">
        <v>100</v>
      </c>
      <c r="G8" s="43">
        <v>108</v>
      </c>
      <c r="H8" s="43">
        <v>116.64</v>
      </c>
      <c r="I8" s="43">
        <v>125.97</v>
      </c>
      <c r="J8" s="43">
        <v>136.05</v>
      </c>
    </row>
    <row r="9" spans="1:10">
      <c r="A9" s="35"/>
      <c r="B9" s="35" t="s">
        <v>240</v>
      </c>
      <c r="C9" s="35"/>
      <c r="D9" s="31"/>
      <c r="E9" s="31"/>
      <c r="F9" s="31"/>
      <c r="G9" s="31"/>
      <c r="H9" s="31"/>
      <c r="I9" s="31"/>
      <c r="J9" s="31"/>
    </row>
    <row r="10" spans="1:10">
      <c r="A10" s="31"/>
      <c r="B10" s="31" t="s">
        <v>241</v>
      </c>
      <c r="C10" s="31"/>
      <c r="D10" s="44">
        <v>0.1</v>
      </c>
      <c r="E10" s="31" t="s">
        <v>239</v>
      </c>
      <c r="F10" s="43">
        <v>1000</v>
      </c>
      <c r="G10" s="43">
        <v>1100</v>
      </c>
      <c r="H10" s="43">
        <v>1210</v>
      </c>
      <c r="I10" s="43">
        <v>1331</v>
      </c>
      <c r="J10" s="43">
        <v>1464</v>
      </c>
    </row>
    <row r="11" spans="1:10">
      <c r="A11" s="31"/>
      <c r="B11" s="31" t="s">
        <v>242</v>
      </c>
      <c r="C11" s="31"/>
      <c r="D11" s="44">
        <v>0.08</v>
      </c>
      <c r="E11" s="31" t="s">
        <v>234</v>
      </c>
      <c r="F11" s="43">
        <v>800</v>
      </c>
      <c r="G11" s="43">
        <v>960</v>
      </c>
      <c r="H11" s="43">
        <v>1248</v>
      </c>
      <c r="I11" s="43">
        <v>1497</v>
      </c>
      <c r="J11" s="43">
        <v>1647</v>
      </c>
    </row>
    <row r="12" spans="1:10">
      <c r="A12" s="31"/>
      <c r="B12" s="31" t="s">
        <v>236</v>
      </c>
      <c r="C12" s="31"/>
      <c r="D12" s="44">
        <v>0.17</v>
      </c>
      <c r="E12" s="31" t="s">
        <v>243</v>
      </c>
      <c r="F12" s="43">
        <v>306</v>
      </c>
      <c r="G12" s="43">
        <v>350.2</v>
      </c>
      <c r="H12" s="43">
        <v>417.86</v>
      </c>
      <c r="I12" s="43">
        <v>480.86</v>
      </c>
      <c r="J12" s="43">
        <v>528.95</v>
      </c>
    </row>
    <row r="13" spans="1:10">
      <c r="A13" s="31"/>
      <c r="B13" s="31" t="s">
        <v>244</v>
      </c>
      <c r="C13" s="31"/>
      <c r="D13" s="44">
        <v>0.25</v>
      </c>
      <c r="E13" s="31" t="s">
        <v>234</v>
      </c>
      <c r="F13" s="43">
        <v>2500</v>
      </c>
      <c r="G13" s="43">
        <v>3000</v>
      </c>
      <c r="H13" s="43">
        <v>3900</v>
      </c>
      <c r="I13" s="43">
        <v>4680</v>
      </c>
      <c r="J13" s="43">
        <v>5148</v>
      </c>
    </row>
    <row r="14" spans="1:10">
      <c r="A14" s="31"/>
      <c r="B14" s="31" t="s">
        <v>245</v>
      </c>
      <c r="C14" s="31"/>
      <c r="D14" s="31"/>
      <c r="E14" s="31"/>
      <c r="F14" s="31"/>
      <c r="G14" s="43">
        <v>20</v>
      </c>
      <c r="H14" s="43">
        <v>20</v>
      </c>
      <c r="I14" s="43">
        <v>20</v>
      </c>
      <c r="J14" s="43">
        <v>20</v>
      </c>
    </row>
    <row r="15" spans="1:10">
      <c r="A15" s="31"/>
      <c r="B15" s="31" t="s">
        <v>246</v>
      </c>
      <c r="C15" s="31"/>
      <c r="D15" s="31"/>
      <c r="E15" s="31" t="s">
        <v>247</v>
      </c>
      <c r="F15" s="31">
        <v>0</v>
      </c>
      <c r="G15" s="31">
        <v>10</v>
      </c>
      <c r="H15" s="31">
        <v>20</v>
      </c>
      <c r="I15" s="31">
        <v>30</v>
      </c>
      <c r="J15" s="31">
        <v>40</v>
      </c>
    </row>
    <row r="16" ht="72" spans="1:10">
      <c r="A16" s="46" t="s">
        <v>248</v>
      </c>
      <c r="B16" s="46"/>
      <c r="C16" s="46"/>
      <c r="D16" s="46"/>
      <c r="E16" s="40" t="s">
        <v>249</v>
      </c>
      <c r="F16" s="43">
        <v>8016</v>
      </c>
      <c r="G16" s="43">
        <v>9520.2</v>
      </c>
      <c r="H16" s="43">
        <v>12096.1</v>
      </c>
      <c r="I16" s="43">
        <v>14361.75</v>
      </c>
      <c r="J16" s="43">
        <v>15800.41</v>
      </c>
    </row>
    <row r="17" spans="1:10">
      <c r="A17" s="47" t="s">
        <v>250</v>
      </c>
      <c r="B17" s="47"/>
      <c r="C17" s="47"/>
      <c r="D17" s="47"/>
      <c r="E17" s="31"/>
      <c r="F17" s="31">
        <v>10</v>
      </c>
      <c r="G17" s="31">
        <v>10</v>
      </c>
      <c r="H17" s="31">
        <v>10</v>
      </c>
      <c r="I17" s="31">
        <v>10</v>
      </c>
      <c r="J17" s="31">
        <v>10</v>
      </c>
    </row>
    <row r="18" ht="72" spans="1:10">
      <c r="A18" s="48" t="s">
        <v>251</v>
      </c>
      <c r="B18" s="48"/>
      <c r="C18" s="31"/>
      <c r="D18" s="31"/>
      <c r="E18" s="40" t="s">
        <v>252</v>
      </c>
      <c r="F18" s="43">
        <v>1974</v>
      </c>
      <c r="G18" s="43">
        <v>2469.8</v>
      </c>
      <c r="H18" s="43">
        <v>3493.9</v>
      </c>
      <c r="I18" s="43">
        <v>4348.25</v>
      </c>
      <c r="J18" s="43">
        <v>4781.59</v>
      </c>
    </row>
    <row r="19" spans="1:10">
      <c r="A19" s="47" t="s">
        <v>253</v>
      </c>
      <c r="B19" s="47"/>
      <c r="C19" s="44">
        <v>0.52</v>
      </c>
      <c r="D19" s="31"/>
      <c r="E19" s="31" t="s">
        <v>254</v>
      </c>
      <c r="F19" s="43">
        <v>1026.48</v>
      </c>
      <c r="G19" s="43">
        <v>1284.3</v>
      </c>
      <c r="H19" s="43">
        <v>1316.83</v>
      </c>
      <c r="I19" s="43">
        <v>2261.09</v>
      </c>
      <c r="J19" s="43">
        <v>2486.43</v>
      </c>
    </row>
    <row r="20" spans="1:10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>
      <c r="A21" s="47" t="s">
        <v>255</v>
      </c>
      <c r="B21" s="47"/>
      <c r="C21" s="31"/>
      <c r="D21" s="31"/>
      <c r="E21" s="31" t="s">
        <v>256</v>
      </c>
      <c r="F21" s="43">
        <v>947.52</v>
      </c>
      <c r="G21" s="43">
        <v>1185.5</v>
      </c>
      <c r="H21" s="43">
        <v>1677.07</v>
      </c>
      <c r="I21" s="43">
        <v>2087.16</v>
      </c>
      <c r="J21" s="43">
        <v>2295.16</v>
      </c>
    </row>
  </sheetData>
  <mergeCells count="7">
    <mergeCell ref="A2:B2"/>
    <mergeCell ref="A4:D4"/>
    <mergeCell ref="A16:D16"/>
    <mergeCell ref="A17:D17"/>
    <mergeCell ref="A18:B18"/>
    <mergeCell ref="A19:B19"/>
    <mergeCell ref="A21:B21"/>
  </mergeCells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9"/>
  <sheetViews>
    <sheetView workbookViewId="0">
      <selection activeCell="E2" sqref="E2"/>
    </sheetView>
  </sheetViews>
  <sheetFormatPr defaultColWidth="11" defaultRowHeight="14.4" outlineLevelCol="2"/>
  <sheetData>
    <row r="1" spans="1:3">
      <c r="A1" s="37" t="s">
        <v>257</v>
      </c>
      <c r="B1" s="39">
        <v>8</v>
      </c>
      <c r="C1" s="31"/>
    </row>
    <row r="2" spans="1:3">
      <c r="A2" s="37" t="s">
        <v>258</v>
      </c>
      <c r="B2" s="39">
        <v>0.5</v>
      </c>
      <c r="C2" s="31"/>
    </row>
    <row r="3" spans="1:3">
      <c r="A3" s="37" t="s">
        <v>259</v>
      </c>
      <c r="B3" s="39">
        <v>2</v>
      </c>
      <c r="C3" s="31"/>
    </row>
    <row r="4" spans="1:3">
      <c r="A4" s="37" t="s">
        <v>260</v>
      </c>
      <c r="B4" s="39">
        <v>1</v>
      </c>
      <c r="C4" s="31"/>
    </row>
    <row r="5" spans="1:3">
      <c r="A5" s="39"/>
      <c r="B5" s="39"/>
      <c r="C5" s="31"/>
    </row>
    <row r="6" spans="1:3">
      <c r="A6" s="39">
        <v>0.36</v>
      </c>
      <c r="B6" s="39"/>
      <c r="C6" s="31"/>
    </row>
    <row r="7" spans="1:3">
      <c r="A7" s="37" t="s">
        <v>261</v>
      </c>
      <c r="B7" s="37" t="s">
        <v>262</v>
      </c>
      <c r="C7" s="38" t="s">
        <v>263</v>
      </c>
    </row>
    <row r="8" spans="1:3">
      <c r="A8" s="39">
        <v>0</v>
      </c>
      <c r="B8" s="41">
        <f>$B$1*SIN($B$2*A8+$B$4)*COS($B$3*A8)</f>
        <v>6.73176787846317</v>
      </c>
      <c r="C8" s="40">
        <f>$B$1*SIN($B$2*A8+$B$4)*SIN($B$3*A8)</f>
        <v>0</v>
      </c>
    </row>
    <row r="9" spans="1:3">
      <c r="A9" s="39">
        <v>1</v>
      </c>
      <c r="B9" s="41">
        <f t="shared" ref="B9:B72" si="0">$B$1*SIN($B$2*A9+$B$4)*COS($B$3*A9)</f>
        <v>-3.32083506517529</v>
      </c>
      <c r="C9" s="40">
        <f t="shared" ref="C9:C72" si="1">$B$1*SIN($B$2*A9+$B$4)*SIN($B$3*A9)</f>
        <v>7.25615699672468</v>
      </c>
    </row>
    <row r="10" spans="1:3">
      <c r="A10" s="39">
        <v>2</v>
      </c>
      <c r="B10" s="41">
        <f t="shared" si="0"/>
        <v>-4.75485170009843</v>
      </c>
      <c r="C10" s="40">
        <f t="shared" si="1"/>
        <v>-5.50526849279003</v>
      </c>
    </row>
    <row r="11" spans="1:3">
      <c r="A11" s="39">
        <v>3</v>
      </c>
      <c r="B11" s="41">
        <f t="shared" si="0"/>
        <v>4.59708136125244</v>
      </c>
      <c r="C11" s="40">
        <f t="shared" si="1"/>
        <v>-1.33777913842389</v>
      </c>
    </row>
    <row r="12" spans="1:3">
      <c r="A12" s="39">
        <v>4</v>
      </c>
      <c r="B12" s="41">
        <f t="shared" si="0"/>
        <v>-0.16426372755026</v>
      </c>
      <c r="C12" s="40">
        <f t="shared" si="1"/>
        <v>1.1169459499007</v>
      </c>
    </row>
    <row r="13" spans="1:3">
      <c r="A13" s="39">
        <v>5</v>
      </c>
      <c r="B13" s="41">
        <f t="shared" si="0"/>
        <v>2.35465775385522</v>
      </c>
      <c r="C13" s="40">
        <f t="shared" si="1"/>
        <v>1.52666784967253</v>
      </c>
    </row>
    <row r="14" spans="1:3">
      <c r="A14" s="39">
        <v>6</v>
      </c>
      <c r="B14" s="41">
        <f t="shared" si="0"/>
        <v>-5.10904625315379</v>
      </c>
      <c r="C14" s="40">
        <f t="shared" si="1"/>
        <v>3.24863778605908</v>
      </c>
    </row>
    <row r="15" spans="1:3">
      <c r="A15" s="39">
        <v>7</v>
      </c>
      <c r="B15" s="41">
        <f t="shared" si="0"/>
        <v>-1.06931799203121</v>
      </c>
      <c r="C15" s="40">
        <f t="shared" si="1"/>
        <v>-7.74678819977854</v>
      </c>
    </row>
    <row r="16" spans="1:3">
      <c r="A16" s="39">
        <v>8</v>
      </c>
      <c r="B16" s="41">
        <f t="shared" si="0"/>
        <v>7.34658338034704</v>
      </c>
      <c r="C16" s="40">
        <f t="shared" si="1"/>
        <v>2.20861983284928</v>
      </c>
    </row>
    <row r="17" spans="1:3">
      <c r="A17" s="39">
        <v>9</v>
      </c>
      <c r="B17" s="41">
        <f t="shared" si="0"/>
        <v>-3.72704052251278</v>
      </c>
      <c r="C17" s="40">
        <f t="shared" si="1"/>
        <v>4.238814292692</v>
      </c>
    </row>
    <row r="18" spans="1:3">
      <c r="A18" s="39">
        <v>10</v>
      </c>
      <c r="B18" s="41">
        <f t="shared" si="0"/>
        <v>-0.91219562086107</v>
      </c>
      <c r="C18" s="40">
        <f t="shared" si="1"/>
        <v>-2.04072841648323</v>
      </c>
    </row>
    <row r="19" spans="1:3">
      <c r="A19" s="39">
        <v>11</v>
      </c>
      <c r="B19" s="41">
        <f t="shared" si="0"/>
        <v>-1.72089248849837</v>
      </c>
      <c r="C19" s="40">
        <f t="shared" si="1"/>
        <v>-0.015232748392906</v>
      </c>
    </row>
    <row r="20" spans="1:3">
      <c r="A20" s="39">
        <v>12</v>
      </c>
      <c r="B20" s="41">
        <f t="shared" si="0"/>
        <v>2.22943938622597</v>
      </c>
      <c r="C20" s="40">
        <f t="shared" si="1"/>
        <v>-4.75962278342451</v>
      </c>
    </row>
    <row r="21" spans="1:3">
      <c r="A21" s="39">
        <v>13</v>
      </c>
      <c r="B21" s="41">
        <f t="shared" si="0"/>
        <v>4.85448247455516</v>
      </c>
      <c r="C21" s="40">
        <f t="shared" si="1"/>
        <v>5.72223847071399</v>
      </c>
    </row>
    <row r="22" spans="1:3">
      <c r="A22" s="39">
        <v>14</v>
      </c>
      <c r="B22" s="41">
        <f t="shared" si="0"/>
        <v>-7.61889641668297</v>
      </c>
      <c r="C22" s="40">
        <f t="shared" si="1"/>
        <v>2.14418300576319</v>
      </c>
    </row>
    <row r="23" spans="1:3">
      <c r="A23" s="39">
        <v>15</v>
      </c>
      <c r="B23" s="41">
        <f t="shared" si="0"/>
        <v>0.985342358709792</v>
      </c>
      <c r="C23" s="40">
        <f t="shared" si="1"/>
        <v>-6.31144414962086</v>
      </c>
    </row>
    <row r="24" spans="1:3">
      <c r="A24" s="39">
        <v>16</v>
      </c>
      <c r="B24" s="41">
        <f t="shared" si="0"/>
        <v>2.75039094148185</v>
      </c>
      <c r="C24" s="40">
        <f t="shared" si="1"/>
        <v>1.81802502876172</v>
      </c>
    </row>
    <row r="25" spans="1:3">
      <c r="A25" s="39">
        <v>17</v>
      </c>
      <c r="B25" s="41">
        <f t="shared" si="0"/>
        <v>0.510168055525188</v>
      </c>
      <c r="C25" s="40">
        <f t="shared" si="1"/>
        <v>-0.318089253430908</v>
      </c>
    </row>
    <row r="26" spans="1:3">
      <c r="A26" s="39">
        <v>18</v>
      </c>
      <c r="B26" s="41">
        <f t="shared" si="0"/>
        <v>0.556919588676826</v>
      </c>
      <c r="C26" s="40">
        <f t="shared" si="1"/>
        <v>4.31638906885367</v>
      </c>
    </row>
    <row r="27" spans="1:3">
      <c r="A27" s="39">
        <v>19</v>
      </c>
      <c r="B27" s="41">
        <f t="shared" si="0"/>
        <v>-6.72139388103278</v>
      </c>
      <c r="C27" s="40">
        <f t="shared" si="1"/>
        <v>-2.08571345663581</v>
      </c>
    </row>
    <row r="28" spans="1:3">
      <c r="A28" s="39">
        <v>20</v>
      </c>
      <c r="B28" s="41">
        <f t="shared" si="0"/>
        <v>5.33545224022537</v>
      </c>
      <c r="C28" s="40">
        <f t="shared" si="1"/>
        <v>-5.96084690601113</v>
      </c>
    </row>
    <row r="29" spans="1:3">
      <c r="A29" s="39">
        <v>21</v>
      </c>
      <c r="B29" s="41">
        <f t="shared" si="0"/>
        <v>2.80134411079991</v>
      </c>
      <c r="C29" s="40">
        <f t="shared" si="1"/>
        <v>6.41896625817237</v>
      </c>
    </row>
    <row r="30" spans="1:3">
      <c r="A30" s="39">
        <v>22</v>
      </c>
      <c r="B30" s="41">
        <f t="shared" si="0"/>
        <v>-4.29191073331441</v>
      </c>
      <c r="C30" s="40">
        <f t="shared" si="1"/>
        <v>-0.0759869888642954</v>
      </c>
    </row>
    <row r="31" spans="1:3">
      <c r="A31" s="39">
        <v>23</v>
      </c>
      <c r="B31" s="41">
        <f t="shared" si="0"/>
        <v>0.229302890384809</v>
      </c>
      <c r="C31" s="40">
        <f t="shared" si="1"/>
        <v>-0.478466513802186</v>
      </c>
    </row>
    <row r="32" spans="1:3">
      <c r="A32" s="39">
        <v>24</v>
      </c>
      <c r="B32" s="41">
        <f t="shared" si="0"/>
        <v>-2.15174040204897</v>
      </c>
      <c r="C32" s="40">
        <f t="shared" si="1"/>
        <v>-2.58236227661296</v>
      </c>
    </row>
    <row r="33" spans="1:3">
      <c r="A33" s="39">
        <v>25</v>
      </c>
      <c r="B33" s="41">
        <f t="shared" si="0"/>
        <v>6.20499732682663</v>
      </c>
      <c r="C33" s="40">
        <f t="shared" si="1"/>
        <v>-1.68714257060782</v>
      </c>
    </row>
    <row r="34" spans="1:3">
      <c r="A34" s="39">
        <v>26</v>
      </c>
      <c r="B34" s="41">
        <f t="shared" si="0"/>
        <v>-1.29167893093341</v>
      </c>
      <c r="C34" s="40">
        <f t="shared" si="1"/>
        <v>7.81888440005458</v>
      </c>
    </row>
    <row r="35" spans="1:3">
      <c r="A35" s="39">
        <v>27</v>
      </c>
      <c r="B35" s="41">
        <f t="shared" si="0"/>
        <v>-6.20254129793408</v>
      </c>
      <c r="C35" s="40">
        <f t="shared" si="1"/>
        <v>-4.17927295082173</v>
      </c>
    </row>
    <row r="36" spans="1:3">
      <c r="A36" s="39">
        <v>28</v>
      </c>
      <c r="B36" s="41">
        <f t="shared" si="0"/>
        <v>4.43870928823633</v>
      </c>
      <c r="C36" s="40">
        <f t="shared" si="1"/>
        <v>-2.71326619743102</v>
      </c>
    </row>
    <row r="37" spans="1:3">
      <c r="A37" s="39">
        <v>29</v>
      </c>
      <c r="B37" s="41">
        <f t="shared" si="0"/>
        <v>0.196854579704986</v>
      </c>
      <c r="C37" s="40">
        <f t="shared" si="1"/>
        <v>1.63996732427941</v>
      </c>
    </row>
    <row r="38" spans="1:3">
      <c r="A38" s="39">
        <v>30</v>
      </c>
      <c r="B38" s="41">
        <f t="shared" si="0"/>
        <v>2.19362284717107</v>
      </c>
      <c r="C38" s="40">
        <f t="shared" si="1"/>
        <v>0.702047910160534</v>
      </c>
    </row>
    <row r="39" spans="1:3">
      <c r="A39" s="39">
        <v>31</v>
      </c>
      <c r="B39" s="41">
        <f t="shared" si="0"/>
        <v>-3.8351402089804</v>
      </c>
      <c r="C39" s="40">
        <f t="shared" si="1"/>
        <v>4.20910388189691</v>
      </c>
    </row>
    <row r="40" spans="1:3">
      <c r="A40" s="39">
        <v>32</v>
      </c>
      <c r="B40" s="41">
        <f t="shared" si="0"/>
        <v>-3.01384446807871</v>
      </c>
      <c r="C40" s="40">
        <f t="shared" si="1"/>
        <v>-7.07608580469024</v>
      </c>
    </row>
    <row r="41" spans="1:3">
      <c r="A41" s="39">
        <v>33</v>
      </c>
      <c r="B41" s="41">
        <f t="shared" si="0"/>
        <v>7.80225643472685</v>
      </c>
      <c r="C41" s="40">
        <f t="shared" si="1"/>
        <v>0.20723197072778</v>
      </c>
    </row>
    <row r="42" spans="1:3">
      <c r="A42" s="39">
        <v>34</v>
      </c>
      <c r="B42" s="41">
        <f t="shared" si="0"/>
        <v>-2.64433437320052</v>
      </c>
      <c r="C42" s="40">
        <f t="shared" si="1"/>
        <v>5.39465789376742</v>
      </c>
    </row>
    <row r="43" spans="1:3">
      <c r="A43" s="39">
        <v>35</v>
      </c>
      <c r="B43" s="41">
        <f t="shared" si="0"/>
        <v>-1.73519641889343</v>
      </c>
      <c r="C43" s="40">
        <f t="shared" si="1"/>
        <v>-2.12034047398253</v>
      </c>
    </row>
    <row r="44" spans="1:3">
      <c r="A44" s="39">
        <v>36</v>
      </c>
      <c r="B44" s="41">
        <f t="shared" si="0"/>
        <v>-1.15975055372271</v>
      </c>
      <c r="C44" s="40">
        <f t="shared" si="1"/>
        <v>0.304338698864331</v>
      </c>
    </row>
    <row r="45" spans="1:3">
      <c r="A45" s="39">
        <v>37</v>
      </c>
      <c r="B45" s="41">
        <f t="shared" si="0"/>
        <v>0.831853574406442</v>
      </c>
      <c r="C45" s="40">
        <f t="shared" si="1"/>
        <v>-4.77236270574956</v>
      </c>
    </row>
    <row r="46" spans="1:3">
      <c r="A46" s="39">
        <v>38</v>
      </c>
      <c r="B46" s="41">
        <f t="shared" si="0"/>
        <v>6.02055499008503</v>
      </c>
      <c r="C46" s="40">
        <f t="shared" si="1"/>
        <v>4.13460222805467</v>
      </c>
    </row>
    <row r="47" spans="1:3">
      <c r="A47" s="39">
        <v>39</v>
      </c>
      <c r="B47" s="41">
        <f t="shared" si="0"/>
        <v>-6.84066944776895</v>
      </c>
      <c r="C47" s="40">
        <f t="shared" si="1"/>
        <v>4.09879230836632</v>
      </c>
    </row>
    <row r="48" spans="1:3">
      <c r="A48" s="39">
        <v>40</v>
      </c>
      <c r="B48" s="41">
        <f t="shared" si="0"/>
        <v>-0.738848879843149</v>
      </c>
      <c r="C48" s="40">
        <f t="shared" si="1"/>
        <v>-6.65234037105602</v>
      </c>
    </row>
    <row r="49" spans="1:3">
      <c r="A49" s="39">
        <v>41</v>
      </c>
      <c r="B49" s="41">
        <f t="shared" si="0"/>
        <v>3.58324034152091</v>
      </c>
      <c r="C49" s="40">
        <f t="shared" si="1"/>
        <v>1.18184728549719</v>
      </c>
    </row>
    <row r="50" spans="1:3">
      <c r="A50" s="39">
        <v>42</v>
      </c>
      <c r="B50" s="41">
        <f t="shared" si="0"/>
        <v>0.048152786273481</v>
      </c>
      <c r="C50" s="40">
        <f t="shared" si="1"/>
        <v>-0.0519175543335914</v>
      </c>
    </row>
    <row r="51" spans="1:3">
      <c r="A51" s="39">
        <v>43</v>
      </c>
      <c r="B51" s="41">
        <f t="shared" si="0"/>
        <v>1.49542482280197</v>
      </c>
      <c r="C51" s="40">
        <f t="shared" si="1"/>
        <v>3.59908334957394</v>
      </c>
    </row>
    <row r="52" spans="1:3">
      <c r="A52" s="39">
        <v>44</v>
      </c>
      <c r="B52" s="41">
        <f t="shared" si="0"/>
        <v>-6.76552051240285</v>
      </c>
      <c r="C52" s="40">
        <f t="shared" si="1"/>
        <v>-0.239638128371147</v>
      </c>
    </row>
    <row r="53" spans="1:3">
      <c r="A53" s="39">
        <v>45</v>
      </c>
      <c r="B53" s="41">
        <f t="shared" si="0"/>
        <v>3.57771378776211</v>
      </c>
      <c r="C53" s="40">
        <f t="shared" si="1"/>
        <v>-7.13825602410607</v>
      </c>
    </row>
    <row r="54" spans="1:3">
      <c r="A54" s="39">
        <v>46</v>
      </c>
      <c r="B54" s="41">
        <f t="shared" si="0"/>
        <v>4.53835629621431</v>
      </c>
      <c r="C54" s="40">
        <f t="shared" si="1"/>
        <v>5.64694085249937</v>
      </c>
    </row>
    <row r="55" spans="1:3">
      <c r="A55" s="39">
        <v>47</v>
      </c>
      <c r="B55" s="41">
        <f t="shared" si="0"/>
        <v>-4.58637677102857</v>
      </c>
      <c r="C55" s="40">
        <f t="shared" si="1"/>
        <v>1.16025286656536</v>
      </c>
    </row>
    <row r="56" spans="1:3">
      <c r="A56" s="39">
        <v>48</v>
      </c>
      <c r="B56" s="41">
        <f t="shared" si="0"/>
        <v>0.19104228587682</v>
      </c>
      <c r="C56" s="40">
        <f t="shared" si="1"/>
        <v>-1.04143647586367</v>
      </c>
    </row>
    <row r="57" spans="1:3">
      <c r="A57" s="39">
        <v>49</v>
      </c>
      <c r="B57" s="41">
        <f t="shared" si="0"/>
        <v>-2.35337831059249</v>
      </c>
      <c r="C57" s="40">
        <f t="shared" si="1"/>
        <v>-1.64702040946425</v>
      </c>
    </row>
    <row r="58" spans="1:3">
      <c r="A58" s="39">
        <v>50</v>
      </c>
      <c r="B58" s="41">
        <f t="shared" si="0"/>
        <v>5.26054834456812</v>
      </c>
      <c r="C58" s="40">
        <f t="shared" si="1"/>
        <v>-3.08906718928615</v>
      </c>
    </row>
    <row r="59" spans="1:3">
      <c r="A59" s="39">
        <v>51</v>
      </c>
      <c r="B59" s="41">
        <f t="shared" si="0"/>
        <v>0.795909882763008</v>
      </c>
      <c r="C59" s="40">
        <f t="shared" si="1"/>
        <v>7.79432977345121</v>
      </c>
    </row>
    <row r="60" spans="1:3">
      <c r="A60" s="39">
        <v>52</v>
      </c>
      <c r="B60" s="41">
        <f t="shared" si="0"/>
        <v>-7.24449418286973</v>
      </c>
      <c r="C60" s="40">
        <f t="shared" si="1"/>
        <v>-2.46073539536202</v>
      </c>
    </row>
    <row r="61" spans="1:3">
      <c r="A61" s="39">
        <v>53</v>
      </c>
      <c r="B61" s="41">
        <f t="shared" si="0"/>
        <v>3.84015102069599</v>
      </c>
      <c r="C61" s="40">
        <f t="shared" si="1"/>
        <v>-4.06757715819442</v>
      </c>
    </row>
    <row r="62" spans="1:3">
      <c r="A62" s="39">
        <v>54</v>
      </c>
      <c r="B62" s="41">
        <f t="shared" si="0"/>
        <v>0.813821788801946</v>
      </c>
      <c r="C62" s="40">
        <f t="shared" si="1"/>
        <v>2.00864398262821</v>
      </c>
    </row>
    <row r="63" spans="1:3">
      <c r="A63" s="39">
        <v>55</v>
      </c>
      <c r="B63" s="41">
        <f t="shared" si="0"/>
        <v>1.78829233314522</v>
      </c>
      <c r="C63" s="40">
        <f t="shared" si="1"/>
        <v>0.0791963900680272</v>
      </c>
    </row>
    <row r="64" spans="1:3">
      <c r="A64" s="39">
        <v>56</v>
      </c>
      <c r="B64" s="41">
        <f t="shared" si="0"/>
        <v>-2.42077238290771</v>
      </c>
      <c r="C64" s="40">
        <f t="shared" si="1"/>
        <v>4.72504991886743</v>
      </c>
    </row>
    <row r="65" spans="1:3">
      <c r="A65" s="39">
        <v>57</v>
      </c>
      <c r="B65" s="41">
        <f t="shared" si="0"/>
        <v>-4.66390683627266</v>
      </c>
      <c r="C65" s="40">
        <f t="shared" si="1"/>
        <v>-5.90952960545898</v>
      </c>
    </row>
    <row r="66" spans="1:3">
      <c r="A66" s="39">
        <v>58</v>
      </c>
      <c r="B66" s="41">
        <f t="shared" si="0"/>
        <v>7.67971048050333</v>
      </c>
      <c r="C66" s="40">
        <f t="shared" si="1"/>
        <v>-1.87063152676636</v>
      </c>
    </row>
    <row r="67" spans="1:3">
      <c r="A67" s="39">
        <v>59</v>
      </c>
      <c r="B67" s="41">
        <f t="shared" si="0"/>
        <v>-1.20002956163431</v>
      </c>
      <c r="C67" s="40">
        <f t="shared" si="1"/>
        <v>6.23050410490422</v>
      </c>
    </row>
    <row r="68" spans="1:3">
      <c r="A68" s="39">
        <v>60</v>
      </c>
      <c r="B68" s="41">
        <f t="shared" si="0"/>
        <v>-2.6316780975872</v>
      </c>
      <c r="C68" s="40">
        <f t="shared" si="1"/>
        <v>-1.87671020573904</v>
      </c>
    </row>
    <row r="69" spans="1:3">
      <c r="A69" s="39">
        <v>61</v>
      </c>
      <c r="B69" s="41">
        <f t="shared" si="0"/>
        <v>-0.58229035746087</v>
      </c>
      <c r="C69" s="40">
        <f t="shared" si="1"/>
        <v>0.335033325158113</v>
      </c>
    </row>
    <row r="70" spans="1:3">
      <c r="A70" s="39">
        <v>62</v>
      </c>
      <c r="B70" s="41">
        <f t="shared" si="0"/>
        <v>-0.409274196795906</v>
      </c>
      <c r="C70" s="40">
        <f t="shared" si="1"/>
        <v>-4.39238696588671</v>
      </c>
    </row>
    <row r="71" spans="1:3">
      <c r="A71" s="39">
        <v>63</v>
      </c>
      <c r="B71" s="41">
        <f t="shared" si="0"/>
        <v>6.67487728714482</v>
      </c>
      <c r="C71" s="40">
        <f t="shared" si="1"/>
        <v>2.33335304683619</v>
      </c>
    </row>
    <row r="72" spans="1:3">
      <c r="A72" s="39">
        <v>64</v>
      </c>
      <c r="B72" s="41">
        <f t="shared" si="0"/>
        <v>-5.54267800125397</v>
      </c>
      <c r="C72" s="40">
        <f t="shared" si="1"/>
        <v>5.76779326652217</v>
      </c>
    </row>
    <row r="73" spans="1:3">
      <c r="A73" s="39">
        <v>65</v>
      </c>
      <c r="B73" s="41">
        <f t="shared" ref="B73:B136" si="2">$B$1*SIN($B$2*A73+$B$4)*COS($B$3*A73)</f>
        <v>-2.55969735739553</v>
      </c>
      <c r="C73" s="40">
        <f t="shared" ref="C73:C136" si="3">$B$1*SIN($B$2*A73+$B$4)*SIN($B$3*A73)</f>
        <v>-6.48201998082438</v>
      </c>
    </row>
    <row r="74" spans="1:3">
      <c r="A74" s="39">
        <v>66</v>
      </c>
      <c r="B74" s="41">
        <f t="shared" si="2"/>
        <v>4.22669374287472</v>
      </c>
      <c r="C74" s="40">
        <f t="shared" si="3"/>
        <v>0.224684855008983</v>
      </c>
    </row>
    <row r="75" spans="1:3">
      <c r="A75" s="39">
        <v>67</v>
      </c>
      <c r="B75" s="41">
        <f t="shared" si="2"/>
        <v>-0.213314815540431</v>
      </c>
      <c r="C75" s="40">
        <f t="shared" si="3"/>
        <v>0.407436667910805</v>
      </c>
    </row>
    <row r="76" spans="1:3">
      <c r="A76" s="39">
        <v>68</v>
      </c>
      <c r="B76" s="41">
        <f t="shared" si="2"/>
        <v>2.09826032306086</v>
      </c>
      <c r="C76" s="40">
        <f t="shared" si="3"/>
        <v>2.70759840410408</v>
      </c>
    </row>
    <row r="77" spans="1:3">
      <c r="A77" s="39">
        <v>69</v>
      </c>
      <c r="B77" s="41">
        <f t="shared" si="2"/>
        <v>-6.30160180942808</v>
      </c>
      <c r="C77" s="40">
        <f t="shared" si="3"/>
        <v>1.47598846090579</v>
      </c>
    </row>
    <row r="78" spans="1:3">
      <c r="A78" s="39">
        <v>70</v>
      </c>
      <c r="B78" s="41">
        <f t="shared" si="2"/>
        <v>1.5694985569715</v>
      </c>
      <c r="C78" s="40">
        <f t="shared" si="3"/>
        <v>-7.77744772431346</v>
      </c>
    </row>
    <row r="79" spans="1:3">
      <c r="A79" s="39">
        <v>71</v>
      </c>
      <c r="B79" s="41">
        <f t="shared" si="2"/>
        <v>6.03014554200345</v>
      </c>
      <c r="C79" s="40">
        <f t="shared" si="3"/>
        <v>4.3812682781964</v>
      </c>
    </row>
    <row r="80" spans="1:3">
      <c r="A80" s="39">
        <v>72</v>
      </c>
      <c r="B80" s="41">
        <f t="shared" si="2"/>
        <v>-4.48493257871325</v>
      </c>
      <c r="C80" s="40">
        <f t="shared" si="3"/>
        <v>2.5279289598032</v>
      </c>
    </row>
    <row r="81" spans="1:3">
      <c r="A81" s="39">
        <v>73</v>
      </c>
      <c r="B81" s="41">
        <f t="shared" si="2"/>
        <v>-0.132856606445529</v>
      </c>
      <c r="C81" s="40">
        <f t="shared" si="3"/>
        <v>-1.5768032505458</v>
      </c>
    </row>
    <row r="82" spans="1:3">
      <c r="A82" s="39">
        <v>74</v>
      </c>
      <c r="B82" s="41">
        <f t="shared" si="2"/>
        <v>-2.23112503788085</v>
      </c>
      <c r="C82" s="40">
        <f t="shared" si="3"/>
        <v>-0.802171097646463</v>
      </c>
    </row>
    <row r="83" spans="1:3">
      <c r="A83" s="39">
        <v>75</v>
      </c>
      <c r="B83" s="41">
        <f t="shared" si="2"/>
        <v>4.01635450421244</v>
      </c>
      <c r="C83" s="40">
        <f t="shared" si="3"/>
        <v>-4.10610490756037</v>
      </c>
    </row>
    <row r="84" spans="1:3">
      <c r="A84" s="39">
        <v>76</v>
      </c>
      <c r="B84" s="41">
        <f t="shared" si="2"/>
        <v>2.76836181741854</v>
      </c>
      <c r="C84" s="40">
        <f t="shared" si="3"/>
        <v>7.19624011770721</v>
      </c>
    </row>
    <row r="85" spans="1:3">
      <c r="A85" s="39">
        <v>77</v>
      </c>
      <c r="B85" s="41">
        <f t="shared" si="2"/>
        <v>-7.77421697908081</v>
      </c>
      <c r="C85" s="40">
        <f t="shared" si="3"/>
        <v>-0.482307639875685</v>
      </c>
    </row>
    <row r="86" spans="1:3">
      <c r="A86" s="39">
        <v>78</v>
      </c>
      <c r="B86" s="41">
        <f t="shared" si="2"/>
        <v>2.81147464882258</v>
      </c>
      <c r="C86" s="40">
        <f t="shared" si="3"/>
        <v>-5.25623459349728</v>
      </c>
    </row>
    <row r="87" spans="1:3">
      <c r="A87" s="39">
        <v>79</v>
      </c>
      <c r="B87" s="41">
        <f t="shared" si="2"/>
        <v>1.61870281633141</v>
      </c>
      <c r="C87" s="40">
        <f t="shared" si="3"/>
        <v>2.12740446735184</v>
      </c>
    </row>
    <row r="88" spans="1:3">
      <c r="A88" s="39">
        <v>80</v>
      </c>
      <c r="B88" s="41">
        <f t="shared" si="2"/>
        <v>1.23805540287748</v>
      </c>
      <c r="C88" s="40">
        <f t="shared" si="3"/>
        <v>-0.278446560697925</v>
      </c>
    </row>
    <row r="89" spans="1:3">
      <c r="A89" s="39">
        <v>81</v>
      </c>
      <c r="B89" s="41">
        <f t="shared" si="2"/>
        <v>-1.01186228791908</v>
      </c>
      <c r="C89" s="40">
        <f t="shared" si="3"/>
        <v>4.79487757248716</v>
      </c>
    </row>
    <row r="90" spans="1:3">
      <c r="A90" s="39">
        <v>82</v>
      </c>
      <c r="B90" s="41">
        <f t="shared" si="2"/>
        <v>-5.89342022808722</v>
      </c>
      <c r="C90" s="40">
        <f t="shared" si="3"/>
        <v>-4.36214968495663</v>
      </c>
    </row>
    <row r="91" spans="1:3">
      <c r="A91" s="39">
        <v>83</v>
      </c>
      <c r="B91" s="41">
        <f t="shared" si="2"/>
        <v>6.97626680945452</v>
      </c>
      <c r="C91" s="40">
        <f t="shared" si="3"/>
        <v>-3.85120162961024</v>
      </c>
    </row>
    <row r="92" spans="1:3">
      <c r="A92" s="39">
        <v>84</v>
      </c>
      <c r="B92" s="41">
        <f t="shared" si="2"/>
        <v>0.499970421352774</v>
      </c>
      <c r="C92" s="40">
        <f t="shared" si="3"/>
        <v>6.63538844500939</v>
      </c>
    </row>
    <row r="93" spans="1:3">
      <c r="A93" s="39">
        <v>85</v>
      </c>
      <c r="B93" s="41">
        <f t="shared" si="2"/>
        <v>-3.48045215955521</v>
      </c>
      <c r="C93" s="40">
        <f t="shared" si="3"/>
        <v>-1.28625116853494</v>
      </c>
    </row>
    <row r="94" spans="1:3">
      <c r="A94" s="39">
        <v>86</v>
      </c>
      <c r="B94" s="41">
        <f t="shared" si="2"/>
        <v>-0.0999168886272803</v>
      </c>
      <c r="C94" s="40">
        <f t="shared" si="3"/>
        <v>0.100357048198194</v>
      </c>
    </row>
    <row r="95" spans="1:3">
      <c r="A95" s="39">
        <v>87</v>
      </c>
      <c r="B95" s="41">
        <f t="shared" si="2"/>
        <v>-1.38872387182524</v>
      </c>
      <c r="C95" s="40">
        <f t="shared" si="3"/>
        <v>-3.70753025202618</v>
      </c>
    </row>
    <row r="96" spans="1:3">
      <c r="A96" s="39">
        <v>88</v>
      </c>
      <c r="B96" s="41">
        <f t="shared" si="2"/>
        <v>6.79016874006183</v>
      </c>
      <c r="C96" s="40">
        <f t="shared" si="3"/>
        <v>0.481626616395486</v>
      </c>
    </row>
    <row r="97" spans="1:3">
      <c r="A97" s="39">
        <v>89</v>
      </c>
      <c r="B97" s="41">
        <f t="shared" si="2"/>
        <v>-3.83010540190126</v>
      </c>
      <c r="C97" s="40">
        <f t="shared" si="3"/>
        <v>7.0107097615027</v>
      </c>
    </row>
    <row r="98" spans="1:3">
      <c r="A98" s="39">
        <v>90</v>
      </c>
      <c r="B98" s="41">
        <f t="shared" si="2"/>
        <v>-4.31747453447583</v>
      </c>
      <c r="C98" s="40">
        <f t="shared" si="3"/>
        <v>-5.77976089274319</v>
      </c>
    </row>
    <row r="99" spans="1:3">
      <c r="A99" s="39">
        <v>91</v>
      </c>
      <c r="B99" s="41">
        <f t="shared" si="2"/>
        <v>4.5685728953382</v>
      </c>
      <c r="C99" s="40">
        <f t="shared" si="3"/>
        <v>-0.985100630063068</v>
      </c>
    </row>
    <row r="100" spans="1:3">
      <c r="A100" s="39">
        <v>92</v>
      </c>
      <c r="B100" s="41">
        <f t="shared" si="2"/>
        <v>-0.212678940799409</v>
      </c>
      <c r="C100" s="40">
        <f t="shared" si="3"/>
        <v>0.965436654939535</v>
      </c>
    </row>
    <row r="101" spans="1:3">
      <c r="A101" s="39">
        <v>93</v>
      </c>
      <c r="B101" s="41">
        <f t="shared" si="2"/>
        <v>2.3462820388421</v>
      </c>
      <c r="C101" s="40">
        <f t="shared" si="3"/>
        <v>1.76901290056707</v>
      </c>
    </row>
    <row r="102" spans="1:3">
      <c r="A102" s="39">
        <v>94</v>
      </c>
      <c r="B102" s="41">
        <f t="shared" si="2"/>
        <v>-5.40668699550894</v>
      </c>
      <c r="C102" s="40">
        <f t="shared" si="3"/>
        <v>2.92258620230597</v>
      </c>
    </row>
    <row r="103" spans="1:3">
      <c r="A103" s="39">
        <v>95</v>
      </c>
      <c r="B103" s="41">
        <f t="shared" si="2"/>
        <v>-0.520433746128993</v>
      </c>
      <c r="C103" s="40">
        <f t="shared" si="3"/>
        <v>-7.83159433876496</v>
      </c>
    </row>
    <row r="104" spans="1:3">
      <c r="A104" s="39">
        <v>96</v>
      </c>
      <c r="B104" s="41">
        <f t="shared" si="2"/>
        <v>7.13322829660128</v>
      </c>
      <c r="C104" s="40">
        <f t="shared" si="3"/>
        <v>2.70818720141231</v>
      </c>
    </row>
    <row r="105" spans="1:3">
      <c r="A105" s="39">
        <v>97</v>
      </c>
      <c r="B105" s="41">
        <f t="shared" si="2"/>
        <v>-3.94554151718316</v>
      </c>
      <c r="C105" s="40">
        <f t="shared" si="3"/>
        <v>3.89338335687658</v>
      </c>
    </row>
    <row r="106" spans="1:3">
      <c r="A106" s="39">
        <v>98</v>
      </c>
      <c r="B106" s="41">
        <f t="shared" si="2"/>
        <v>-0.718836693995861</v>
      </c>
      <c r="C106" s="40">
        <f t="shared" si="3"/>
        <v>-1.97207248704484</v>
      </c>
    </row>
    <row r="107" spans="1:3">
      <c r="A107" s="39">
        <v>99</v>
      </c>
      <c r="B107" s="41">
        <f t="shared" si="2"/>
        <v>-1.85309448271038</v>
      </c>
      <c r="C107" s="40">
        <f t="shared" si="3"/>
        <v>-0.147935813538203</v>
      </c>
    </row>
    <row r="108" spans="1:3">
      <c r="A108" s="39">
        <v>100</v>
      </c>
      <c r="B108" s="41">
        <f t="shared" si="2"/>
        <v>2.61221915120796</v>
      </c>
      <c r="C108" s="40">
        <f t="shared" si="3"/>
        <v>-4.68247462222386</v>
      </c>
    </row>
    <row r="109" spans="1:3">
      <c r="A109" s="39">
        <v>101</v>
      </c>
      <c r="B109" s="41">
        <f t="shared" si="2"/>
        <v>4.46578877029315</v>
      </c>
      <c r="C109" s="40">
        <f t="shared" si="3"/>
        <v>6.09000157105984</v>
      </c>
    </row>
    <row r="110" spans="1:3">
      <c r="A110" s="39">
        <v>102</v>
      </c>
      <c r="B110" s="41">
        <f t="shared" si="2"/>
        <v>-7.7301142314237</v>
      </c>
      <c r="C110" s="40">
        <f t="shared" si="3"/>
        <v>1.5953401872891</v>
      </c>
    </row>
    <row r="111" spans="1:3">
      <c r="A111" s="39">
        <v>103</v>
      </c>
      <c r="B111" s="41">
        <f t="shared" si="2"/>
        <v>1.41012046985922</v>
      </c>
      <c r="C111" s="40">
        <f t="shared" si="3"/>
        <v>-6.14184417223707</v>
      </c>
    </row>
    <row r="112" spans="1:3">
      <c r="A112" s="39">
        <v>104</v>
      </c>
      <c r="B112" s="41">
        <f t="shared" si="2"/>
        <v>2.51212309477082</v>
      </c>
      <c r="C112" s="40">
        <f t="shared" si="3"/>
        <v>1.92916249385468</v>
      </c>
    </row>
    <row r="113" spans="1:3">
      <c r="A113" s="39">
        <v>105</v>
      </c>
      <c r="B113" s="41">
        <f t="shared" si="2"/>
        <v>0.656128494252643</v>
      </c>
      <c r="C113" s="40">
        <f t="shared" si="3"/>
        <v>-0.347201344626861</v>
      </c>
    </row>
    <row r="114" spans="1:3">
      <c r="A114" s="39">
        <v>106</v>
      </c>
      <c r="B114" s="41">
        <f t="shared" si="2"/>
        <v>0.256919719748458</v>
      </c>
      <c r="C114" s="40">
        <f t="shared" si="3"/>
        <v>4.46292338373179</v>
      </c>
    </row>
    <row r="115" spans="1:3">
      <c r="A115" s="39">
        <v>107</v>
      </c>
      <c r="B115" s="41">
        <f t="shared" si="2"/>
        <v>-6.61869778973747</v>
      </c>
      <c r="C115" s="40">
        <f t="shared" si="3"/>
        <v>-2.58009869855763</v>
      </c>
    </row>
    <row r="116" spans="1:3">
      <c r="A116" s="39">
        <v>108</v>
      </c>
      <c r="B116" s="41">
        <f t="shared" si="2"/>
        <v>5.74247441674435</v>
      </c>
      <c r="C116" s="40">
        <f t="shared" si="3"/>
        <v>-5.56710459746405</v>
      </c>
    </row>
    <row r="117" spans="1:3">
      <c r="A117" s="39">
        <v>109</v>
      </c>
      <c r="B117" s="41">
        <f t="shared" si="2"/>
        <v>2.31693134976176</v>
      </c>
      <c r="C117" s="40">
        <f t="shared" si="3"/>
        <v>6.53553726430685</v>
      </c>
    </row>
    <row r="118" spans="1:3">
      <c r="A118" s="39">
        <v>110</v>
      </c>
      <c r="B118" s="41">
        <f t="shared" si="2"/>
        <v>-4.15607375225647</v>
      </c>
      <c r="C118" s="40">
        <f t="shared" si="3"/>
        <v>-0.368835496648519</v>
      </c>
    </row>
    <row r="119" spans="1:3">
      <c r="A119" s="39">
        <v>111</v>
      </c>
      <c r="B119" s="41">
        <f t="shared" si="2"/>
        <v>0.19260874143797</v>
      </c>
      <c r="C119" s="40">
        <f t="shared" si="3"/>
        <v>-0.338185620293769</v>
      </c>
    </row>
    <row r="120" spans="1:3">
      <c r="A120" s="39">
        <v>112</v>
      </c>
      <c r="B120" s="41">
        <f t="shared" si="2"/>
        <v>-2.03840499782795</v>
      </c>
      <c r="C120" s="40">
        <f t="shared" si="3"/>
        <v>-2.83200378935752</v>
      </c>
    </row>
    <row r="121" spans="1:3">
      <c r="A121" s="39">
        <v>113</v>
      </c>
      <c r="B121" s="41">
        <f t="shared" si="2"/>
        <v>6.39048624283122</v>
      </c>
      <c r="C121" s="40">
        <f t="shared" si="3"/>
        <v>-1.25999974096177</v>
      </c>
    </row>
    <row r="122" spans="1:3">
      <c r="A122" s="39">
        <v>114</v>
      </c>
      <c r="B122" s="41">
        <f t="shared" si="2"/>
        <v>-1.84585685735479</v>
      </c>
      <c r="C122" s="40">
        <f t="shared" si="3"/>
        <v>7.72552668510555</v>
      </c>
    </row>
    <row r="123" spans="1:3">
      <c r="A123" s="39">
        <v>115</v>
      </c>
      <c r="B123" s="41">
        <f t="shared" si="2"/>
        <v>-5.85078945423067</v>
      </c>
      <c r="C123" s="40">
        <f t="shared" si="3"/>
        <v>-4.57595597189028</v>
      </c>
    </row>
    <row r="124" spans="1:3">
      <c r="A124" s="39">
        <v>116</v>
      </c>
      <c r="B124" s="41">
        <f t="shared" si="2"/>
        <v>4.52329903363778</v>
      </c>
      <c r="C124" s="40">
        <f t="shared" si="3"/>
        <v>-2.34256790624409</v>
      </c>
    </row>
    <row r="125" spans="1:3">
      <c r="A125" s="39">
        <v>117</v>
      </c>
      <c r="B125" s="41">
        <f t="shared" si="2"/>
        <v>0.0735784479260962</v>
      </c>
      <c r="C125" s="40">
        <f t="shared" si="3"/>
        <v>1.51112671485562</v>
      </c>
    </row>
    <row r="126" spans="1:3">
      <c r="A126" s="39">
        <v>118</v>
      </c>
      <c r="B126" s="41">
        <f t="shared" si="2"/>
        <v>2.26403605793683</v>
      </c>
      <c r="C126" s="40">
        <f t="shared" si="3"/>
        <v>0.9057315670285</v>
      </c>
    </row>
    <row r="127" spans="1:3">
      <c r="A127" s="39">
        <v>119</v>
      </c>
      <c r="B127" s="41">
        <f t="shared" si="2"/>
        <v>-4.19471465360232</v>
      </c>
      <c r="C127" s="40">
        <f t="shared" si="3"/>
        <v>3.99519767586773</v>
      </c>
    </row>
    <row r="128" spans="1:3">
      <c r="A128" s="39">
        <v>120</v>
      </c>
      <c r="B128" s="41">
        <f t="shared" si="2"/>
        <v>-2.51794486731232</v>
      </c>
      <c r="C128" s="40">
        <f t="shared" si="3"/>
        <v>-7.30729091790103</v>
      </c>
    </row>
    <row r="129" spans="1:3">
      <c r="A129" s="39">
        <v>121</v>
      </c>
      <c r="B129" s="41">
        <f t="shared" si="2"/>
        <v>7.73589515535502</v>
      </c>
      <c r="C129" s="40">
        <f t="shared" si="3"/>
        <v>0.755599867320055</v>
      </c>
    </row>
    <row r="130" spans="1:3">
      <c r="A130" s="39">
        <v>122</v>
      </c>
      <c r="B130" s="41">
        <f t="shared" si="2"/>
        <v>-2.97192259037523</v>
      </c>
      <c r="C130" s="40">
        <f t="shared" si="3"/>
        <v>5.11238835222272</v>
      </c>
    </row>
    <row r="131" spans="1:3">
      <c r="A131" s="39">
        <v>123</v>
      </c>
      <c r="B131" s="41">
        <f t="shared" si="2"/>
        <v>-1.50381379307393</v>
      </c>
      <c r="C131" s="40">
        <f t="shared" si="3"/>
        <v>-2.12877422174008</v>
      </c>
    </row>
    <row r="132" spans="1:3">
      <c r="A132" s="39">
        <v>124</v>
      </c>
      <c r="B132" s="41">
        <f t="shared" si="2"/>
        <v>-1.31579757850762</v>
      </c>
      <c r="C132" s="40">
        <f t="shared" si="3"/>
        <v>0.247354562358226</v>
      </c>
    </row>
    <row r="133" spans="1:3">
      <c r="A133" s="39">
        <v>125</v>
      </c>
      <c r="B133" s="41">
        <f t="shared" si="2"/>
        <v>1.19440058970493</v>
      </c>
      <c r="C133" s="40">
        <f t="shared" si="3"/>
        <v>-4.81018876618823</v>
      </c>
    </row>
    <row r="134" spans="1:3">
      <c r="A134" s="39">
        <v>126</v>
      </c>
      <c r="B134" s="41">
        <f t="shared" si="2"/>
        <v>5.75724406831792</v>
      </c>
      <c r="C134" s="40">
        <f t="shared" si="3"/>
        <v>4.58549964990331</v>
      </c>
    </row>
    <row r="135" spans="1:3">
      <c r="A135" s="39">
        <v>127</v>
      </c>
      <c r="B135" s="41">
        <f t="shared" si="2"/>
        <v>-7.10235952551656</v>
      </c>
      <c r="C135" s="40">
        <f t="shared" si="3"/>
        <v>3.59887008588593</v>
      </c>
    </row>
    <row r="136" spans="1:3">
      <c r="A136" s="39">
        <v>128</v>
      </c>
      <c r="B136" s="41">
        <f t="shared" si="2"/>
        <v>-0.263201131918295</v>
      </c>
      <c r="C136" s="40">
        <f t="shared" si="3"/>
        <v>-6.60939087501316</v>
      </c>
    </row>
    <row r="137" spans="1:3">
      <c r="A137" s="39">
        <v>129</v>
      </c>
      <c r="B137" s="41">
        <f t="shared" ref="B137:B200" si="4">$B$1*SIN($B$2*A137+$B$4)*COS($B$3*A137)</f>
        <v>3.37456852719452</v>
      </c>
      <c r="C137" s="40">
        <f t="shared" ref="C137:C200" si="5">$B$1*SIN($B$2*A137+$B$4)*SIN($B$3*A137)</f>
        <v>1.38477619410898</v>
      </c>
    </row>
    <row r="138" spans="1:3">
      <c r="A138" s="39">
        <v>130</v>
      </c>
      <c r="B138" s="41">
        <f t="shared" si="4"/>
        <v>0.155099980270196</v>
      </c>
      <c r="C138" s="40">
        <f t="shared" si="5"/>
        <v>-0.145126420890433</v>
      </c>
    </row>
    <row r="139" spans="1:3">
      <c r="A139" s="39">
        <v>131</v>
      </c>
      <c r="B139" s="41">
        <f t="shared" si="4"/>
        <v>1.27609408897965</v>
      </c>
      <c r="C139" s="40">
        <f t="shared" si="5"/>
        <v>3.81256774669794</v>
      </c>
    </row>
    <row r="140" spans="1:3">
      <c r="A140" s="39">
        <v>132</v>
      </c>
      <c r="B140" s="41">
        <f t="shared" si="4"/>
        <v>-6.80558796446686</v>
      </c>
      <c r="C140" s="40">
        <f t="shared" si="5"/>
        <v>-0.725600620978062</v>
      </c>
    </row>
    <row r="141" spans="1:3">
      <c r="A141" s="39">
        <v>133</v>
      </c>
      <c r="B141" s="41">
        <f t="shared" si="4"/>
        <v>4.07762981721998</v>
      </c>
      <c r="C141" s="40">
        <f t="shared" si="5"/>
        <v>-6.87369957142705</v>
      </c>
    </row>
    <row r="142" spans="1:3">
      <c r="A142" s="39">
        <v>134</v>
      </c>
      <c r="B142" s="41">
        <f t="shared" si="4"/>
        <v>4.09257881178989</v>
      </c>
      <c r="C142" s="40">
        <f t="shared" si="5"/>
        <v>5.90358724278414</v>
      </c>
    </row>
    <row r="143" spans="1:3">
      <c r="A143" s="39">
        <v>135</v>
      </c>
      <c r="B143" s="41">
        <f t="shared" si="4"/>
        <v>-4.54382730026607</v>
      </c>
      <c r="C143" s="40">
        <f t="shared" si="5"/>
        <v>0.812613820441433</v>
      </c>
    </row>
    <row r="144" spans="1:3">
      <c r="A144" s="39">
        <v>136</v>
      </c>
      <c r="B144" s="41">
        <f t="shared" si="4"/>
        <v>0.229174132891253</v>
      </c>
      <c r="C144" s="40">
        <f t="shared" si="5"/>
        <v>-0.889221366831097</v>
      </c>
    </row>
    <row r="145" spans="1:3">
      <c r="A145" s="39">
        <v>137</v>
      </c>
      <c r="B145" s="41">
        <f t="shared" si="4"/>
        <v>-2.33325407932993</v>
      </c>
      <c r="C145" s="40">
        <f t="shared" si="5"/>
        <v>-1.89237262613766</v>
      </c>
    </row>
    <row r="146" spans="1:3">
      <c r="A146" s="39">
        <v>138</v>
      </c>
      <c r="B146" s="41">
        <f t="shared" si="4"/>
        <v>5.54715141444998</v>
      </c>
      <c r="C146" s="40">
        <f t="shared" si="5"/>
        <v>-2.74939003295316</v>
      </c>
    </row>
    <row r="147" spans="1:3">
      <c r="A147" s="39">
        <v>139</v>
      </c>
      <c r="B147" s="41">
        <f t="shared" si="4"/>
        <v>0.243296830921331</v>
      </c>
      <c r="C147" s="40">
        <f t="shared" si="5"/>
        <v>7.85849363605114</v>
      </c>
    </row>
    <row r="148" spans="1:3">
      <c r="A148" s="39">
        <v>140</v>
      </c>
      <c r="B148" s="41">
        <f t="shared" si="4"/>
        <v>-7.01299773226364</v>
      </c>
      <c r="C148" s="40">
        <f t="shared" si="5"/>
        <v>-2.95062363404418</v>
      </c>
    </row>
    <row r="149" spans="1:3">
      <c r="A149" s="39">
        <v>141</v>
      </c>
      <c r="B149" s="41">
        <f t="shared" si="4"/>
        <v>4.04313868757369</v>
      </c>
      <c r="C149" s="40">
        <f t="shared" si="5"/>
        <v>-3.71657755762919</v>
      </c>
    </row>
    <row r="150" spans="1:3">
      <c r="A150" s="39">
        <v>142</v>
      </c>
      <c r="B150" s="41">
        <f t="shared" si="4"/>
        <v>0.627439289230244</v>
      </c>
      <c r="C150" s="40">
        <f t="shared" si="5"/>
        <v>1.93121803670514</v>
      </c>
    </row>
    <row r="151" spans="1:3">
      <c r="A151" s="39">
        <v>143</v>
      </c>
      <c r="B151" s="41">
        <f t="shared" si="4"/>
        <v>1.91504079103318</v>
      </c>
      <c r="C151" s="40">
        <f t="shared" si="5"/>
        <v>0.221338677160182</v>
      </c>
    </row>
    <row r="152" spans="1:3">
      <c r="A152" s="39">
        <v>144</v>
      </c>
      <c r="B152" s="41">
        <f t="shared" si="4"/>
        <v>-2.80343627039061</v>
      </c>
      <c r="C152" s="40">
        <f t="shared" si="5"/>
        <v>4.63185093694942</v>
      </c>
    </row>
    <row r="153" spans="1:3">
      <c r="A153" s="39">
        <v>145</v>
      </c>
      <c r="B153" s="41">
        <f t="shared" si="4"/>
        <v>-4.26038948334595</v>
      </c>
      <c r="C153" s="40">
        <f t="shared" si="5"/>
        <v>-6.26334150941193</v>
      </c>
    </row>
    <row r="154" spans="1:3">
      <c r="A154" s="39">
        <v>146</v>
      </c>
      <c r="B154" s="41">
        <f t="shared" si="4"/>
        <v>7.77005840006386</v>
      </c>
      <c r="C154" s="40">
        <f t="shared" si="5"/>
        <v>-1.31872451578396</v>
      </c>
    </row>
    <row r="155" spans="1:3">
      <c r="A155" s="39">
        <v>147</v>
      </c>
      <c r="B155" s="41">
        <f t="shared" si="4"/>
        <v>-1.61532343486763</v>
      </c>
      <c r="C155" s="40">
        <f t="shared" si="5"/>
        <v>6.04569603975474</v>
      </c>
    </row>
    <row r="156" spans="1:3">
      <c r="A156" s="39">
        <v>148</v>
      </c>
      <c r="B156" s="41">
        <f t="shared" si="4"/>
        <v>-2.3920264532749</v>
      </c>
      <c r="C156" s="40">
        <f t="shared" si="5"/>
        <v>-1.97539455287421</v>
      </c>
    </row>
    <row r="157" spans="1:3">
      <c r="A157" s="39">
        <v>149</v>
      </c>
      <c r="B157" s="41">
        <f t="shared" si="4"/>
        <v>-0.731427467384711</v>
      </c>
      <c r="C157" s="40">
        <f t="shared" si="5"/>
        <v>0.354495099979499</v>
      </c>
    </row>
    <row r="158" spans="1:3">
      <c r="A158" s="39">
        <v>150</v>
      </c>
      <c r="B158" s="41">
        <f t="shared" si="4"/>
        <v>-0.100072519386356</v>
      </c>
      <c r="C158" s="40">
        <f t="shared" si="5"/>
        <v>-4.52775532801276</v>
      </c>
    </row>
    <row r="159" spans="1:3">
      <c r="A159" s="39">
        <v>151</v>
      </c>
      <c r="B159" s="41">
        <f t="shared" si="4"/>
        <v>6.55286661498992</v>
      </c>
      <c r="C159" s="40">
        <f t="shared" si="5"/>
        <v>2.82555640870412</v>
      </c>
    </row>
    <row r="160" spans="1:3">
      <c r="A160" s="39">
        <v>152</v>
      </c>
      <c r="B160" s="41">
        <f t="shared" si="4"/>
        <v>-5.93454619267368</v>
      </c>
      <c r="C160" s="40">
        <f t="shared" si="5"/>
        <v>5.35908168637261</v>
      </c>
    </row>
    <row r="161" spans="1:3">
      <c r="A161" s="39">
        <v>153</v>
      </c>
      <c r="B161" s="41">
        <f t="shared" si="4"/>
        <v>-2.07343629912081</v>
      </c>
      <c r="C161" s="40">
        <f t="shared" si="5"/>
        <v>-6.57951556782071</v>
      </c>
    </row>
    <row r="162" spans="1:3">
      <c r="A162" s="39">
        <v>154</v>
      </c>
      <c r="B162" s="41">
        <f t="shared" si="4"/>
        <v>4.08029709950397</v>
      </c>
      <c r="C162" s="40">
        <f t="shared" si="5"/>
        <v>0.508234380789678</v>
      </c>
    </row>
    <row r="163" spans="1:3">
      <c r="A163" s="39">
        <v>155</v>
      </c>
      <c r="B163" s="41">
        <f t="shared" si="4"/>
        <v>-0.167295148989884</v>
      </c>
      <c r="C163" s="40">
        <f t="shared" si="5"/>
        <v>0.270962258533347</v>
      </c>
    </row>
    <row r="164" spans="1:3">
      <c r="A164" s="39">
        <v>156</v>
      </c>
      <c r="B164" s="41">
        <f t="shared" si="4"/>
        <v>1.97217371428762</v>
      </c>
      <c r="C164" s="40">
        <f t="shared" si="5"/>
        <v>2.95527305694233</v>
      </c>
    </row>
    <row r="165" spans="1:3">
      <c r="A165" s="39">
        <v>157</v>
      </c>
      <c r="B165" s="41">
        <f t="shared" si="4"/>
        <v>-6.47142331167763</v>
      </c>
      <c r="C165" s="40">
        <f t="shared" si="5"/>
        <v>1.03947739407088</v>
      </c>
    </row>
    <row r="166" spans="1:3">
      <c r="A166" s="39">
        <v>158</v>
      </c>
      <c r="B166" s="41">
        <f t="shared" si="4"/>
        <v>2.12033808349452</v>
      </c>
      <c r="C166" s="40">
        <f t="shared" si="5"/>
        <v>-7.66317848031288</v>
      </c>
    </row>
    <row r="167" spans="1:3">
      <c r="A167" s="39">
        <v>159</v>
      </c>
      <c r="B167" s="41">
        <f t="shared" si="4"/>
        <v>5.66478878431635</v>
      </c>
      <c r="C167" s="40">
        <f t="shared" si="5"/>
        <v>4.76308305716233</v>
      </c>
    </row>
    <row r="168" spans="1:3">
      <c r="A168" s="39">
        <v>160</v>
      </c>
      <c r="B168" s="41">
        <f t="shared" si="4"/>
        <v>-4.55386400315793</v>
      </c>
      <c r="C168" s="40">
        <f t="shared" si="5"/>
        <v>2.15751971067068</v>
      </c>
    </row>
    <row r="169" spans="1:3">
      <c r="A169" s="39">
        <v>161</v>
      </c>
      <c r="B169" s="41">
        <f t="shared" si="4"/>
        <v>-0.0191191568560219</v>
      </c>
      <c r="C169" s="40">
        <f t="shared" si="5"/>
        <v>-1.4431983581785</v>
      </c>
    </row>
    <row r="170" spans="1:3">
      <c r="A170" s="39">
        <v>162</v>
      </c>
      <c r="B170" s="41">
        <f t="shared" si="4"/>
        <v>-2.29215855911597</v>
      </c>
      <c r="C170" s="40">
        <f t="shared" si="5"/>
        <v>-1.01251885371099</v>
      </c>
    </row>
    <row r="171" spans="1:3">
      <c r="A171" s="39">
        <v>163</v>
      </c>
      <c r="B171" s="41">
        <f t="shared" si="4"/>
        <v>4.36987312672993</v>
      </c>
      <c r="C171" s="40">
        <f t="shared" si="5"/>
        <v>-3.87646627987701</v>
      </c>
    </row>
    <row r="172" spans="1:3">
      <c r="A172" s="39">
        <v>164</v>
      </c>
      <c r="B172" s="41">
        <f t="shared" si="4"/>
        <v>2.26295138124036</v>
      </c>
      <c r="C172" s="40">
        <f t="shared" si="5"/>
        <v>7.40903190272123</v>
      </c>
    </row>
    <row r="173" spans="1:3">
      <c r="A173" s="39">
        <v>165</v>
      </c>
      <c r="B173" s="41">
        <f t="shared" si="4"/>
        <v>-7.68738654340662</v>
      </c>
      <c r="C173" s="40">
        <f t="shared" si="5"/>
        <v>-1.02670496837976</v>
      </c>
    </row>
    <row r="174" spans="1:3">
      <c r="A174" s="39">
        <v>166</v>
      </c>
      <c r="B174" s="41">
        <f t="shared" si="4"/>
        <v>3.12549372261858</v>
      </c>
      <c r="C174" s="40">
        <f t="shared" si="5"/>
        <v>-4.96343065818585</v>
      </c>
    </row>
    <row r="175" spans="1:3">
      <c r="A175" s="39">
        <v>167</v>
      </c>
      <c r="B175" s="41">
        <f t="shared" si="4"/>
        <v>1.3907932312775</v>
      </c>
      <c r="C175" s="40">
        <f t="shared" si="5"/>
        <v>2.1245743645801</v>
      </c>
    </row>
    <row r="176" spans="1:3">
      <c r="A176" s="39">
        <v>168</v>
      </c>
      <c r="B176" s="41">
        <f t="shared" si="4"/>
        <v>1.39270059212222</v>
      </c>
      <c r="C176" s="40">
        <f t="shared" si="5"/>
        <v>-0.211075798897677</v>
      </c>
    </row>
    <row r="177" spans="1:3">
      <c r="A177" s="39">
        <v>169</v>
      </c>
      <c r="B177" s="41">
        <f t="shared" si="4"/>
        <v>-1.37916746498749</v>
      </c>
      <c r="C177" s="40">
        <f t="shared" si="5"/>
        <v>4.81814575362052</v>
      </c>
    </row>
    <row r="178" spans="1:3">
      <c r="A178" s="39">
        <v>170</v>
      </c>
      <c r="B178" s="41">
        <f t="shared" si="4"/>
        <v>-5.61217694237976</v>
      </c>
      <c r="C178" s="40">
        <f t="shared" si="5"/>
        <v>-4.80427956944457</v>
      </c>
    </row>
    <row r="179" spans="1:3">
      <c r="A179" s="39">
        <v>171</v>
      </c>
      <c r="B179" s="41">
        <f t="shared" si="4"/>
        <v>7.21877356941586</v>
      </c>
      <c r="C179" s="40">
        <f t="shared" si="5"/>
        <v>-3.34218046286912</v>
      </c>
    </row>
    <row r="180" spans="1:3">
      <c r="A180" s="39">
        <v>172</v>
      </c>
      <c r="B180" s="41">
        <f t="shared" si="4"/>
        <v>0.0288987569585521</v>
      </c>
      <c r="C180" s="40">
        <f t="shared" si="5"/>
        <v>6.57447917971747</v>
      </c>
    </row>
    <row r="181" spans="1:3">
      <c r="A181" s="39">
        <v>173</v>
      </c>
      <c r="B181" s="41">
        <f t="shared" si="4"/>
        <v>-3.26588470161263</v>
      </c>
      <c r="C181" s="40">
        <f t="shared" si="5"/>
        <v>-1.47732938348948</v>
      </c>
    </row>
    <row r="182" spans="1:3">
      <c r="A182" s="39">
        <v>174</v>
      </c>
      <c r="B182" s="41">
        <f t="shared" si="4"/>
        <v>-0.213500490097089</v>
      </c>
      <c r="C182" s="40">
        <f t="shared" si="5"/>
        <v>0.186043248357557</v>
      </c>
    </row>
    <row r="183" spans="1:3">
      <c r="A183" s="39">
        <v>175</v>
      </c>
      <c r="B183" s="41">
        <f t="shared" si="4"/>
        <v>-1.15765491980413</v>
      </c>
      <c r="C183" s="40">
        <f t="shared" si="5"/>
        <v>-3.91390356544499</v>
      </c>
    </row>
    <row r="184" spans="1:3">
      <c r="A184" s="39">
        <v>176</v>
      </c>
      <c r="B184" s="41">
        <f t="shared" si="4"/>
        <v>6.81166879369947</v>
      </c>
      <c r="C184" s="40">
        <f t="shared" si="5"/>
        <v>0.971189345634725</v>
      </c>
    </row>
    <row r="185" spans="1:3">
      <c r="A185" s="39">
        <v>177</v>
      </c>
      <c r="B185" s="41">
        <f t="shared" si="4"/>
        <v>-4.31991461823391</v>
      </c>
      <c r="C185" s="40">
        <f t="shared" si="5"/>
        <v>6.72742234262933</v>
      </c>
    </row>
    <row r="186" spans="1:3">
      <c r="A186" s="39">
        <v>178</v>
      </c>
      <c r="B186" s="41">
        <f t="shared" si="4"/>
        <v>-3.86404625441384</v>
      </c>
      <c r="C186" s="40">
        <f t="shared" si="5"/>
        <v>-6.01829450538953</v>
      </c>
    </row>
    <row r="187" spans="1:3">
      <c r="A187" s="39">
        <v>179</v>
      </c>
      <c r="B187" s="41">
        <f t="shared" si="4"/>
        <v>4.51230973249596</v>
      </c>
      <c r="C187" s="40">
        <f t="shared" si="5"/>
        <v>-0.643075369710876</v>
      </c>
    </row>
    <row r="188" spans="1:3">
      <c r="A188" s="39">
        <v>180</v>
      </c>
      <c r="B188" s="41">
        <f t="shared" si="4"/>
        <v>-0.240541703141015</v>
      </c>
      <c r="C188" s="40">
        <f t="shared" si="5"/>
        <v>0.813064732029943</v>
      </c>
    </row>
    <row r="189" spans="1:3">
      <c r="A189" s="39">
        <v>181</v>
      </c>
      <c r="B189" s="41">
        <f t="shared" si="4"/>
        <v>2.31419213179696</v>
      </c>
      <c r="C189" s="40">
        <f t="shared" si="5"/>
        <v>2.01682080505792</v>
      </c>
    </row>
    <row r="190" spans="1:3">
      <c r="A190" s="39">
        <v>182</v>
      </c>
      <c r="B190" s="41">
        <f t="shared" si="4"/>
        <v>-5.68163845727078</v>
      </c>
      <c r="C190" s="40">
        <f t="shared" si="5"/>
        <v>2.56968773910949</v>
      </c>
    </row>
    <row r="191" spans="1:3">
      <c r="A191" s="39">
        <v>183</v>
      </c>
      <c r="B191" s="41">
        <f t="shared" si="4"/>
        <v>0.0350899092764206</v>
      </c>
      <c r="C191" s="40">
        <f t="shared" si="5"/>
        <v>-7.87495619906609</v>
      </c>
    </row>
    <row r="192" spans="1:3">
      <c r="A192" s="39">
        <v>184</v>
      </c>
      <c r="B192" s="41">
        <f t="shared" si="4"/>
        <v>6.88402852790816</v>
      </c>
      <c r="C192" s="40">
        <f t="shared" si="5"/>
        <v>3.18770269502091</v>
      </c>
    </row>
    <row r="193" spans="1:3">
      <c r="A193" s="39">
        <v>185</v>
      </c>
      <c r="B193" s="41">
        <f t="shared" si="4"/>
        <v>-4.13288451658537</v>
      </c>
      <c r="C193" s="40">
        <f t="shared" si="5"/>
        <v>3.53750601021492</v>
      </c>
    </row>
    <row r="194" spans="1:3">
      <c r="A194" s="39">
        <v>186</v>
      </c>
      <c r="B194" s="41">
        <f t="shared" si="4"/>
        <v>-0.539817979030272</v>
      </c>
      <c r="C194" s="40">
        <f t="shared" si="5"/>
        <v>-1.88629342297761</v>
      </c>
    </row>
    <row r="195" spans="1:3">
      <c r="A195" s="39">
        <v>187</v>
      </c>
      <c r="B195" s="41">
        <f t="shared" si="4"/>
        <v>-1.97387815957547</v>
      </c>
      <c r="C195" s="40">
        <f t="shared" si="5"/>
        <v>-0.29928001412413</v>
      </c>
    </row>
    <row r="196" spans="1:3">
      <c r="A196" s="39">
        <v>188</v>
      </c>
      <c r="B196" s="41">
        <f t="shared" si="4"/>
        <v>2.99407732436176</v>
      </c>
      <c r="C196" s="40">
        <f t="shared" si="5"/>
        <v>-4.57314787739124</v>
      </c>
    </row>
    <row r="197" spans="1:3">
      <c r="A197" s="39">
        <v>189</v>
      </c>
      <c r="B197" s="41">
        <f t="shared" si="4"/>
        <v>4.04798340893575</v>
      </c>
      <c r="C197" s="40">
        <f t="shared" si="5"/>
        <v>6.42924714905956</v>
      </c>
    </row>
    <row r="198" spans="1:3">
      <c r="A198" s="39">
        <v>190</v>
      </c>
      <c r="B198" s="41">
        <f t="shared" si="4"/>
        <v>-7.79951090179732</v>
      </c>
      <c r="C198" s="40">
        <f t="shared" si="5"/>
        <v>1.04120136512407</v>
      </c>
    </row>
    <row r="199" spans="1:3">
      <c r="A199" s="39">
        <v>191</v>
      </c>
      <c r="B199" s="41">
        <f t="shared" si="4"/>
        <v>1.81535787986035</v>
      </c>
      <c r="C199" s="40">
        <f t="shared" si="5"/>
        <v>-5.94230285930775</v>
      </c>
    </row>
    <row r="200" spans="1:3">
      <c r="A200" s="39">
        <v>192</v>
      </c>
      <c r="B200" s="41">
        <f t="shared" si="4"/>
        <v>2.27168666717126</v>
      </c>
      <c r="C200" s="40">
        <f t="shared" si="5"/>
        <v>2.0154329460664</v>
      </c>
    </row>
    <row r="201" spans="1:3">
      <c r="A201" s="39">
        <v>193</v>
      </c>
      <c r="B201" s="41">
        <f t="shared" ref="B201:B264" si="6">$B$1*SIN($B$2*A201+$B$4)*COS($B$3*A201)</f>
        <v>0.807927481460937</v>
      </c>
      <c r="C201" s="40">
        <f t="shared" ref="C201:C264" si="7">$B$1*SIN($B$2*A201+$B$4)*SIN($B$3*A201)</f>
        <v>-0.356828882348346</v>
      </c>
    </row>
    <row r="202" spans="1:3">
      <c r="A202" s="39">
        <v>194</v>
      </c>
      <c r="B202" s="41">
        <f t="shared" si="6"/>
        <v>-0.0610394310045772</v>
      </c>
      <c r="C202" s="40">
        <f t="shared" si="7"/>
        <v>4.58664883547957</v>
      </c>
    </row>
    <row r="203" spans="1:3">
      <c r="A203" s="39">
        <v>195</v>
      </c>
      <c r="B203" s="41">
        <f t="shared" si="6"/>
        <v>-6.47741155668378</v>
      </c>
      <c r="C203" s="40">
        <f t="shared" si="7"/>
        <v>-3.06933204189581</v>
      </c>
    </row>
    <row r="204" spans="1:3">
      <c r="A204" s="39">
        <v>196</v>
      </c>
      <c r="B204" s="41">
        <f t="shared" si="6"/>
        <v>6.11861067994247</v>
      </c>
      <c r="C204" s="40">
        <f t="shared" si="7"/>
        <v>-5.14403716805349</v>
      </c>
    </row>
    <row r="205" spans="1:3">
      <c r="A205" s="39">
        <v>197</v>
      </c>
      <c r="B205" s="41">
        <f t="shared" si="6"/>
        <v>1.82960115919448</v>
      </c>
      <c r="C205" s="40">
        <f t="shared" si="7"/>
        <v>6.61396873283442</v>
      </c>
    </row>
    <row r="206" spans="1:3">
      <c r="A206" s="39">
        <v>198</v>
      </c>
      <c r="B206" s="41">
        <f t="shared" si="6"/>
        <v>-3.99961811841881</v>
      </c>
      <c r="C206" s="40">
        <f t="shared" si="7"/>
        <v>-0.642689121264564</v>
      </c>
    </row>
    <row r="207" spans="1:3">
      <c r="A207" s="39">
        <v>199</v>
      </c>
      <c r="B207" s="41">
        <f t="shared" si="6"/>
        <v>0.137496525096971</v>
      </c>
      <c r="C207" s="40">
        <f t="shared" si="7"/>
        <v>-0.206009602573324</v>
      </c>
    </row>
    <row r="208" spans="1:3">
      <c r="A208" s="39">
        <v>200</v>
      </c>
      <c r="B208" s="41">
        <f t="shared" si="6"/>
        <v>-1.89957992781438</v>
      </c>
      <c r="C208" s="40">
        <f t="shared" si="7"/>
        <v>-3.07709994692957</v>
      </c>
    </row>
    <row r="209" spans="1:3">
      <c r="A209" s="39">
        <v>201</v>
      </c>
      <c r="B209" s="41">
        <f t="shared" si="6"/>
        <v>6.54419804396027</v>
      </c>
      <c r="C209" s="40">
        <f t="shared" si="7"/>
        <v>-0.814732738828793</v>
      </c>
    </row>
    <row r="210" spans="1:3">
      <c r="A210" s="39">
        <v>202</v>
      </c>
      <c r="B210" s="41">
        <f t="shared" si="6"/>
        <v>-2.39252893751027</v>
      </c>
      <c r="C210" s="40">
        <f t="shared" si="7"/>
        <v>7.59047741256514</v>
      </c>
    </row>
    <row r="211" spans="1:3">
      <c r="A211" s="39">
        <v>203</v>
      </c>
      <c r="B211" s="41">
        <f t="shared" si="6"/>
        <v>-5.47246890062894</v>
      </c>
      <c r="C211" s="40">
        <f t="shared" si="7"/>
        <v>-4.94241037806294</v>
      </c>
    </row>
    <row r="212" spans="1:3">
      <c r="A212" s="39">
        <v>204</v>
      </c>
      <c r="B212" s="41">
        <f t="shared" si="6"/>
        <v>4.57669737048966</v>
      </c>
      <c r="C212" s="40">
        <f t="shared" si="7"/>
        <v>-1.97311697903681</v>
      </c>
    </row>
    <row r="213" spans="1:3">
      <c r="A213" s="39">
        <v>205</v>
      </c>
      <c r="B213" s="41">
        <f t="shared" si="6"/>
        <v>-0.0304351505219977</v>
      </c>
      <c r="C213" s="40">
        <f t="shared" si="7"/>
        <v>1.37328273251981</v>
      </c>
    </row>
    <row r="214" spans="1:3">
      <c r="A214" s="39">
        <v>206</v>
      </c>
      <c r="B214" s="41">
        <f t="shared" si="6"/>
        <v>2.31530482099149</v>
      </c>
      <c r="C214" s="40">
        <f t="shared" si="7"/>
        <v>1.12231264793739</v>
      </c>
    </row>
    <row r="215" spans="1:3">
      <c r="A215" s="39">
        <v>207</v>
      </c>
      <c r="B215" s="41">
        <f t="shared" si="6"/>
        <v>-4.54148512854664</v>
      </c>
      <c r="C215" s="40">
        <f t="shared" si="7"/>
        <v>3.75001013533455</v>
      </c>
    </row>
    <row r="216" spans="1:3">
      <c r="A216" s="39">
        <v>208</v>
      </c>
      <c r="B216" s="41">
        <f t="shared" si="6"/>
        <v>-2.00374783526705</v>
      </c>
      <c r="C216" s="40">
        <f t="shared" si="7"/>
        <v>-7.50127147585651</v>
      </c>
    </row>
    <row r="217" spans="1:3">
      <c r="A217" s="39">
        <v>209</v>
      </c>
      <c r="B217" s="41">
        <f t="shared" si="6"/>
        <v>7.62880317328755</v>
      </c>
      <c r="C217" s="40">
        <f t="shared" si="7"/>
        <v>1.29522404034875</v>
      </c>
    </row>
    <row r="218" spans="1:3">
      <c r="A218" s="39">
        <v>210</v>
      </c>
      <c r="B218" s="41">
        <f t="shared" si="6"/>
        <v>-3.27201778272207</v>
      </c>
      <c r="C218" s="40">
        <f t="shared" si="7"/>
        <v>4.80967955446886</v>
      </c>
    </row>
    <row r="219" spans="1:3">
      <c r="A219" s="39">
        <v>211</v>
      </c>
      <c r="B219" s="41">
        <f t="shared" si="6"/>
        <v>-1.27989796001882</v>
      </c>
      <c r="C219" s="40">
        <f t="shared" si="7"/>
        <v>-2.11494141828418</v>
      </c>
    </row>
    <row r="220" spans="1:3">
      <c r="A220" s="39">
        <v>212</v>
      </c>
      <c r="B220" s="41">
        <f t="shared" si="6"/>
        <v>-1.46848837341892</v>
      </c>
      <c r="C220" s="40">
        <f t="shared" si="7"/>
        <v>0.16963683856407</v>
      </c>
    </row>
    <row r="221" spans="1:3">
      <c r="A221" s="39">
        <v>213</v>
      </c>
      <c r="B221" s="41">
        <f t="shared" si="6"/>
        <v>1.56585431401169</v>
      </c>
      <c r="C221" s="40">
        <f t="shared" si="7"/>
        <v>-4.81861094716432</v>
      </c>
    </row>
    <row r="222" spans="1:3">
      <c r="A222" s="39">
        <v>214</v>
      </c>
      <c r="B222" s="41">
        <f t="shared" si="6"/>
        <v>5.45838501287036</v>
      </c>
      <c r="C222" s="40">
        <f t="shared" si="7"/>
        <v>5.01812273049425</v>
      </c>
    </row>
    <row r="223" spans="1:3">
      <c r="A223" s="39">
        <v>215</v>
      </c>
      <c r="B223" s="41">
        <f t="shared" si="6"/>
        <v>-7.32535088626277</v>
      </c>
      <c r="C223" s="40">
        <f t="shared" si="7"/>
        <v>3.08152218439936</v>
      </c>
    </row>
    <row r="224" spans="1:3">
      <c r="A224" s="39">
        <v>216</v>
      </c>
      <c r="B224" s="41">
        <f t="shared" si="6"/>
        <v>0.202585892074075</v>
      </c>
      <c r="C224" s="40">
        <f t="shared" si="7"/>
        <v>-6.53079949378466</v>
      </c>
    </row>
    <row r="225" spans="1:3">
      <c r="A225" s="39">
        <v>217</v>
      </c>
      <c r="B225" s="41">
        <f t="shared" si="6"/>
        <v>3.15469873849905</v>
      </c>
      <c r="C225" s="40">
        <f t="shared" si="7"/>
        <v>1.56383175156747</v>
      </c>
    </row>
    <row r="226" spans="1:3">
      <c r="A226" s="39">
        <v>218</v>
      </c>
      <c r="B226" s="41">
        <f t="shared" si="6"/>
        <v>0.274908063367522</v>
      </c>
      <c r="C226" s="40">
        <f t="shared" si="7"/>
        <v>-0.222935167258171</v>
      </c>
    </row>
    <row r="227" spans="1:3">
      <c r="A227" s="39">
        <v>219</v>
      </c>
      <c r="B227" s="41">
        <f t="shared" si="6"/>
        <v>1.03353952085053</v>
      </c>
      <c r="C227" s="40">
        <f t="shared" si="7"/>
        <v>4.01125003490267</v>
      </c>
    </row>
    <row r="228" spans="1:3">
      <c r="A228" s="39">
        <v>220</v>
      </c>
      <c r="B228" s="41">
        <f t="shared" si="6"/>
        <v>-6.8083173109659</v>
      </c>
      <c r="C228" s="40">
        <f t="shared" si="7"/>
        <v>-1.2180166912087</v>
      </c>
    </row>
    <row r="229" spans="1:3">
      <c r="A229" s="39">
        <v>221</v>
      </c>
      <c r="B229" s="41">
        <f t="shared" si="6"/>
        <v>4.55659571447332</v>
      </c>
      <c r="C229" s="40">
        <f t="shared" si="7"/>
        <v>-6.57209015487902</v>
      </c>
    </row>
    <row r="230" spans="1:3">
      <c r="A230" s="39">
        <v>222</v>
      </c>
      <c r="B230" s="41">
        <f t="shared" si="6"/>
        <v>3.63225802403599</v>
      </c>
      <c r="C230" s="40">
        <f t="shared" si="7"/>
        <v>6.12377341983947</v>
      </c>
    </row>
    <row r="231" spans="1:3">
      <c r="A231" s="39">
        <v>223</v>
      </c>
      <c r="B231" s="41">
        <f t="shared" si="6"/>
        <v>-4.4742017013663</v>
      </c>
      <c r="C231" s="40">
        <f t="shared" si="7"/>
        <v>0.476759234963572</v>
      </c>
    </row>
    <row r="232" spans="1:3">
      <c r="A232" s="39">
        <v>224</v>
      </c>
      <c r="B232" s="41">
        <f t="shared" si="6"/>
        <v>0.24680883331087</v>
      </c>
      <c r="C232" s="40">
        <f t="shared" si="7"/>
        <v>-0.737239486947129</v>
      </c>
    </row>
    <row r="233" spans="1:3">
      <c r="A233" s="39">
        <v>225</v>
      </c>
      <c r="B233" s="41">
        <f t="shared" si="6"/>
        <v>-2.28900674546139</v>
      </c>
      <c r="C233" s="40">
        <f t="shared" si="7"/>
        <v>-2.14207314411948</v>
      </c>
    </row>
    <row r="234" spans="1:3">
      <c r="A234" s="39">
        <v>226</v>
      </c>
      <c r="B234" s="41">
        <f t="shared" si="6"/>
        <v>5.80985324071244</v>
      </c>
      <c r="C234" s="40">
        <f t="shared" si="7"/>
        <v>-2.38370191104002</v>
      </c>
    </row>
    <row r="235" spans="1:3">
      <c r="A235" s="39">
        <v>227</v>
      </c>
      <c r="B235" s="41">
        <f t="shared" si="6"/>
        <v>-0.314312527970552</v>
      </c>
      <c r="C235" s="40">
        <f t="shared" si="7"/>
        <v>7.88092750819547</v>
      </c>
    </row>
    <row r="236" spans="1:3">
      <c r="A236" s="39">
        <v>228</v>
      </c>
      <c r="B236" s="41">
        <f t="shared" si="6"/>
        <v>-6.74656031288944</v>
      </c>
      <c r="C236" s="40">
        <f t="shared" si="7"/>
        <v>-3.41909258096166</v>
      </c>
    </row>
    <row r="237" spans="1:3">
      <c r="A237" s="39">
        <v>229</v>
      </c>
      <c r="B237" s="41">
        <f t="shared" si="6"/>
        <v>4.21473631781125</v>
      </c>
      <c r="C237" s="40">
        <f t="shared" si="7"/>
        <v>-3.35651586718354</v>
      </c>
    </row>
    <row r="238" spans="1:3">
      <c r="A238" s="39">
        <v>230</v>
      </c>
      <c r="B238" s="41">
        <f t="shared" si="6"/>
        <v>0.456150244054565</v>
      </c>
      <c r="C238" s="40">
        <f t="shared" si="7"/>
        <v>1.83751961127847</v>
      </c>
    </row>
    <row r="239" spans="1:3">
      <c r="A239" s="39">
        <v>231</v>
      </c>
      <c r="B239" s="41">
        <f t="shared" si="6"/>
        <v>2.02935912600283</v>
      </c>
      <c r="C239" s="40">
        <f t="shared" si="7"/>
        <v>0.381622463941343</v>
      </c>
    </row>
    <row r="240" spans="1:3">
      <c r="A240" s="39">
        <v>232</v>
      </c>
      <c r="B240" s="41">
        <f t="shared" si="6"/>
        <v>-3.18379356029816</v>
      </c>
      <c r="C240" s="40">
        <f t="shared" si="7"/>
        <v>4.50634958121948</v>
      </c>
    </row>
    <row r="241" spans="1:3">
      <c r="A241" s="39">
        <v>233</v>
      </c>
      <c r="B241" s="41">
        <f t="shared" si="6"/>
        <v>-3.82885776002019</v>
      </c>
      <c r="C241" s="40">
        <f t="shared" si="7"/>
        <v>-6.58742737093202</v>
      </c>
    </row>
    <row r="242" spans="1:3">
      <c r="A242" s="39">
        <v>234</v>
      </c>
      <c r="B242" s="41">
        <f t="shared" si="6"/>
        <v>7.81845686705152</v>
      </c>
      <c r="C242" s="40">
        <f t="shared" si="7"/>
        <v>-0.763188184289618</v>
      </c>
    </row>
    <row r="243" spans="1:3">
      <c r="A243" s="39">
        <v>235</v>
      </c>
      <c r="B243" s="41">
        <f t="shared" si="6"/>
        <v>-2.00995476371183</v>
      </c>
      <c r="C243" s="40">
        <f t="shared" si="7"/>
        <v>5.83191873160007</v>
      </c>
    </row>
    <row r="244" spans="1:3">
      <c r="A244" s="39">
        <v>236</v>
      </c>
      <c r="B244" s="41">
        <f t="shared" si="6"/>
        <v>-2.1513995751664</v>
      </c>
      <c r="C244" s="40">
        <f t="shared" si="7"/>
        <v>-2.04931800561457</v>
      </c>
    </row>
    <row r="245" spans="1:3">
      <c r="A245" s="39">
        <v>237</v>
      </c>
      <c r="B245" s="41">
        <f t="shared" si="6"/>
        <v>-0.885364532185099</v>
      </c>
      <c r="C245" s="40">
        <f t="shared" si="7"/>
        <v>0.354129704066554</v>
      </c>
    </row>
    <row r="246" spans="1:3">
      <c r="A246" s="39">
        <v>238</v>
      </c>
      <c r="B246" s="41">
        <f t="shared" si="6"/>
        <v>0.226176937323982</v>
      </c>
      <c r="C246" s="40">
        <f t="shared" si="7"/>
        <v>-4.63937950763871</v>
      </c>
    </row>
    <row r="247" spans="1:3">
      <c r="A247" s="39">
        <v>239</v>
      </c>
      <c r="B247" s="41">
        <f t="shared" si="6"/>
        <v>6.39237699307679</v>
      </c>
      <c r="C247" s="40">
        <f t="shared" si="7"/>
        <v>3.31103204129906</v>
      </c>
    </row>
    <row r="248" spans="1:3">
      <c r="A248" s="39">
        <v>240</v>
      </c>
      <c r="B248" s="41">
        <f t="shared" si="6"/>
        <v>-6.29439836198194</v>
      </c>
      <c r="C248" s="40">
        <f t="shared" si="7"/>
        <v>4.92229497913467</v>
      </c>
    </row>
    <row r="249" spans="1:3">
      <c r="A249" s="39">
        <v>241</v>
      </c>
      <c r="B249" s="41">
        <f t="shared" si="6"/>
        <v>-1.58581292646515</v>
      </c>
      <c r="C249" s="40">
        <f t="shared" si="7"/>
        <v>-6.63892688549136</v>
      </c>
    </row>
    <row r="250" spans="1:3">
      <c r="A250" s="39">
        <v>242</v>
      </c>
      <c r="B250" s="41">
        <f t="shared" si="6"/>
        <v>3.91429856578599</v>
      </c>
      <c r="C250" s="40">
        <f t="shared" si="7"/>
        <v>0.772019798658187</v>
      </c>
    </row>
    <row r="251" spans="1:3">
      <c r="A251" s="39">
        <v>243</v>
      </c>
      <c r="B251" s="41">
        <f t="shared" si="6"/>
        <v>-0.103347071362891</v>
      </c>
      <c r="C251" s="40">
        <f t="shared" si="7"/>
        <v>0.143564250268502</v>
      </c>
    </row>
    <row r="252" spans="1:3">
      <c r="A252" s="39">
        <v>244</v>
      </c>
      <c r="B252" s="41">
        <f t="shared" si="6"/>
        <v>1.82065131683578</v>
      </c>
      <c r="C252" s="40">
        <f t="shared" si="7"/>
        <v>3.19717796039043</v>
      </c>
    </row>
    <row r="253" spans="1:3">
      <c r="A253" s="39">
        <v>245</v>
      </c>
      <c r="B253" s="41">
        <f t="shared" si="6"/>
        <v>-6.60860827183322</v>
      </c>
      <c r="C253" s="40">
        <f t="shared" si="7"/>
        <v>0.586086904449543</v>
      </c>
    </row>
    <row r="254" spans="1:3">
      <c r="A254" s="39">
        <v>246</v>
      </c>
      <c r="B254" s="41">
        <f t="shared" si="6"/>
        <v>2.6620192940221</v>
      </c>
      <c r="C254" s="40">
        <f t="shared" si="7"/>
        <v>-7.50751477742955</v>
      </c>
    </row>
    <row r="255" spans="1:3">
      <c r="A255" s="39">
        <v>247</v>
      </c>
      <c r="B255" s="41">
        <f t="shared" si="6"/>
        <v>5.27416418043323</v>
      </c>
      <c r="C255" s="40">
        <f t="shared" si="7"/>
        <v>5.11371297602661</v>
      </c>
    </row>
    <row r="256" spans="1:3">
      <c r="A256" s="39">
        <v>248</v>
      </c>
      <c r="B256" s="41">
        <f t="shared" si="6"/>
        <v>-4.59188332358081</v>
      </c>
      <c r="C256" s="40">
        <f t="shared" si="7"/>
        <v>1.78968761896935</v>
      </c>
    </row>
    <row r="257" spans="1:3">
      <c r="A257" s="39">
        <v>249</v>
      </c>
      <c r="B257" s="41">
        <f t="shared" si="6"/>
        <v>0.0750114486004071</v>
      </c>
      <c r="C257" s="40">
        <f t="shared" si="7"/>
        <v>-1.30164769009386</v>
      </c>
    </row>
    <row r="258" spans="1:3">
      <c r="A258" s="39">
        <v>250</v>
      </c>
      <c r="B258" s="41">
        <f t="shared" si="6"/>
        <v>-2.33329721208661</v>
      </c>
      <c r="C258" s="40">
        <f t="shared" si="7"/>
        <v>-1.23488323412224</v>
      </c>
    </row>
    <row r="259" spans="1:3">
      <c r="A259" s="39">
        <v>251</v>
      </c>
      <c r="B259" s="41">
        <f t="shared" si="6"/>
        <v>4.70920927586031</v>
      </c>
      <c r="C259" s="40">
        <f t="shared" si="7"/>
        <v>-3.61594387983231</v>
      </c>
    </row>
    <row r="260" spans="1:3">
      <c r="A260" s="39">
        <v>252</v>
      </c>
      <c r="B260" s="41">
        <f t="shared" si="6"/>
        <v>1.7407087940476</v>
      </c>
      <c r="C260" s="40">
        <f t="shared" si="7"/>
        <v>7.58383311705759</v>
      </c>
    </row>
    <row r="261" spans="1:3">
      <c r="A261" s="39">
        <v>253</v>
      </c>
      <c r="B261" s="41">
        <f t="shared" si="6"/>
        <v>-7.56027329383878</v>
      </c>
      <c r="C261" s="40">
        <f t="shared" si="7"/>
        <v>-1.56076365060912</v>
      </c>
    </row>
    <row r="262" spans="1:3">
      <c r="A262" s="39">
        <v>254</v>
      </c>
      <c r="B262" s="41">
        <f t="shared" si="6"/>
        <v>3.41133896169802</v>
      </c>
      <c r="C262" s="40">
        <f t="shared" si="7"/>
        <v>-4.65145899758324</v>
      </c>
    </row>
    <row r="263" spans="1:3">
      <c r="A263" s="39">
        <v>255</v>
      </c>
      <c r="B263" s="41">
        <f t="shared" si="6"/>
        <v>1.17137722730219</v>
      </c>
      <c r="C263" s="40">
        <f t="shared" si="7"/>
        <v>2.10002344242116</v>
      </c>
    </row>
    <row r="264" spans="1:3">
      <c r="A264" s="39">
        <v>256</v>
      </c>
      <c r="B264" s="41">
        <f t="shared" si="6"/>
        <v>1.54288589939688</v>
      </c>
      <c r="C264" s="40">
        <f t="shared" si="7"/>
        <v>-0.123077702131695</v>
      </c>
    </row>
    <row r="265" spans="1:3">
      <c r="A265" s="39">
        <v>257</v>
      </c>
      <c r="B265" s="41">
        <f t="shared" ref="B265:B328" si="8">$B$1*SIN($B$2*A265+$B$4)*COS($B$3*A265)</f>
        <v>-1.75414551885655</v>
      </c>
      <c r="C265" s="40">
        <f t="shared" ref="C265:C328" si="9">$B$1*SIN($B$2*A265+$B$4)*SIN($B$3*A265)</f>
        <v>4.81146006028461</v>
      </c>
    </row>
    <row r="266" spans="1:3">
      <c r="A266" s="39">
        <v>258</v>
      </c>
      <c r="B266" s="41">
        <f t="shared" si="8"/>
        <v>-5.29604993112706</v>
      </c>
      <c r="C266" s="40">
        <f t="shared" si="9"/>
        <v>-5.22666893495938</v>
      </c>
    </row>
    <row r="267" spans="1:3">
      <c r="A267" s="39">
        <v>259</v>
      </c>
      <c r="B267" s="41">
        <f t="shared" si="8"/>
        <v>7.42194965304279</v>
      </c>
      <c r="C267" s="40">
        <f t="shared" si="9"/>
        <v>-2.81729062970833</v>
      </c>
    </row>
    <row r="268" spans="1:3">
      <c r="A268" s="39">
        <v>260</v>
      </c>
      <c r="B268" s="41">
        <f t="shared" si="8"/>
        <v>-0.430909548535702</v>
      </c>
      <c r="C268" s="40">
        <f t="shared" si="9"/>
        <v>6.47851222687229</v>
      </c>
    </row>
    <row r="269" spans="1:3">
      <c r="A269" s="39">
        <v>261</v>
      </c>
      <c r="B269" s="41">
        <f t="shared" si="8"/>
        <v>-3.04131084827262</v>
      </c>
      <c r="C269" s="40">
        <f t="shared" si="9"/>
        <v>-1.64421838942883</v>
      </c>
    </row>
    <row r="270" spans="1:3">
      <c r="A270" s="39">
        <v>262</v>
      </c>
      <c r="B270" s="41">
        <f t="shared" si="8"/>
        <v>-0.339104041336569</v>
      </c>
      <c r="C270" s="40">
        <f t="shared" si="9"/>
        <v>0.255640277546337</v>
      </c>
    </row>
    <row r="271" spans="1:3">
      <c r="A271" s="39">
        <v>263</v>
      </c>
      <c r="B271" s="41">
        <f t="shared" si="8"/>
        <v>-0.903894568570212</v>
      </c>
      <c r="C271" s="40">
        <f t="shared" si="9"/>
        <v>-4.10432470276572</v>
      </c>
    </row>
    <row r="272" spans="1:3">
      <c r="A272" s="39">
        <v>264</v>
      </c>
      <c r="B272" s="41">
        <f t="shared" si="8"/>
        <v>6.79545531634429</v>
      </c>
      <c r="C272" s="40">
        <f t="shared" si="9"/>
        <v>1.46570191848094</v>
      </c>
    </row>
    <row r="273" spans="1:3">
      <c r="A273" s="39">
        <v>265</v>
      </c>
      <c r="B273" s="41">
        <f t="shared" si="8"/>
        <v>-4.78731797567096</v>
      </c>
      <c r="C273" s="40">
        <f t="shared" si="9"/>
        <v>6.40792991608196</v>
      </c>
    </row>
    <row r="274" spans="1:3">
      <c r="A274" s="39">
        <v>266</v>
      </c>
      <c r="B274" s="41">
        <f t="shared" si="8"/>
        <v>-3.39759861812977</v>
      </c>
      <c r="C274" s="40">
        <f t="shared" si="9"/>
        <v>-6.21993099454782</v>
      </c>
    </row>
    <row r="275" spans="1:3">
      <c r="A275" s="39">
        <v>267</v>
      </c>
      <c r="B275" s="41">
        <f t="shared" si="8"/>
        <v>4.42969603894733</v>
      </c>
      <c r="C275" s="40">
        <f t="shared" si="9"/>
        <v>-0.313929902802336</v>
      </c>
    </row>
    <row r="276" spans="1:3">
      <c r="A276" s="39">
        <v>268</v>
      </c>
      <c r="B276" s="41">
        <f t="shared" si="8"/>
        <v>-0.248015957842301</v>
      </c>
      <c r="C276" s="40">
        <f t="shared" si="9"/>
        <v>0.662016362649299</v>
      </c>
    </row>
    <row r="277" spans="1:3">
      <c r="A277" s="39">
        <v>269</v>
      </c>
      <c r="B277" s="41">
        <f t="shared" si="8"/>
        <v>2.25762158358858</v>
      </c>
      <c r="C277" s="40">
        <f t="shared" si="9"/>
        <v>2.26784042338648</v>
      </c>
    </row>
    <row r="278" spans="1:3">
      <c r="A278" s="39">
        <v>270</v>
      </c>
      <c r="B278" s="41">
        <f t="shared" si="8"/>
        <v>-5.93150974208471</v>
      </c>
      <c r="C278" s="40">
        <f t="shared" si="9"/>
        <v>2.19166832667007</v>
      </c>
    </row>
    <row r="279" spans="1:3">
      <c r="A279" s="39">
        <v>271</v>
      </c>
      <c r="B279" s="41">
        <f t="shared" si="8"/>
        <v>0.593954803884163</v>
      </c>
      <c r="C279" s="40">
        <f t="shared" si="9"/>
        <v>-7.87637011293326</v>
      </c>
    </row>
    <row r="280" spans="1:3">
      <c r="A280" s="39">
        <v>272</v>
      </c>
      <c r="B280" s="41">
        <f t="shared" si="8"/>
        <v>6.60084584770575</v>
      </c>
      <c r="C280" s="40">
        <f t="shared" si="9"/>
        <v>3.6444722397221</v>
      </c>
    </row>
    <row r="281" spans="1:3">
      <c r="A281" s="39">
        <v>273</v>
      </c>
      <c r="B281" s="41">
        <f t="shared" si="8"/>
        <v>-4.28866672348978</v>
      </c>
      <c r="C281" s="40">
        <f t="shared" si="9"/>
        <v>3.17395450651104</v>
      </c>
    </row>
    <row r="282" spans="1:3">
      <c r="A282" s="39">
        <v>274</v>
      </c>
      <c r="B282" s="41">
        <f t="shared" si="8"/>
        <v>-0.376602289372057</v>
      </c>
      <c r="C282" s="40">
        <f t="shared" si="9"/>
        <v>-1.78512521457191</v>
      </c>
    </row>
    <row r="283" spans="1:3">
      <c r="A283" s="39">
        <v>275</v>
      </c>
      <c r="B283" s="41">
        <f t="shared" si="8"/>
        <v>-2.08124244204674</v>
      </c>
      <c r="C283" s="40">
        <f t="shared" si="9"/>
        <v>-0.468216530675218</v>
      </c>
    </row>
    <row r="284" spans="1:3">
      <c r="A284" s="39">
        <v>276</v>
      </c>
      <c r="B284" s="41">
        <f t="shared" si="8"/>
        <v>3.37223455429484</v>
      </c>
      <c r="C284" s="40">
        <f t="shared" si="9"/>
        <v>-4.43145543273477</v>
      </c>
    </row>
    <row r="285" spans="1:3">
      <c r="A285" s="39">
        <v>277</v>
      </c>
      <c r="B285" s="41">
        <f t="shared" si="8"/>
        <v>3.60331205732499</v>
      </c>
      <c r="C285" s="40">
        <f t="shared" si="9"/>
        <v>6.7376027546413</v>
      </c>
    </row>
    <row r="286" spans="1:3">
      <c r="A286" s="39">
        <v>278</v>
      </c>
      <c r="B286" s="41">
        <f t="shared" si="8"/>
        <v>-7.82689864024358</v>
      </c>
      <c r="C286" s="40">
        <f t="shared" si="9"/>
        <v>0.485102289719636</v>
      </c>
    </row>
    <row r="287" spans="1:3">
      <c r="A287" s="39">
        <v>279</v>
      </c>
      <c r="B287" s="41">
        <f t="shared" si="8"/>
        <v>2.19885702133812</v>
      </c>
      <c r="C287" s="40">
        <f t="shared" si="9"/>
        <v>-5.71480817216963</v>
      </c>
    </row>
    <row r="288" spans="1:3">
      <c r="A288" s="39">
        <v>280</v>
      </c>
      <c r="B288" s="41">
        <f t="shared" si="8"/>
        <v>2.03145773881481</v>
      </c>
      <c r="C288" s="40">
        <f t="shared" si="9"/>
        <v>2.0771036699073</v>
      </c>
    </row>
    <row r="289" spans="1:3">
      <c r="A289" s="39">
        <v>281</v>
      </c>
      <c r="B289" s="41">
        <f t="shared" si="8"/>
        <v>0.963471003892975</v>
      </c>
      <c r="C289" s="40">
        <f t="shared" si="9"/>
        <v>-0.346337489845398</v>
      </c>
    </row>
    <row r="290" spans="1:3">
      <c r="A290" s="39">
        <v>282</v>
      </c>
      <c r="B290" s="41">
        <f t="shared" si="8"/>
        <v>-0.395089999273699</v>
      </c>
      <c r="C290" s="40">
        <f t="shared" si="9"/>
        <v>4.6857330271083</v>
      </c>
    </row>
    <row r="291" spans="1:3">
      <c r="A291" s="39">
        <v>283</v>
      </c>
      <c r="B291" s="41">
        <f t="shared" si="8"/>
        <v>-6.29782387289336</v>
      </c>
      <c r="C291" s="40">
        <f t="shared" si="9"/>
        <v>-3.55026414023824</v>
      </c>
    </row>
    <row r="292" spans="1:3">
      <c r="A292" s="39">
        <v>284</v>
      </c>
      <c r="B292" s="41">
        <f t="shared" si="8"/>
        <v>6.46165331844003</v>
      </c>
      <c r="C292" s="40">
        <f t="shared" si="9"/>
        <v>-4.69418979221285</v>
      </c>
    </row>
    <row r="293" spans="1:3">
      <c r="A293" s="39">
        <v>285</v>
      </c>
      <c r="B293" s="41">
        <f t="shared" si="8"/>
        <v>1.34245594611941</v>
      </c>
      <c r="C293" s="40">
        <f t="shared" si="9"/>
        <v>6.6544363087962</v>
      </c>
    </row>
    <row r="294" spans="1:3">
      <c r="A294" s="39">
        <v>286</v>
      </c>
      <c r="B294" s="41">
        <f t="shared" si="8"/>
        <v>-3.82460703559841</v>
      </c>
      <c r="C294" s="40">
        <f t="shared" si="9"/>
        <v>-0.896059253858327</v>
      </c>
    </row>
    <row r="295" spans="1:3">
      <c r="A295" s="39">
        <v>287</v>
      </c>
      <c r="B295" s="41">
        <f t="shared" si="8"/>
        <v>0.0649923878000729</v>
      </c>
      <c r="C295" s="40">
        <f t="shared" si="9"/>
        <v>-0.0838558369037306</v>
      </c>
    </row>
    <row r="296" spans="1:3">
      <c r="A296" s="39">
        <v>288</v>
      </c>
      <c r="B296" s="41">
        <f t="shared" si="8"/>
        <v>-1.73542980935138</v>
      </c>
      <c r="C296" s="40">
        <f t="shared" si="9"/>
        <v>-3.3152010075226</v>
      </c>
    </row>
    <row r="297" spans="1:3">
      <c r="A297" s="39">
        <v>289</v>
      </c>
      <c r="B297" s="41">
        <f t="shared" si="8"/>
        <v>6.66446506958869</v>
      </c>
      <c r="C297" s="40">
        <f t="shared" si="9"/>
        <v>-0.353870285783465</v>
      </c>
    </row>
    <row r="298" spans="1:3">
      <c r="A298" s="39">
        <v>290</v>
      </c>
      <c r="B298" s="41">
        <f t="shared" si="8"/>
        <v>-2.92840291665564</v>
      </c>
      <c r="C298" s="40">
        <f t="shared" si="9"/>
        <v>7.4143987206361</v>
      </c>
    </row>
    <row r="299" spans="1:3">
      <c r="A299" s="39">
        <v>291</v>
      </c>
      <c r="B299" s="41">
        <f t="shared" si="8"/>
        <v>-5.07021738484954</v>
      </c>
      <c r="C299" s="40">
        <f t="shared" si="9"/>
        <v>-5.27678044142074</v>
      </c>
    </row>
    <row r="300" spans="1:3">
      <c r="A300" s="39">
        <v>292</v>
      </c>
      <c r="B300" s="41">
        <f t="shared" si="8"/>
        <v>4.59952009935083</v>
      </c>
      <c r="C300" s="40">
        <f t="shared" si="9"/>
        <v>-1.60755422102691</v>
      </c>
    </row>
    <row r="301" spans="1:3">
      <c r="A301" s="39">
        <v>293</v>
      </c>
      <c r="B301" s="41">
        <f t="shared" si="8"/>
        <v>-0.11454992848182</v>
      </c>
      <c r="C301" s="40">
        <f t="shared" si="9"/>
        <v>1.22856376645114</v>
      </c>
    </row>
    <row r="302" spans="1:3">
      <c r="A302" s="39">
        <v>294</v>
      </c>
      <c r="B302" s="41">
        <f t="shared" si="8"/>
        <v>2.34596863102827</v>
      </c>
      <c r="C302" s="40">
        <f t="shared" si="9"/>
        <v>1.34999195108359</v>
      </c>
    </row>
    <row r="303" spans="1:3">
      <c r="A303" s="39">
        <v>295</v>
      </c>
      <c r="B303" s="41">
        <f t="shared" si="8"/>
        <v>-4.87270826962997</v>
      </c>
      <c r="C303" s="40">
        <f t="shared" si="9"/>
        <v>3.47439724208897</v>
      </c>
    </row>
    <row r="304" spans="1:3">
      <c r="A304" s="39">
        <v>296</v>
      </c>
      <c r="B304" s="41">
        <f t="shared" si="8"/>
        <v>-1.47421627110438</v>
      </c>
      <c r="C304" s="40">
        <f t="shared" si="9"/>
        <v>-7.6565557249253</v>
      </c>
    </row>
    <row r="305" spans="1:3">
      <c r="A305" s="39">
        <v>297</v>
      </c>
      <c r="B305" s="41">
        <f t="shared" si="8"/>
        <v>7.48194111199787</v>
      </c>
      <c r="C305" s="40">
        <f t="shared" si="9"/>
        <v>1.82293651374572</v>
      </c>
    </row>
    <row r="306" spans="1:3">
      <c r="A306" s="39">
        <v>298</v>
      </c>
      <c r="B306" s="41">
        <f t="shared" si="8"/>
        <v>-3.54331611706861</v>
      </c>
      <c r="C306" s="40">
        <f t="shared" si="9"/>
        <v>4.4890982069275</v>
      </c>
    </row>
    <row r="307" spans="1:3">
      <c r="A307" s="39">
        <v>299</v>
      </c>
      <c r="B307" s="41">
        <f t="shared" si="8"/>
        <v>-1.06547218932408</v>
      </c>
      <c r="C307" s="40">
        <f t="shared" si="9"/>
        <v>-2.07997965266684</v>
      </c>
    </row>
    <row r="308" spans="1:3">
      <c r="A308" s="39">
        <v>300</v>
      </c>
      <c r="B308" s="41">
        <f t="shared" si="8"/>
        <v>-1.61561982222021</v>
      </c>
      <c r="C308" s="40">
        <f t="shared" si="9"/>
        <v>0.0714518135275313</v>
      </c>
    </row>
    <row r="309" spans="1:3">
      <c r="A309" s="39">
        <v>301</v>
      </c>
      <c r="B309" s="41">
        <f t="shared" si="8"/>
        <v>1.94371902628935</v>
      </c>
      <c r="C309" s="40">
        <f t="shared" si="9"/>
        <v>-4.79658243792104</v>
      </c>
    </row>
    <row r="310" spans="1:3">
      <c r="A310" s="39">
        <v>302</v>
      </c>
      <c r="B310" s="41">
        <f t="shared" si="8"/>
        <v>5.12536856576549</v>
      </c>
      <c r="C310" s="40">
        <f t="shared" si="9"/>
        <v>5.42956516383379</v>
      </c>
    </row>
    <row r="311" spans="1:3">
      <c r="A311" s="39">
        <v>303</v>
      </c>
      <c r="B311" s="41">
        <f t="shared" si="8"/>
        <v>-7.508444509192</v>
      </c>
      <c r="C311" s="40">
        <f t="shared" si="9"/>
        <v>2.5498864402661</v>
      </c>
    </row>
    <row r="312" spans="1:3">
      <c r="A312" s="39">
        <v>304</v>
      </c>
      <c r="B312" s="41">
        <f t="shared" si="8"/>
        <v>0.655737085228458</v>
      </c>
      <c r="C312" s="40">
        <f t="shared" si="9"/>
        <v>-6.41779169670212</v>
      </c>
    </row>
    <row r="313" spans="1:3">
      <c r="A313" s="39">
        <v>305</v>
      </c>
      <c r="B313" s="41">
        <f t="shared" si="8"/>
        <v>2.92602275001105</v>
      </c>
      <c r="C313" s="40">
        <f t="shared" si="9"/>
        <v>1.71843851779194</v>
      </c>
    </row>
    <row r="314" spans="1:3">
      <c r="A314" s="39">
        <v>306</v>
      </c>
      <c r="B314" s="41">
        <f t="shared" si="8"/>
        <v>0.4058619588508</v>
      </c>
      <c r="C314" s="40">
        <f t="shared" si="9"/>
        <v>-0.284007522744802</v>
      </c>
    </row>
    <row r="315" spans="1:3">
      <c r="A315" s="39">
        <v>307</v>
      </c>
      <c r="B315" s="41">
        <f t="shared" si="8"/>
        <v>0.768880040028629</v>
      </c>
      <c r="C315" s="40">
        <f t="shared" si="9"/>
        <v>4.19285095567056</v>
      </c>
    </row>
    <row r="316" spans="1:3">
      <c r="A316" s="39">
        <v>308</v>
      </c>
      <c r="B316" s="41">
        <f t="shared" si="8"/>
        <v>-6.77302053969498</v>
      </c>
      <c r="C316" s="40">
        <f t="shared" si="9"/>
        <v>-1.71386032142885</v>
      </c>
    </row>
    <row r="317" spans="1:3">
      <c r="A317" s="39">
        <v>309</v>
      </c>
      <c r="B317" s="41">
        <f t="shared" si="8"/>
        <v>5.01173585082246</v>
      </c>
      <c r="C317" s="40">
        <f t="shared" si="9"/>
        <v>-6.23518297240659</v>
      </c>
    </row>
    <row r="318" spans="1:3">
      <c r="A318" s="39">
        <v>310</v>
      </c>
      <c r="B318" s="41">
        <f t="shared" si="8"/>
        <v>3.16045516591874</v>
      </c>
      <c r="C318" s="40">
        <f t="shared" si="9"/>
        <v>6.3066906090937</v>
      </c>
    </row>
    <row r="319" spans="1:3">
      <c r="A319" s="39">
        <v>311</v>
      </c>
      <c r="B319" s="41">
        <f t="shared" si="8"/>
        <v>-4.37899643906084</v>
      </c>
      <c r="C319" s="40">
        <f t="shared" si="9"/>
        <v>0.154841914544354</v>
      </c>
    </row>
    <row r="320" spans="1:3">
      <c r="A320" s="39">
        <v>312</v>
      </c>
      <c r="B320" s="41">
        <f t="shared" si="8"/>
        <v>0.244216647506705</v>
      </c>
      <c r="C320" s="40">
        <f t="shared" si="9"/>
        <v>-0.587663468478382</v>
      </c>
    </row>
    <row r="321" spans="1:3">
      <c r="A321" s="39">
        <v>313</v>
      </c>
      <c r="B321" s="41">
        <f t="shared" si="8"/>
        <v>-2.21997366158763</v>
      </c>
      <c r="C321" s="40">
        <f t="shared" si="9"/>
        <v>-2.39382909357002</v>
      </c>
    </row>
    <row r="322" spans="1:3">
      <c r="A322" s="39">
        <v>314</v>
      </c>
      <c r="B322" s="41">
        <f t="shared" si="8"/>
        <v>6.04633138403407</v>
      </c>
      <c r="C322" s="40">
        <f t="shared" si="9"/>
        <v>-1.99383558041379</v>
      </c>
    </row>
    <row r="323" spans="1:3">
      <c r="A323" s="39">
        <v>315</v>
      </c>
      <c r="B323" s="41">
        <f t="shared" si="8"/>
        <v>-0.873598963988718</v>
      </c>
      <c r="C323" s="40">
        <f t="shared" si="9"/>
        <v>7.86126372338435</v>
      </c>
    </row>
    <row r="324" spans="1:3">
      <c r="A324" s="39">
        <v>316</v>
      </c>
      <c r="B324" s="41">
        <f t="shared" si="8"/>
        <v>-6.44715054060086</v>
      </c>
      <c r="C324" s="40">
        <f t="shared" si="9"/>
        <v>-3.86353190599536</v>
      </c>
    </row>
    <row r="325" spans="1:3">
      <c r="A325" s="39">
        <v>317</v>
      </c>
      <c r="B325" s="41">
        <f t="shared" si="8"/>
        <v>4.35466364437484</v>
      </c>
      <c r="C325" s="40">
        <f t="shared" si="9"/>
        <v>-2.99016885628768</v>
      </c>
    </row>
    <row r="326" spans="1:3">
      <c r="A326" s="39">
        <v>318</v>
      </c>
      <c r="B326" s="41">
        <f t="shared" si="8"/>
        <v>0.301328717311761</v>
      </c>
      <c r="C326" s="40">
        <f t="shared" si="9"/>
        <v>1.72934595181635</v>
      </c>
    </row>
    <row r="327" spans="1:3">
      <c r="A327" s="39">
        <v>319</v>
      </c>
      <c r="B327" s="41">
        <f t="shared" si="8"/>
        <v>2.1292936394505</v>
      </c>
      <c r="C327" s="40">
        <f t="shared" si="9"/>
        <v>0.558900867417339</v>
      </c>
    </row>
    <row r="328" spans="1:3">
      <c r="A328" s="39">
        <v>320</v>
      </c>
      <c r="B328" s="41">
        <f t="shared" si="8"/>
        <v>-3.5590488827406</v>
      </c>
      <c r="C328" s="40">
        <f t="shared" si="9"/>
        <v>4.34848015674489</v>
      </c>
    </row>
    <row r="329" spans="1:3">
      <c r="A329" s="39">
        <v>321</v>
      </c>
      <c r="B329" s="41">
        <f t="shared" ref="B329:B368" si="10">$B$1*SIN($B$2*A329+$B$4)*COS($B$3*A329)</f>
        <v>-3.37165763415635</v>
      </c>
      <c r="C329" s="40">
        <f t="shared" ref="C329:C368" si="11">$B$1*SIN($B$2*A329+$B$4)*SIN($B$3*A329)</f>
        <v>-6.87950610428817</v>
      </c>
    </row>
    <row r="330" spans="1:3">
      <c r="A330" s="39">
        <v>322</v>
      </c>
      <c r="B330" s="41">
        <f t="shared" si="10"/>
        <v>7.82485574737501</v>
      </c>
      <c r="C330" s="40">
        <f t="shared" si="11"/>
        <v>-0.207360137693546</v>
      </c>
    </row>
    <row r="331" spans="1:3">
      <c r="A331" s="39">
        <v>323</v>
      </c>
      <c r="B331" s="41">
        <f t="shared" si="10"/>
        <v>-2.38181997967546</v>
      </c>
      <c r="C331" s="40">
        <f t="shared" si="11"/>
        <v>5.59124555928264</v>
      </c>
    </row>
    <row r="332" spans="1:3">
      <c r="A332" s="39">
        <v>324</v>
      </c>
      <c r="B332" s="41">
        <f t="shared" si="10"/>
        <v>-1.91214982938804</v>
      </c>
      <c r="C332" s="40">
        <f t="shared" si="11"/>
        <v>-2.09885729308626</v>
      </c>
    </row>
    <row r="333" spans="1:3">
      <c r="A333" s="39">
        <v>325</v>
      </c>
      <c r="B333" s="41">
        <f t="shared" si="10"/>
        <v>-1.04197627540927</v>
      </c>
      <c r="C333" s="40">
        <f t="shared" si="11"/>
        <v>0.333405240509585</v>
      </c>
    </row>
    <row r="334" spans="1:3">
      <c r="A334" s="39">
        <v>326</v>
      </c>
      <c r="B334" s="41">
        <f t="shared" si="10"/>
        <v>0.567518248197816</v>
      </c>
      <c r="C334" s="40">
        <f t="shared" si="11"/>
        <v>-4.7255056556323</v>
      </c>
    </row>
    <row r="335" spans="1:3">
      <c r="A335" s="39">
        <v>327</v>
      </c>
      <c r="B335" s="41">
        <f t="shared" si="10"/>
        <v>6.19382967040788</v>
      </c>
      <c r="C335" s="40">
        <f t="shared" si="11"/>
        <v>3.78663807323731</v>
      </c>
    </row>
    <row r="336" spans="1:3">
      <c r="A336" s="39">
        <v>328</v>
      </c>
      <c r="B336" s="41">
        <f t="shared" si="10"/>
        <v>-6.62013366408321</v>
      </c>
      <c r="C336" s="40">
        <f t="shared" si="11"/>
        <v>4.46006643065311</v>
      </c>
    </row>
    <row r="337" spans="1:3">
      <c r="A337" s="39">
        <v>329</v>
      </c>
      <c r="B337" s="41">
        <f t="shared" si="10"/>
        <v>-1.09991122498849</v>
      </c>
      <c r="C337" s="40">
        <f t="shared" si="11"/>
        <v>-6.66055928487906</v>
      </c>
    </row>
    <row r="338" spans="1:3">
      <c r="A338" s="39">
        <v>330</v>
      </c>
      <c r="B338" s="41">
        <f t="shared" si="10"/>
        <v>3.73081836147855</v>
      </c>
      <c r="C338" s="40">
        <f t="shared" si="11"/>
        <v>1.01465335469426</v>
      </c>
    </row>
    <row r="339" spans="1:3">
      <c r="A339" s="39">
        <v>331</v>
      </c>
      <c r="B339" s="41">
        <f t="shared" si="10"/>
        <v>-0.0225891321841418</v>
      </c>
      <c r="C339" s="40">
        <f t="shared" si="11"/>
        <v>0.0271065097953278</v>
      </c>
    </row>
    <row r="340" spans="1:3">
      <c r="A340" s="39">
        <v>332</v>
      </c>
      <c r="B340" s="41">
        <f t="shared" si="10"/>
        <v>1.64397158024581</v>
      </c>
      <c r="C340" s="40">
        <f t="shared" si="11"/>
        <v>3.43086405710188</v>
      </c>
    </row>
    <row r="341" spans="1:3">
      <c r="A341" s="39">
        <v>333</v>
      </c>
      <c r="B341" s="41">
        <f t="shared" si="10"/>
        <v>-6.71159316791405</v>
      </c>
      <c r="C341" s="40">
        <f t="shared" si="11"/>
        <v>0.11842197904329</v>
      </c>
    </row>
    <row r="342" spans="1:3">
      <c r="A342" s="39">
        <v>334</v>
      </c>
      <c r="B342" s="41">
        <f t="shared" si="10"/>
        <v>3.19127816791773</v>
      </c>
      <c r="C342" s="40">
        <f t="shared" si="11"/>
        <v>-7.31125406459252</v>
      </c>
    </row>
    <row r="343" spans="1:3">
      <c r="A343" s="39">
        <v>335</v>
      </c>
      <c r="B343" s="41">
        <f t="shared" si="10"/>
        <v>4.86097901974705</v>
      </c>
      <c r="C343" s="40">
        <f t="shared" si="11"/>
        <v>5.43141723742444</v>
      </c>
    </row>
    <row r="344" spans="1:3">
      <c r="A344" s="39">
        <v>336</v>
      </c>
      <c r="B344" s="41">
        <f t="shared" si="10"/>
        <v>-4.59971970107135</v>
      </c>
      <c r="C344" s="40">
        <f t="shared" si="11"/>
        <v>1.42703345277632</v>
      </c>
    </row>
    <row r="345" spans="1:3">
      <c r="A345" s="39">
        <v>337</v>
      </c>
      <c r="B345" s="41">
        <f t="shared" si="10"/>
        <v>0.149004095725616</v>
      </c>
      <c r="C345" s="40">
        <f t="shared" si="11"/>
        <v>-1.1543035588328</v>
      </c>
    </row>
    <row r="346" spans="1:3">
      <c r="A346" s="39">
        <v>338</v>
      </c>
      <c r="B346" s="41">
        <f t="shared" si="10"/>
        <v>-2.35316292677081</v>
      </c>
      <c r="C346" s="40">
        <f t="shared" si="11"/>
        <v>-1.46739167226757</v>
      </c>
    </row>
    <row r="347" spans="1:3">
      <c r="A347" s="39">
        <v>339</v>
      </c>
      <c r="B347" s="41">
        <f t="shared" si="10"/>
        <v>5.03164956175102</v>
      </c>
      <c r="C347" s="40">
        <f t="shared" si="11"/>
        <v>-3.32551488154465</v>
      </c>
    </row>
    <row r="348" spans="1:3">
      <c r="A348" s="39">
        <v>340</v>
      </c>
      <c r="B348" s="41">
        <f t="shared" si="10"/>
        <v>1.20465907455973</v>
      </c>
      <c r="C348" s="40">
        <f t="shared" si="11"/>
        <v>7.71929393199469</v>
      </c>
    </row>
    <row r="349" spans="1:3">
      <c r="A349" s="39">
        <v>341</v>
      </c>
      <c r="B349" s="41">
        <f t="shared" si="10"/>
        <v>-7.39396650333718</v>
      </c>
      <c r="C349" s="40">
        <f t="shared" si="11"/>
        <v>-2.08136215640195</v>
      </c>
    </row>
    <row r="350" spans="1:3">
      <c r="A350" s="39">
        <v>342</v>
      </c>
      <c r="B350" s="41">
        <f t="shared" si="10"/>
        <v>3.66782295641522</v>
      </c>
      <c r="C350" s="40">
        <f t="shared" si="11"/>
        <v>-4.32293100639904</v>
      </c>
    </row>
    <row r="351" spans="1:3">
      <c r="A351" s="39">
        <v>343</v>
      </c>
      <c r="B351" s="41">
        <f t="shared" si="10"/>
        <v>0.96241541801112</v>
      </c>
      <c r="C351" s="40">
        <f t="shared" si="11"/>
        <v>2.05498001733835</v>
      </c>
    </row>
    <row r="352" spans="1:3">
      <c r="A352" s="39">
        <v>344</v>
      </c>
      <c r="B352" s="41">
        <f t="shared" si="10"/>
        <v>1.68641909453936</v>
      </c>
      <c r="C352" s="40">
        <f t="shared" si="11"/>
        <v>-0.014825921828731</v>
      </c>
    </row>
    <row r="353" spans="1:3">
      <c r="A353" s="39">
        <v>345</v>
      </c>
      <c r="B353" s="41">
        <f t="shared" si="10"/>
        <v>-2.13424694554469</v>
      </c>
      <c r="C353" s="40">
        <f t="shared" si="11"/>
        <v>4.77388136108761</v>
      </c>
    </row>
    <row r="354" spans="1:3">
      <c r="A354" s="39">
        <v>346</v>
      </c>
      <c r="B354" s="41">
        <f t="shared" si="10"/>
        <v>-4.94655270248398</v>
      </c>
      <c r="C354" s="40">
        <f t="shared" si="11"/>
        <v>-5.62646622948465</v>
      </c>
    </row>
    <row r="355" spans="1:3">
      <c r="A355" s="39">
        <v>347</v>
      </c>
      <c r="B355" s="41">
        <f t="shared" si="10"/>
        <v>7.58472675710403</v>
      </c>
      <c r="C355" s="40">
        <f t="shared" si="11"/>
        <v>-2.27971481754577</v>
      </c>
    </row>
    <row r="356" spans="1:3">
      <c r="A356" s="39">
        <v>348</v>
      </c>
      <c r="B356" s="41">
        <f t="shared" si="10"/>
        <v>-0.876742091723685</v>
      </c>
      <c r="C356" s="40">
        <f t="shared" si="11"/>
        <v>6.34882573697131</v>
      </c>
    </row>
    <row r="357" spans="1:3">
      <c r="A357" s="39">
        <v>349</v>
      </c>
      <c r="B357" s="41">
        <f t="shared" si="10"/>
        <v>-2.80913702440271</v>
      </c>
      <c r="C357" s="40">
        <f t="shared" si="11"/>
        <v>-1.78645551125647</v>
      </c>
    </row>
    <row r="358" spans="1:3">
      <c r="A358" s="39">
        <v>350</v>
      </c>
      <c r="B358" s="41">
        <f t="shared" si="10"/>
        <v>-0.474948058886025</v>
      </c>
      <c r="C358" s="40">
        <f t="shared" si="11"/>
        <v>0.307897047118036</v>
      </c>
    </row>
    <row r="359" spans="1:3">
      <c r="A359" s="39">
        <v>351</v>
      </c>
      <c r="B359" s="41">
        <f t="shared" si="10"/>
        <v>-0.628668965829716</v>
      </c>
      <c r="C359" s="40">
        <f t="shared" si="11"/>
        <v>-4.27655862742446</v>
      </c>
    </row>
    <row r="360" spans="1:3">
      <c r="A360" s="39">
        <v>352</v>
      </c>
      <c r="B360" s="41">
        <f t="shared" si="10"/>
        <v>6.74096682427477</v>
      </c>
      <c r="C360" s="40">
        <f t="shared" si="11"/>
        <v>1.9621039098658</v>
      </c>
    </row>
    <row r="361" spans="1:3">
      <c r="A361" s="39">
        <v>353</v>
      </c>
      <c r="B361" s="41">
        <f t="shared" si="10"/>
        <v>-5.22951396996094</v>
      </c>
      <c r="C361" s="40">
        <f t="shared" si="11"/>
        <v>6.05410469214437</v>
      </c>
    </row>
    <row r="362" spans="1:3">
      <c r="A362" s="39">
        <v>354</v>
      </c>
      <c r="B362" s="41">
        <f t="shared" si="10"/>
        <v>-2.92121672129649</v>
      </c>
      <c r="C362" s="40">
        <f t="shared" si="11"/>
        <v>-6.38399208552017</v>
      </c>
    </row>
    <row r="363" spans="1:3">
      <c r="A363" s="39">
        <v>355</v>
      </c>
      <c r="B363" s="41">
        <f t="shared" si="10"/>
        <v>4.32231697620409</v>
      </c>
      <c r="C363" s="40">
        <f t="shared" si="11"/>
        <v>0.000260586900880009</v>
      </c>
    </row>
    <row r="364" spans="1:3">
      <c r="A364" s="39">
        <v>356</v>
      </c>
      <c r="B364" s="41">
        <f t="shared" si="10"/>
        <v>-0.235477465054882</v>
      </c>
      <c r="C364" s="40">
        <f t="shared" si="11"/>
        <v>0.514445681822714</v>
      </c>
    </row>
    <row r="365" spans="1:3">
      <c r="A365" s="39">
        <v>357</v>
      </c>
      <c r="B365" s="41">
        <f t="shared" si="10"/>
        <v>2.17601355810585</v>
      </c>
      <c r="C365" s="40">
        <f t="shared" si="11"/>
        <v>2.51974188422269</v>
      </c>
    </row>
    <row r="366" spans="1:3">
      <c r="A366" s="39">
        <v>358</v>
      </c>
      <c r="B366" s="41">
        <f t="shared" si="10"/>
        <v>-6.15405160321045</v>
      </c>
      <c r="C366" s="40">
        <f t="shared" si="11"/>
        <v>1.79046468621746</v>
      </c>
    </row>
    <row r="367" spans="1:3">
      <c r="A367" s="39">
        <v>359</v>
      </c>
      <c r="B367" s="41">
        <f t="shared" si="10"/>
        <v>1.15282641008916</v>
      </c>
      <c r="C367" s="40">
        <f t="shared" si="11"/>
        <v>-7.8356052705989</v>
      </c>
    </row>
    <row r="368" spans="1:3">
      <c r="A368" s="39">
        <v>360</v>
      </c>
      <c r="B368" s="41">
        <f t="shared" si="10"/>
        <v>6.2857519418657</v>
      </c>
      <c r="C368" s="40">
        <f t="shared" si="11"/>
        <v>4.07597361514994</v>
      </c>
    </row>
    <row r="369" spans="1:3">
      <c r="A369" s="39"/>
      <c r="B369" s="39"/>
      <c r="C369" s="31"/>
    </row>
  </sheetData>
  <pageMargins left="0.7" right="0.7" top="0.75" bottom="0.75" header="0.3" footer="0.3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workbookViewId="0">
      <selection activeCell="M8" sqref="M8"/>
    </sheetView>
  </sheetViews>
  <sheetFormatPr defaultColWidth="11" defaultRowHeight="14.4" outlineLevelCol="3"/>
  <sheetData>
    <row r="1" spans="1:4">
      <c r="A1" s="37" t="s">
        <v>264</v>
      </c>
      <c r="B1" s="37" t="s">
        <v>265</v>
      </c>
      <c r="C1" s="37" t="s">
        <v>266</v>
      </c>
      <c r="D1" s="38" t="s">
        <v>267</v>
      </c>
    </row>
    <row r="2" spans="1:4">
      <c r="A2" s="39">
        <v>1</v>
      </c>
      <c r="B2" s="39">
        <f>-PI()+PI()*2*(A2-1)/100</f>
        <v>-3.14159265358979</v>
      </c>
      <c r="C2" s="39">
        <f>12*SIN(B2)-4*SIN(3*B2)</f>
        <v>0</v>
      </c>
      <c r="D2" s="40">
        <f>13*COS(B2)-5*COS(2*B2)-2*COS(3*B2)-COS(4*B2)</f>
        <v>-17</v>
      </c>
    </row>
    <row r="3" spans="1:4">
      <c r="A3" s="39">
        <v>2</v>
      </c>
      <c r="B3" s="39">
        <f t="shared" ref="B3:B66" si="0">-PI()+PI()*2*(A3-1)/100</f>
        <v>-3.078760800518</v>
      </c>
      <c r="C3" s="39">
        <f t="shared" ref="C3:C66" si="1">12*SIN(B3)-4*SIN(3*B3)</f>
        <v>-0.00396097600886025</v>
      </c>
      <c r="D3" s="40">
        <f t="shared" ref="D3:D66" si="2">13*COS(B3)-5*COS(2*B3)-2*COS(3*B3)-COS(4*B3)</f>
        <v>-16.9389296358112</v>
      </c>
    </row>
    <row r="4" spans="1:4">
      <c r="A4" s="39">
        <v>3</v>
      </c>
      <c r="B4" s="39">
        <f t="shared" si="0"/>
        <v>-3.0159289474462</v>
      </c>
      <c r="C4" s="39">
        <f t="shared" si="1"/>
        <v>-0.0315005920329361</v>
      </c>
      <c r="D4" s="40">
        <f t="shared" si="2"/>
        <v>-16.7571606309987</v>
      </c>
    </row>
    <row r="5" spans="1:4">
      <c r="A5" s="39">
        <v>4</v>
      </c>
      <c r="B5" s="39">
        <f t="shared" si="0"/>
        <v>-2.95309709437441</v>
      </c>
      <c r="C5" s="39">
        <f t="shared" si="1"/>
        <v>-0.105268595112706</v>
      </c>
      <c r="D5" s="40">
        <f t="shared" si="2"/>
        <v>-16.4589294653316</v>
      </c>
    </row>
    <row r="6" spans="1:4">
      <c r="A6" s="39">
        <v>5</v>
      </c>
      <c r="B6" s="39">
        <f t="shared" si="0"/>
        <v>-2.89026524130261</v>
      </c>
      <c r="C6" s="39">
        <f t="shared" si="1"/>
        <v>-0.246090222263504</v>
      </c>
      <c r="D6" s="40">
        <f t="shared" si="2"/>
        <v>-16.0510040350277</v>
      </c>
    </row>
    <row r="7" spans="1:4">
      <c r="A7" s="39">
        <v>6</v>
      </c>
      <c r="B7" s="39">
        <f t="shared" si="0"/>
        <v>-2.82743338823081</v>
      </c>
      <c r="C7" s="39">
        <f t="shared" si="1"/>
        <v>-0.47213595499958</v>
      </c>
      <c r="D7" s="40">
        <f t="shared" si="2"/>
        <v>-15.5422661735017</v>
      </c>
    </row>
    <row r="8" spans="1:4">
      <c r="A8" s="39">
        <v>7</v>
      </c>
      <c r="B8" s="39">
        <f t="shared" si="0"/>
        <v>-2.76460153515902</v>
      </c>
      <c r="C8" s="39">
        <f t="shared" si="1"/>
        <v>-0.798186422352058</v>
      </c>
      <c r="D8" s="40">
        <f t="shared" si="2"/>
        <v>-14.9431693900535</v>
      </c>
    </row>
    <row r="9" spans="1:4">
      <c r="A9" s="39">
        <v>8</v>
      </c>
      <c r="B9" s="39">
        <f t="shared" si="0"/>
        <v>-2.70176968208722</v>
      </c>
      <c r="C9" s="39">
        <f t="shared" si="1"/>
        <v>-1.23501885426635</v>
      </c>
      <c r="D9" s="40">
        <f t="shared" si="2"/>
        <v>-14.2651105418863</v>
      </c>
    </row>
    <row r="10" spans="1:4">
      <c r="A10" s="39">
        <v>9</v>
      </c>
      <c r="B10" s="39">
        <f t="shared" si="0"/>
        <v>-2.63893782901543</v>
      </c>
      <c r="C10" s="39">
        <f t="shared" si="1"/>
        <v>-1.7889371755075</v>
      </c>
      <c r="D10" s="40">
        <f t="shared" si="2"/>
        <v>-13.5197604848415</v>
      </c>
    </row>
    <row r="11" spans="1:4">
      <c r="A11" s="39">
        <v>10</v>
      </c>
      <c r="B11" s="39">
        <f t="shared" si="0"/>
        <v>-2.57610597594363</v>
      </c>
      <c r="C11" s="39">
        <f t="shared" si="1"/>
        <v>-2.46146273449005</v>
      </c>
      <c r="D11" s="40">
        <f t="shared" si="2"/>
        <v>-12.7184019667315</v>
      </c>
    </row>
    <row r="12" spans="1:4">
      <c r="A12" s="39">
        <v>11</v>
      </c>
      <c r="B12" s="39">
        <f t="shared" si="0"/>
        <v>-2.51327412287183</v>
      </c>
      <c r="C12" s="39">
        <f t="shared" si="1"/>
        <v>-3.24919696232906</v>
      </c>
      <c r="D12" s="40">
        <f t="shared" si="2"/>
        <v>-11.871322893124</v>
      </c>
    </row>
    <row r="13" spans="1:4">
      <c r="A13" s="39">
        <v>12</v>
      </c>
      <c r="B13" s="39">
        <f t="shared" si="0"/>
        <v>-2.45044226980004</v>
      </c>
      <c r="C13" s="39">
        <f t="shared" si="1"/>
        <v>-4.14386115680883</v>
      </c>
      <c r="D13" s="40">
        <f t="shared" si="2"/>
        <v>-10.9873095913291</v>
      </c>
    </row>
    <row r="14" spans="1:4">
      <c r="A14" s="39">
        <v>13</v>
      </c>
      <c r="B14" s="39">
        <f t="shared" si="0"/>
        <v>-2.38761041672824</v>
      </c>
      <c r="C14" s="39">
        <f t="shared" si="1"/>
        <v>-5.13251230004111</v>
      </c>
      <c r="D14" s="40">
        <f t="shared" si="2"/>
        <v>-10.0732780323078</v>
      </c>
    </row>
    <row r="15" spans="1:4">
      <c r="A15" s="39">
        <v>14</v>
      </c>
      <c r="B15" s="39">
        <f t="shared" si="0"/>
        <v>-2.32477856365645</v>
      </c>
      <c r="C15" s="39">
        <f t="shared" si="1"/>
        <v>-6.19792757006218</v>
      </c>
      <c r="D15" s="40">
        <f t="shared" si="2"/>
        <v>-9.13407156366349</v>
      </c>
    </row>
    <row r="16" spans="1:4">
      <c r="A16" s="39">
        <v>15</v>
      </c>
      <c r="B16" s="39">
        <f t="shared" si="0"/>
        <v>-2.26194671058465</v>
      </c>
      <c r="C16" s="39">
        <f t="shared" si="1"/>
        <v>-7.31914421690261</v>
      </c>
      <c r="D16" s="40">
        <f t="shared" si="2"/>
        <v>-8.17244216800382</v>
      </c>
    </row>
    <row r="17" spans="1:4">
      <c r="A17" s="39">
        <v>16</v>
      </c>
      <c r="B17" s="39">
        <f t="shared" si="0"/>
        <v>-2.19911485751286</v>
      </c>
      <c r="C17" s="39">
        <f t="shared" si="1"/>
        <v>-8.47213595499958</v>
      </c>
      <c r="D17" s="40">
        <f t="shared" si="2"/>
        <v>-7.18921934614277</v>
      </c>
    </row>
    <row r="18" spans="1:4">
      <c r="A18" s="39">
        <v>17</v>
      </c>
      <c r="B18" s="39">
        <f t="shared" si="0"/>
        <v>-2.13628300444106</v>
      </c>
      <c r="C18" s="39">
        <f t="shared" si="1"/>
        <v>-9.63060217176697</v>
      </c>
      <c r="D18" s="40">
        <f t="shared" si="2"/>
        <v>-6.18365728978186</v>
      </c>
    </row>
    <row r="19" spans="1:4">
      <c r="A19" s="39">
        <v>18</v>
      </c>
      <c r="B19" s="39">
        <f t="shared" si="0"/>
        <v>-2.07345115136926</v>
      </c>
      <c r="C19" s="39">
        <f t="shared" si="1"/>
        <v>-10.7668422386436</v>
      </c>
      <c r="D19" s="40">
        <f t="shared" si="2"/>
        <v>-5.15393795371878</v>
      </c>
    </row>
    <row r="20" spans="1:4">
      <c r="A20" s="39">
        <v>19</v>
      </c>
      <c r="B20" s="39">
        <f t="shared" si="0"/>
        <v>-2.01061929829747</v>
      </c>
      <c r="C20" s="39">
        <f t="shared" si="1"/>
        <v>-11.8526841782517</v>
      </c>
      <c r="D20" s="40">
        <f t="shared" si="2"/>
        <v>-4.09779584927404</v>
      </c>
    </row>
    <row r="21" spans="1:4">
      <c r="A21" s="39">
        <v>20</v>
      </c>
      <c r="B21" s="39">
        <f t="shared" si="0"/>
        <v>-1.94778744522567</v>
      </c>
      <c r="C21" s="39">
        <f t="shared" si="1"/>
        <v>-12.8604349969193</v>
      </c>
      <c r="D21" s="40">
        <f t="shared" si="2"/>
        <v>-3.01322067225511</v>
      </c>
    </row>
    <row r="22" spans="1:4">
      <c r="A22" s="39">
        <v>21</v>
      </c>
      <c r="B22" s="39">
        <f t="shared" si="0"/>
        <v>-1.88495559215388</v>
      </c>
      <c r="C22" s="39">
        <f t="shared" si="1"/>
        <v>-13.7638192047117</v>
      </c>
      <c r="D22" s="40">
        <f t="shared" si="2"/>
        <v>-1.89918693812442</v>
      </c>
    </row>
    <row r="23" spans="1:4">
      <c r="A23" s="39">
        <v>22</v>
      </c>
      <c r="B23" s="39">
        <f t="shared" si="0"/>
        <v>-1.82212373908208</v>
      </c>
      <c r="C23" s="39">
        <f t="shared" si="1"/>
        <v>-14.5388724432292</v>
      </c>
      <c r="D23" s="40">
        <f t="shared" si="2"/>
        <v>-0.756356139760165</v>
      </c>
    </row>
    <row r="24" spans="1:4">
      <c r="A24" s="39">
        <v>23</v>
      </c>
      <c r="B24" s="39">
        <f t="shared" si="0"/>
        <v>-1.75929188601028</v>
      </c>
      <c r="C24" s="39">
        <f t="shared" si="1"/>
        <v>-15.1647587107523</v>
      </c>
      <c r="D24" s="40">
        <f t="shared" si="2"/>
        <v>0.412303122447432</v>
      </c>
    </row>
    <row r="25" spans="1:4">
      <c r="A25" s="39">
        <v>24</v>
      </c>
      <c r="B25" s="39">
        <f t="shared" si="0"/>
        <v>-1.69646003293849</v>
      </c>
      <c r="C25" s="39">
        <f t="shared" si="1"/>
        <v>-15.6244823593267</v>
      </c>
      <c r="D25" s="40">
        <f t="shared" si="2"/>
        <v>1.60102798389398</v>
      </c>
    </row>
    <row r="26" spans="1:4">
      <c r="A26" s="39">
        <v>25</v>
      </c>
      <c r="B26" s="39">
        <f t="shared" si="0"/>
        <v>-1.63362817986669</v>
      </c>
      <c r="C26" s="39">
        <f t="shared" si="1"/>
        <v>-15.905469744054</v>
      </c>
      <c r="D26" s="40">
        <f t="shared" si="2"/>
        <v>2.80095096239123</v>
      </c>
    </row>
    <row r="27" spans="1:4">
      <c r="A27" s="39">
        <v>26</v>
      </c>
      <c r="B27" s="39">
        <f t="shared" si="0"/>
        <v>-1.5707963267949</v>
      </c>
      <c r="C27" s="39">
        <f t="shared" si="1"/>
        <v>-16</v>
      </c>
      <c r="D27" s="40">
        <f t="shared" si="2"/>
        <v>4</v>
      </c>
    </row>
    <row r="28" spans="1:4">
      <c r="A28" s="39">
        <v>27</v>
      </c>
      <c r="B28" s="39">
        <f t="shared" si="0"/>
        <v>-1.5079644737231</v>
      </c>
      <c r="C28" s="39">
        <f t="shared" si="1"/>
        <v>-15.905469744054</v>
      </c>
      <c r="D28" s="40">
        <f t="shared" si="2"/>
        <v>5.18302972849628</v>
      </c>
    </row>
    <row r="29" spans="1:4">
      <c r="A29" s="39">
        <v>28</v>
      </c>
      <c r="B29" s="39">
        <f t="shared" si="0"/>
        <v>-1.4451326206513</v>
      </c>
      <c r="C29" s="39">
        <f t="shared" si="1"/>
        <v>-15.6244823593267</v>
      </c>
      <c r="D29" s="40">
        <f t="shared" si="2"/>
        <v>6.3321902673046</v>
      </c>
    </row>
    <row r="30" spans="1:4">
      <c r="A30" s="39">
        <v>29</v>
      </c>
      <c r="B30" s="39">
        <f t="shared" si="0"/>
        <v>-1.38230076757951</v>
      </c>
      <c r="C30" s="39">
        <f t="shared" si="1"/>
        <v>-15.1647587107523</v>
      </c>
      <c r="D30" s="40">
        <f t="shared" si="2"/>
        <v>7.42752448159226</v>
      </c>
    </row>
    <row r="31" spans="1:4">
      <c r="A31" s="39">
        <v>30</v>
      </c>
      <c r="B31" s="39">
        <f t="shared" si="0"/>
        <v>-1.31946891450771</v>
      </c>
      <c r="C31" s="39">
        <f t="shared" si="1"/>
        <v>-14.5388724432292</v>
      </c>
      <c r="D31" s="40">
        <f t="shared" si="2"/>
        <v>8.44776935024081</v>
      </c>
    </row>
    <row r="32" spans="1:4">
      <c r="A32" s="39">
        <v>31</v>
      </c>
      <c r="B32" s="39">
        <f t="shared" si="0"/>
        <v>-1.25663706143592</v>
      </c>
      <c r="C32" s="39">
        <f t="shared" si="1"/>
        <v>-13.7638192047117</v>
      </c>
      <c r="D32" s="40">
        <f t="shared" si="2"/>
        <v>9.371322893124</v>
      </c>
    </row>
    <row r="33" spans="1:4">
      <c r="A33" s="39">
        <v>32</v>
      </c>
      <c r="B33" s="39">
        <f t="shared" si="0"/>
        <v>-1.19380520836412</v>
      </c>
      <c r="C33" s="39">
        <f t="shared" si="1"/>
        <v>-12.8604349969193</v>
      </c>
      <c r="D33" s="40">
        <f t="shared" si="2"/>
        <v>10.1773259074106</v>
      </c>
    </row>
    <row r="34" spans="1:4">
      <c r="A34" s="39">
        <v>33</v>
      </c>
      <c r="B34" s="39">
        <f t="shared" si="0"/>
        <v>-1.13097335529233</v>
      </c>
      <c r="C34" s="39">
        <f t="shared" si="1"/>
        <v>-11.8526841782516</v>
      </c>
      <c r="D34" s="40">
        <f t="shared" si="2"/>
        <v>10.8467983759324</v>
      </c>
    </row>
    <row r="35" spans="1:4">
      <c r="A35" s="39">
        <v>34</v>
      </c>
      <c r="B35" s="39">
        <f t="shared" si="0"/>
        <v>-1.06814150222053</v>
      </c>
      <c r="C35" s="39">
        <f t="shared" si="1"/>
        <v>-10.7668422386436</v>
      </c>
      <c r="D35" s="40">
        <f t="shared" si="2"/>
        <v>11.3637644866389</v>
      </c>
    </row>
    <row r="36" spans="1:4">
      <c r="A36" s="39">
        <v>35</v>
      </c>
      <c r="B36" s="39">
        <f t="shared" si="0"/>
        <v>-1.00530964914873</v>
      </c>
      <c r="C36" s="39">
        <f t="shared" si="1"/>
        <v>-9.63060217176696</v>
      </c>
      <c r="D36" s="40">
        <f t="shared" si="2"/>
        <v>11.71629818493</v>
      </c>
    </row>
    <row r="37" spans="1:4">
      <c r="A37" s="39">
        <v>36</v>
      </c>
      <c r="B37" s="39">
        <f t="shared" si="0"/>
        <v>-0.942477796076938</v>
      </c>
      <c r="C37" s="39">
        <f t="shared" si="1"/>
        <v>-8.47213595499958</v>
      </c>
      <c r="D37" s="40">
        <f t="shared" si="2"/>
        <v>11.8974232786421</v>
      </c>
    </row>
    <row r="38" spans="1:4">
      <c r="A38" s="39">
        <v>37</v>
      </c>
      <c r="B38" s="39">
        <f t="shared" si="0"/>
        <v>-0.879645943005142</v>
      </c>
      <c r="C38" s="39">
        <f t="shared" si="1"/>
        <v>-7.31914421690261</v>
      </c>
      <c r="D38" s="40">
        <f t="shared" si="2"/>
        <v>11.9058082856376</v>
      </c>
    </row>
    <row r="39" spans="1:4">
      <c r="A39" s="39">
        <v>38</v>
      </c>
      <c r="B39" s="39">
        <f t="shared" si="0"/>
        <v>-0.816814089933346</v>
      </c>
      <c r="C39" s="39">
        <f t="shared" si="1"/>
        <v>-6.19792757006218</v>
      </c>
      <c r="D39" s="40">
        <f t="shared" si="2"/>
        <v>11.7462061615856</v>
      </c>
    </row>
    <row r="40" spans="1:4">
      <c r="A40" s="39">
        <v>39</v>
      </c>
      <c r="B40" s="39">
        <f t="shared" si="0"/>
        <v>-0.753982236861551</v>
      </c>
      <c r="C40" s="39">
        <f t="shared" si="1"/>
        <v>-5.13251230004111</v>
      </c>
      <c r="D40" s="40">
        <f t="shared" si="2"/>
        <v>11.4296022396436</v>
      </c>
    </row>
    <row r="41" spans="1:4">
      <c r="A41" s="39">
        <v>40</v>
      </c>
      <c r="B41" s="39">
        <f t="shared" si="0"/>
        <v>-0.691150383789755</v>
      </c>
      <c r="C41" s="39">
        <f t="shared" si="1"/>
        <v>-4.14386115680882</v>
      </c>
      <c r="D41" s="40">
        <f t="shared" si="2"/>
        <v>10.9730494172483</v>
      </c>
    </row>
    <row r="42" spans="1:4">
      <c r="A42" s="39">
        <v>41</v>
      </c>
      <c r="B42" s="39">
        <f t="shared" si="0"/>
        <v>-0.628318530717959</v>
      </c>
      <c r="C42" s="39">
        <f t="shared" si="1"/>
        <v>-3.24919696232906</v>
      </c>
      <c r="D42" s="40">
        <f t="shared" si="2"/>
        <v>10.3991869381244</v>
      </c>
    </row>
    <row r="43" spans="1:4">
      <c r="A43" s="39">
        <v>42</v>
      </c>
      <c r="B43" s="39">
        <f t="shared" si="0"/>
        <v>-0.565486677646163</v>
      </c>
      <c r="C43" s="39">
        <f t="shared" si="1"/>
        <v>-2.46146273449005</v>
      </c>
      <c r="D43" s="40">
        <f t="shared" si="2"/>
        <v>9.73545703057813</v>
      </c>
    </row>
    <row r="44" spans="1:4">
      <c r="A44" s="39">
        <v>43</v>
      </c>
      <c r="B44" s="39">
        <f t="shared" si="0"/>
        <v>-0.502654824574367</v>
      </c>
      <c r="C44" s="39">
        <f t="shared" si="1"/>
        <v>-1.78893717550749</v>
      </c>
      <c r="D44" s="40">
        <f t="shared" si="2"/>
        <v>9.01305111818169</v>
      </c>
    </row>
    <row r="45" spans="1:4">
      <c r="A45" s="39">
        <v>44</v>
      </c>
      <c r="B45" s="39">
        <f t="shared" si="0"/>
        <v>-0.439822971502571</v>
      </c>
      <c r="C45" s="39">
        <f t="shared" si="1"/>
        <v>-1.23501885426635</v>
      </c>
      <c r="D45" s="40">
        <f t="shared" si="2"/>
        <v>8.26563327357082</v>
      </c>
    </row>
    <row r="46" spans="1:4">
      <c r="A46" s="39">
        <v>45</v>
      </c>
      <c r="B46" s="39">
        <f t="shared" si="0"/>
        <v>-0.376991118430775</v>
      </c>
      <c r="C46" s="39">
        <f t="shared" si="1"/>
        <v>-0.798186422352058</v>
      </c>
      <c r="D46" s="40">
        <f t="shared" si="2"/>
        <v>7.52790207678075</v>
      </c>
    </row>
    <row r="47" spans="1:4">
      <c r="A47" s="39">
        <v>46</v>
      </c>
      <c r="B47" s="39">
        <f t="shared" si="0"/>
        <v>-0.314159265358979</v>
      </c>
      <c r="C47" s="39">
        <f t="shared" si="1"/>
        <v>-0.472135954999579</v>
      </c>
      <c r="D47" s="40">
        <f t="shared" si="2"/>
        <v>6.83406224100236</v>
      </c>
    </row>
    <row r="48" spans="1:4">
      <c r="A48" s="39">
        <v>47</v>
      </c>
      <c r="B48" s="39">
        <f t="shared" si="0"/>
        <v>-0.251327412287184</v>
      </c>
      <c r="C48" s="39">
        <f t="shared" si="1"/>
        <v>-0.246090222263504</v>
      </c>
      <c r="D48" s="40">
        <f t="shared" si="2"/>
        <v>6.21628364463107</v>
      </c>
    </row>
    <row r="49" spans="1:4">
      <c r="A49" s="39">
        <v>48</v>
      </c>
      <c r="B49" s="39">
        <f t="shared" si="0"/>
        <v>-0.188495559215387</v>
      </c>
      <c r="C49" s="39">
        <f t="shared" si="1"/>
        <v>-0.105268595112709</v>
      </c>
      <c r="D49" s="40">
        <f t="shared" si="2"/>
        <v>5.70322735160625</v>
      </c>
    </row>
    <row r="50" spans="1:4">
      <c r="A50" s="39">
        <v>49</v>
      </c>
      <c r="B50" s="39">
        <f t="shared" si="0"/>
        <v>-0.125663706143592</v>
      </c>
      <c r="C50" s="39">
        <f t="shared" si="1"/>
        <v>-0.0315005920329394</v>
      </c>
      <c r="D50" s="40">
        <f t="shared" si="2"/>
        <v>5.31871565962469</v>
      </c>
    </row>
    <row r="51" spans="1:4">
      <c r="A51" s="39">
        <v>50</v>
      </c>
      <c r="B51" s="39">
        <f t="shared" si="0"/>
        <v>-0.062831853071796</v>
      </c>
      <c r="C51" s="39">
        <f t="shared" si="1"/>
        <v>-0.00396097600886192</v>
      </c>
      <c r="D51" s="40">
        <f t="shared" si="2"/>
        <v>5.08061630040913</v>
      </c>
    </row>
    <row r="52" spans="1:4">
      <c r="A52" s="39">
        <v>51</v>
      </c>
      <c r="B52" s="39">
        <f t="shared" si="0"/>
        <v>0</v>
      </c>
      <c r="C52" s="39">
        <f t="shared" si="1"/>
        <v>0</v>
      </c>
      <c r="D52" s="40">
        <f t="shared" si="2"/>
        <v>5</v>
      </c>
    </row>
    <row r="53" spans="1:4">
      <c r="A53" s="39">
        <v>52</v>
      </c>
      <c r="B53" s="39">
        <f t="shared" si="0"/>
        <v>0.062831853071796</v>
      </c>
      <c r="C53" s="39">
        <f t="shared" si="1"/>
        <v>0.00396097600886192</v>
      </c>
      <c r="D53" s="40">
        <f t="shared" si="2"/>
        <v>5.08061630040913</v>
      </c>
    </row>
    <row r="54" spans="1:4">
      <c r="A54" s="39">
        <v>53</v>
      </c>
      <c r="B54" s="39">
        <f t="shared" si="0"/>
        <v>0.125663706143592</v>
      </c>
      <c r="C54" s="39">
        <f t="shared" si="1"/>
        <v>0.0315005920329394</v>
      </c>
      <c r="D54" s="40">
        <f t="shared" si="2"/>
        <v>5.31871565962469</v>
      </c>
    </row>
    <row r="55" spans="1:4">
      <c r="A55" s="39">
        <v>54</v>
      </c>
      <c r="B55" s="39">
        <f t="shared" si="0"/>
        <v>0.188495559215388</v>
      </c>
      <c r="C55" s="39">
        <f t="shared" si="1"/>
        <v>0.105268595112709</v>
      </c>
      <c r="D55" s="40">
        <f t="shared" si="2"/>
        <v>5.70322735160626</v>
      </c>
    </row>
    <row r="56" spans="1:4">
      <c r="A56" s="39">
        <v>55</v>
      </c>
      <c r="B56" s="39">
        <f t="shared" si="0"/>
        <v>0.251327412287183</v>
      </c>
      <c r="C56" s="39">
        <f t="shared" si="1"/>
        <v>0.246090222263502</v>
      </c>
      <c r="D56" s="40">
        <f t="shared" si="2"/>
        <v>6.21628364463107</v>
      </c>
    </row>
    <row r="57" spans="1:4">
      <c r="A57" s="39">
        <v>56</v>
      </c>
      <c r="B57" s="39">
        <f t="shared" si="0"/>
        <v>0.314159265358979</v>
      </c>
      <c r="C57" s="39">
        <f t="shared" si="1"/>
        <v>0.472135954999579</v>
      </c>
      <c r="D57" s="40">
        <f t="shared" si="2"/>
        <v>6.83406224100236</v>
      </c>
    </row>
    <row r="58" spans="1:4">
      <c r="A58" s="39">
        <v>57</v>
      </c>
      <c r="B58" s="39">
        <f t="shared" si="0"/>
        <v>0.376991118430775</v>
      </c>
      <c r="C58" s="39">
        <f t="shared" si="1"/>
        <v>0.798186422352058</v>
      </c>
      <c r="D58" s="40">
        <f t="shared" si="2"/>
        <v>7.52790207678075</v>
      </c>
    </row>
    <row r="59" spans="1:4">
      <c r="A59" s="39">
        <v>58</v>
      </c>
      <c r="B59" s="39">
        <f t="shared" si="0"/>
        <v>0.439822971502571</v>
      </c>
      <c r="C59" s="39">
        <f t="shared" si="1"/>
        <v>1.23501885426634</v>
      </c>
      <c r="D59" s="40">
        <f t="shared" si="2"/>
        <v>8.26563327357082</v>
      </c>
    </row>
    <row r="60" spans="1:4">
      <c r="A60" s="39">
        <v>59</v>
      </c>
      <c r="B60" s="39">
        <f t="shared" si="0"/>
        <v>0.502654824574367</v>
      </c>
      <c r="C60" s="39">
        <f t="shared" si="1"/>
        <v>1.7889371755075</v>
      </c>
      <c r="D60" s="40">
        <f t="shared" si="2"/>
        <v>9.01305111818169</v>
      </c>
    </row>
    <row r="61" spans="1:4">
      <c r="A61" s="39">
        <v>60</v>
      </c>
      <c r="B61" s="39">
        <f t="shared" si="0"/>
        <v>0.565486677646163</v>
      </c>
      <c r="C61" s="39">
        <f t="shared" si="1"/>
        <v>2.46146273449005</v>
      </c>
      <c r="D61" s="40">
        <f t="shared" si="2"/>
        <v>9.73545703057813</v>
      </c>
    </row>
    <row r="62" spans="1:4">
      <c r="A62" s="39">
        <v>61</v>
      </c>
      <c r="B62" s="39">
        <f t="shared" si="0"/>
        <v>0.628318530717958</v>
      </c>
      <c r="C62" s="39">
        <f t="shared" si="1"/>
        <v>3.24919696232906</v>
      </c>
      <c r="D62" s="40">
        <f t="shared" si="2"/>
        <v>10.3991869381244</v>
      </c>
    </row>
    <row r="63" spans="1:4">
      <c r="A63" s="39">
        <v>62</v>
      </c>
      <c r="B63" s="39">
        <f t="shared" si="0"/>
        <v>0.691150383789755</v>
      </c>
      <c r="C63" s="39">
        <f t="shared" si="1"/>
        <v>4.14386115680882</v>
      </c>
      <c r="D63" s="40">
        <f t="shared" si="2"/>
        <v>10.9730494172483</v>
      </c>
    </row>
    <row r="64" spans="1:4">
      <c r="A64" s="39">
        <v>63</v>
      </c>
      <c r="B64" s="39">
        <f t="shared" si="0"/>
        <v>0.75398223686155</v>
      </c>
      <c r="C64" s="39">
        <f t="shared" si="1"/>
        <v>5.1325123000411</v>
      </c>
      <c r="D64" s="40">
        <f t="shared" si="2"/>
        <v>11.4296022396436</v>
      </c>
    </row>
    <row r="65" spans="1:4">
      <c r="A65" s="39">
        <v>64</v>
      </c>
      <c r="B65" s="39">
        <f t="shared" si="0"/>
        <v>0.816814089933346</v>
      </c>
      <c r="C65" s="39">
        <f t="shared" si="1"/>
        <v>6.19792757006218</v>
      </c>
      <c r="D65" s="40">
        <f t="shared" si="2"/>
        <v>11.7462061615856</v>
      </c>
    </row>
    <row r="66" spans="1:4">
      <c r="A66" s="39">
        <v>65</v>
      </c>
      <c r="B66" s="39">
        <f t="shared" si="0"/>
        <v>0.879645943005142</v>
      </c>
      <c r="C66" s="39">
        <f t="shared" si="1"/>
        <v>7.31914421690262</v>
      </c>
      <c r="D66" s="40">
        <f t="shared" si="2"/>
        <v>11.9058082856376</v>
      </c>
    </row>
    <row r="67" spans="1:4">
      <c r="A67" s="39">
        <v>66</v>
      </c>
      <c r="B67" s="39">
        <f t="shared" ref="B67:B101" si="3">-PI()+PI()*2*(A67-1)/100</f>
        <v>0.942477796076938</v>
      </c>
      <c r="C67" s="39">
        <f t="shared" ref="C67:C101" si="4">12*SIN(B67)-4*SIN(3*B67)</f>
        <v>8.47213595499958</v>
      </c>
      <c r="D67" s="40">
        <f t="shared" ref="D67:D101" si="5">13*COS(B67)-5*COS(2*B67)-2*COS(3*B67)-COS(4*B67)</f>
        <v>11.8974232786421</v>
      </c>
    </row>
    <row r="68" spans="1:4">
      <c r="A68" s="39">
        <v>67</v>
      </c>
      <c r="B68" s="39">
        <f t="shared" si="3"/>
        <v>1.00530964914873</v>
      </c>
      <c r="C68" s="39">
        <f t="shared" si="4"/>
        <v>9.63060217176697</v>
      </c>
      <c r="D68" s="40">
        <f t="shared" si="5"/>
        <v>11.71629818493</v>
      </c>
    </row>
    <row r="69" spans="1:4">
      <c r="A69" s="39">
        <v>68</v>
      </c>
      <c r="B69" s="39">
        <f t="shared" si="3"/>
        <v>1.06814150222053</v>
      </c>
      <c r="C69" s="39">
        <f t="shared" si="4"/>
        <v>10.7668422386436</v>
      </c>
      <c r="D69" s="40">
        <f t="shared" si="5"/>
        <v>11.3637644866389</v>
      </c>
    </row>
    <row r="70" spans="1:4">
      <c r="A70" s="39">
        <v>69</v>
      </c>
      <c r="B70" s="39">
        <f t="shared" si="3"/>
        <v>1.13097335529233</v>
      </c>
      <c r="C70" s="39">
        <f t="shared" si="4"/>
        <v>11.8526841782517</v>
      </c>
      <c r="D70" s="40">
        <f t="shared" si="5"/>
        <v>10.8467983759324</v>
      </c>
    </row>
    <row r="71" spans="1:4">
      <c r="A71" s="39">
        <v>70</v>
      </c>
      <c r="B71" s="39">
        <f t="shared" si="3"/>
        <v>1.19380520836412</v>
      </c>
      <c r="C71" s="39">
        <f t="shared" si="4"/>
        <v>12.8604349969193</v>
      </c>
      <c r="D71" s="40">
        <f t="shared" si="5"/>
        <v>10.1773259074106</v>
      </c>
    </row>
    <row r="72" spans="1:4">
      <c r="A72" s="39">
        <v>71</v>
      </c>
      <c r="B72" s="39">
        <f t="shared" si="3"/>
        <v>1.25663706143592</v>
      </c>
      <c r="C72" s="39">
        <f t="shared" si="4"/>
        <v>13.7638192047117</v>
      </c>
      <c r="D72" s="40">
        <f t="shared" si="5"/>
        <v>9.371322893124</v>
      </c>
    </row>
    <row r="73" spans="1:4">
      <c r="A73" s="39">
        <v>72</v>
      </c>
      <c r="B73" s="39">
        <f t="shared" si="3"/>
        <v>1.31946891450771</v>
      </c>
      <c r="C73" s="39">
        <f t="shared" si="4"/>
        <v>14.5388724432292</v>
      </c>
      <c r="D73" s="40">
        <f t="shared" si="5"/>
        <v>8.4477693502408</v>
      </c>
    </row>
    <row r="74" spans="1:4">
      <c r="A74" s="39">
        <v>73</v>
      </c>
      <c r="B74" s="39">
        <f t="shared" si="3"/>
        <v>1.38230076757951</v>
      </c>
      <c r="C74" s="39">
        <f t="shared" si="4"/>
        <v>15.1647587107523</v>
      </c>
      <c r="D74" s="40">
        <f t="shared" si="5"/>
        <v>7.42752448159226</v>
      </c>
    </row>
    <row r="75" spans="1:4">
      <c r="A75" s="39">
        <v>74</v>
      </c>
      <c r="B75" s="39">
        <f t="shared" si="3"/>
        <v>1.4451326206513</v>
      </c>
      <c r="C75" s="39">
        <f t="shared" si="4"/>
        <v>15.6244823593267</v>
      </c>
      <c r="D75" s="40">
        <f t="shared" si="5"/>
        <v>6.33219026730461</v>
      </c>
    </row>
    <row r="76" spans="1:4">
      <c r="A76" s="39">
        <v>75</v>
      </c>
      <c r="B76" s="39">
        <f t="shared" si="3"/>
        <v>1.5079644737231</v>
      </c>
      <c r="C76" s="39">
        <f t="shared" si="4"/>
        <v>15.905469744054</v>
      </c>
      <c r="D76" s="40">
        <f t="shared" si="5"/>
        <v>5.18302972849628</v>
      </c>
    </row>
    <row r="77" spans="1:4">
      <c r="A77" s="39">
        <v>76</v>
      </c>
      <c r="B77" s="39">
        <f t="shared" si="3"/>
        <v>1.5707963267949</v>
      </c>
      <c r="C77" s="39">
        <f t="shared" si="4"/>
        <v>16</v>
      </c>
      <c r="D77" s="40">
        <f t="shared" si="5"/>
        <v>4</v>
      </c>
    </row>
    <row r="78" spans="1:4">
      <c r="A78" s="39">
        <v>77</v>
      </c>
      <c r="B78" s="39">
        <f t="shared" si="3"/>
        <v>1.63362817986669</v>
      </c>
      <c r="C78" s="39">
        <f t="shared" si="4"/>
        <v>15.905469744054</v>
      </c>
      <c r="D78" s="40">
        <f t="shared" si="5"/>
        <v>2.80095096239124</v>
      </c>
    </row>
    <row r="79" spans="1:4">
      <c r="A79" s="39">
        <v>78</v>
      </c>
      <c r="B79" s="39">
        <f t="shared" si="3"/>
        <v>1.69646003293849</v>
      </c>
      <c r="C79" s="39">
        <f t="shared" si="4"/>
        <v>15.6244823593267</v>
      </c>
      <c r="D79" s="40">
        <f t="shared" si="5"/>
        <v>1.60102798389398</v>
      </c>
    </row>
    <row r="80" spans="1:4">
      <c r="A80" s="39">
        <v>79</v>
      </c>
      <c r="B80" s="39">
        <f t="shared" si="3"/>
        <v>1.75929188601028</v>
      </c>
      <c r="C80" s="39">
        <f t="shared" si="4"/>
        <v>15.1647587107523</v>
      </c>
      <c r="D80" s="40">
        <f t="shared" si="5"/>
        <v>0.412303122447437</v>
      </c>
    </row>
    <row r="81" spans="1:4">
      <c r="A81" s="39">
        <v>80</v>
      </c>
      <c r="B81" s="39">
        <f t="shared" si="3"/>
        <v>1.82212373908208</v>
      </c>
      <c r="C81" s="39">
        <f t="shared" si="4"/>
        <v>14.5388724432292</v>
      </c>
      <c r="D81" s="40">
        <f t="shared" si="5"/>
        <v>-0.756356139760174</v>
      </c>
    </row>
    <row r="82" spans="1:4">
      <c r="A82" s="39">
        <v>81</v>
      </c>
      <c r="B82" s="39">
        <f t="shared" si="3"/>
        <v>1.88495559215388</v>
      </c>
      <c r="C82" s="39">
        <f t="shared" si="4"/>
        <v>13.7638192047117</v>
      </c>
      <c r="D82" s="40">
        <f t="shared" si="5"/>
        <v>-1.89918693812442</v>
      </c>
    </row>
    <row r="83" spans="1:4">
      <c r="A83" s="39">
        <v>82</v>
      </c>
      <c r="B83" s="39">
        <f t="shared" si="3"/>
        <v>1.94778744522567</v>
      </c>
      <c r="C83" s="39">
        <f t="shared" si="4"/>
        <v>12.8604349969193</v>
      </c>
      <c r="D83" s="40">
        <f t="shared" si="5"/>
        <v>-3.0132206722551</v>
      </c>
    </row>
    <row r="84" spans="1:4">
      <c r="A84" s="39">
        <v>83</v>
      </c>
      <c r="B84" s="39">
        <f t="shared" si="3"/>
        <v>2.01061929829747</v>
      </c>
      <c r="C84" s="39">
        <f t="shared" si="4"/>
        <v>11.8526841782517</v>
      </c>
      <c r="D84" s="40">
        <f t="shared" si="5"/>
        <v>-4.09779584927402</v>
      </c>
    </row>
    <row r="85" spans="1:4">
      <c r="A85" s="39">
        <v>84</v>
      </c>
      <c r="B85" s="39">
        <f t="shared" si="3"/>
        <v>2.07345115136926</v>
      </c>
      <c r="C85" s="39">
        <f t="shared" si="4"/>
        <v>10.7668422386436</v>
      </c>
      <c r="D85" s="40">
        <f t="shared" si="5"/>
        <v>-5.1539379537188</v>
      </c>
    </row>
    <row r="86" spans="1:4">
      <c r="A86" s="39">
        <v>85</v>
      </c>
      <c r="B86" s="39">
        <f t="shared" si="3"/>
        <v>2.13628300444106</v>
      </c>
      <c r="C86" s="39">
        <f t="shared" si="4"/>
        <v>9.63060217176696</v>
      </c>
      <c r="D86" s="40">
        <f t="shared" si="5"/>
        <v>-6.18365728978186</v>
      </c>
    </row>
    <row r="87" spans="1:4">
      <c r="A87" s="39">
        <v>86</v>
      </c>
      <c r="B87" s="39">
        <f t="shared" si="3"/>
        <v>2.19911485751286</v>
      </c>
      <c r="C87" s="39">
        <f t="shared" si="4"/>
        <v>8.47213595499958</v>
      </c>
      <c r="D87" s="40">
        <f t="shared" si="5"/>
        <v>-7.18921934614277</v>
      </c>
    </row>
    <row r="88" spans="1:4">
      <c r="A88" s="39">
        <v>87</v>
      </c>
      <c r="B88" s="39">
        <f t="shared" si="3"/>
        <v>2.26194671058465</v>
      </c>
      <c r="C88" s="39">
        <f t="shared" si="4"/>
        <v>7.31914421690262</v>
      </c>
      <c r="D88" s="40">
        <f t="shared" si="5"/>
        <v>-8.17244216800381</v>
      </c>
    </row>
    <row r="89" spans="1:4">
      <c r="A89" s="39">
        <v>88</v>
      </c>
      <c r="B89" s="39">
        <f t="shared" si="3"/>
        <v>2.32477856365645</v>
      </c>
      <c r="C89" s="39">
        <f t="shared" si="4"/>
        <v>6.19792757006219</v>
      </c>
      <c r="D89" s="40">
        <f t="shared" si="5"/>
        <v>-9.13407156366347</v>
      </c>
    </row>
    <row r="90" spans="1:4">
      <c r="A90" s="39">
        <v>89</v>
      </c>
      <c r="B90" s="39">
        <f t="shared" si="3"/>
        <v>2.38761041672824</v>
      </c>
      <c r="C90" s="39">
        <f t="shared" si="4"/>
        <v>5.13251230004111</v>
      </c>
      <c r="D90" s="40">
        <f t="shared" si="5"/>
        <v>-10.0732780323078</v>
      </c>
    </row>
    <row r="91" spans="1:4">
      <c r="A91" s="39">
        <v>90</v>
      </c>
      <c r="B91" s="39">
        <f t="shared" si="3"/>
        <v>2.45044226980004</v>
      </c>
      <c r="C91" s="39">
        <f t="shared" si="4"/>
        <v>4.14386115680882</v>
      </c>
      <c r="D91" s="40">
        <f t="shared" si="5"/>
        <v>-10.9873095913291</v>
      </c>
    </row>
    <row r="92" spans="1:4">
      <c r="A92" s="39">
        <v>91</v>
      </c>
      <c r="B92" s="39">
        <f t="shared" si="3"/>
        <v>2.51327412287183</v>
      </c>
      <c r="C92" s="39">
        <f t="shared" si="4"/>
        <v>3.24919696232906</v>
      </c>
      <c r="D92" s="40">
        <f t="shared" si="5"/>
        <v>-11.871322893124</v>
      </c>
    </row>
    <row r="93" spans="1:4">
      <c r="A93" s="39">
        <v>92</v>
      </c>
      <c r="B93" s="39">
        <f t="shared" si="3"/>
        <v>2.57610597594363</v>
      </c>
      <c r="C93" s="39">
        <f t="shared" si="4"/>
        <v>2.46146273449005</v>
      </c>
      <c r="D93" s="40">
        <f t="shared" si="5"/>
        <v>-12.7184019667315</v>
      </c>
    </row>
    <row r="94" spans="1:4">
      <c r="A94" s="39">
        <v>93</v>
      </c>
      <c r="B94" s="39">
        <f t="shared" si="3"/>
        <v>2.63893782901543</v>
      </c>
      <c r="C94" s="39">
        <f t="shared" si="4"/>
        <v>1.7889371755075</v>
      </c>
      <c r="D94" s="40">
        <f t="shared" si="5"/>
        <v>-13.5197604848415</v>
      </c>
    </row>
    <row r="95" spans="1:4">
      <c r="A95" s="39">
        <v>94</v>
      </c>
      <c r="B95" s="39">
        <f t="shared" si="3"/>
        <v>2.70176968208722</v>
      </c>
      <c r="C95" s="39">
        <f t="shared" si="4"/>
        <v>1.23501885426635</v>
      </c>
      <c r="D95" s="40">
        <f t="shared" si="5"/>
        <v>-14.2651105418863</v>
      </c>
    </row>
    <row r="96" spans="1:4">
      <c r="A96" s="39">
        <v>95</v>
      </c>
      <c r="B96" s="39">
        <f t="shared" si="3"/>
        <v>2.76460153515902</v>
      </c>
      <c r="C96" s="39">
        <f t="shared" si="4"/>
        <v>0.798186422352056</v>
      </c>
      <c r="D96" s="40">
        <f t="shared" si="5"/>
        <v>-14.9431693900535</v>
      </c>
    </row>
    <row r="97" spans="1:4">
      <c r="A97" s="39">
        <v>96</v>
      </c>
      <c r="B97" s="39">
        <f t="shared" si="3"/>
        <v>2.82743338823081</v>
      </c>
      <c r="C97" s="39">
        <f t="shared" si="4"/>
        <v>0.47213595499958</v>
      </c>
      <c r="D97" s="40">
        <f t="shared" si="5"/>
        <v>-15.5422661735017</v>
      </c>
    </row>
    <row r="98" spans="1:4">
      <c r="A98" s="39">
        <v>97</v>
      </c>
      <c r="B98" s="39">
        <f t="shared" si="3"/>
        <v>2.89026524130261</v>
      </c>
      <c r="C98" s="39">
        <f t="shared" si="4"/>
        <v>0.246090222263504</v>
      </c>
      <c r="D98" s="40">
        <f t="shared" si="5"/>
        <v>-16.0510040350277</v>
      </c>
    </row>
    <row r="99" spans="1:4">
      <c r="A99" s="39">
        <v>98</v>
      </c>
      <c r="B99" s="39">
        <f t="shared" si="3"/>
        <v>2.95309709437441</v>
      </c>
      <c r="C99" s="39">
        <f t="shared" si="4"/>
        <v>0.105268595112706</v>
      </c>
      <c r="D99" s="40">
        <f t="shared" si="5"/>
        <v>-16.4589294653316</v>
      </c>
    </row>
    <row r="100" spans="1:4">
      <c r="A100" s="39">
        <v>99</v>
      </c>
      <c r="B100" s="39">
        <f t="shared" si="3"/>
        <v>3.0159289474462</v>
      </c>
      <c r="C100" s="39">
        <f t="shared" si="4"/>
        <v>0.0315005920329361</v>
      </c>
      <c r="D100" s="40">
        <f t="shared" si="5"/>
        <v>-16.7571606309987</v>
      </c>
    </row>
    <row r="101" spans="1:4">
      <c r="A101" s="39">
        <v>100</v>
      </c>
      <c r="B101" s="39">
        <f t="shared" si="3"/>
        <v>3.078760800518</v>
      </c>
      <c r="C101" s="39">
        <f t="shared" si="4"/>
        <v>0.00396097600886192</v>
      </c>
      <c r="D101" s="40">
        <f t="shared" si="5"/>
        <v>-16.9389296358112</v>
      </c>
    </row>
    <row r="102" spans="1:4">
      <c r="A102" s="39"/>
      <c r="B102" s="39"/>
      <c r="C102" s="39"/>
      <c r="D102" s="31"/>
    </row>
  </sheetData>
  <pageMargins left="0.7" right="0.7" top="0.75" bottom="0.75" header="0.3" footer="0.3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zoomScale="61" zoomScaleNormal="61" topLeftCell="A32" workbookViewId="0">
      <selection activeCell="H57" sqref="H57"/>
    </sheetView>
  </sheetViews>
  <sheetFormatPr defaultColWidth="11" defaultRowHeight="14.4" outlineLevelCol="5"/>
  <cols>
    <col min="1" max="1" width="23" customWidth="1"/>
    <col min="2" max="2" width="15.712962962963" customWidth="1"/>
    <col min="3" max="3" width="15.287037037037" customWidth="1"/>
    <col min="4" max="4" width="16.287037037037" customWidth="1"/>
    <col min="5" max="5" width="15.712962962963" customWidth="1"/>
    <col min="6" max="6" width="16.287037037037" customWidth="1"/>
  </cols>
  <sheetData>
    <row r="1" spans="1:6">
      <c r="A1" s="30" t="s">
        <v>268</v>
      </c>
      <c r="B1" s="30">
        <v>1</v>
      </c>
      <c r="C1" s="30">
        <v>2</v>
      </c>
      <c r="D1" s="30">
        <v>3</v>
      </c>
      <c r="E1" s="30">
        <v>4</v>
      </c>
      <c r="F1" s="30" t="s">
        <v>269</v>
      </c>
    </row>
    <row r="2" spans="1:6">
      <c r="A2" s="31"/>
      <c r="B2" s="31"/>
      <c r="C2" s="31"/>
      <c r="D2" s="31"/>
      <c r="E2" s="31"/>
      <c r="F2" s="31"/>
    </row>
    <row r="3" spans="1:6">
      <c r="A3" s="32" t="s">
        <v>270</v>
      </c>
      <c r="B3" s="31"/>
      <c r="C3" s="31"/>
      <c r="D3" s="31"/>
      <c r="E3" s="31"/>
      <c r="F3" s="31"/>
    </row>
    <row r="4" spans="1:6">
      <c r="A4" s="32" t="s">
        <v>271</v>
      </c>
      <c r="B4" s="31">
        <v>49</v>
      </c>
      <c r="C4" s="31">
        <v>32</v>
      </c>
      <c r="D4" s="31">
        <v>44</v>
      </c>
      <c r="E4" s="31">
        <v>37</v>
      </c>
      <c r="F4" s="31">
        <f>SUM(B4:E4)</f>
        <v>162</v>
      </c>
    </row>
    <row r="5" spans="1:6">
      <c r="A5" s="32" t="s">
        <v>272</v>
      </c>
      <c r="B5" s="31">
        <v>38</v>
      </c>
      <c r="C5" s="31">
        <v>25</v>
      </c>
      <c r="D5" s="31">
        <v>35</v>
      </c>
      <c r="E5" s="31">
        <v>28</v>
      </c>
      <c r="F5" s="31">
        <f t="shared" ref="F5:F6" si="0">SUM(B5:E5)</f>
        <v>126</v>
      </c>
    </row>
    <row r="6" spans="1:6">
      <c r="A6" s="32" t="s">
        <v>273</v>
      </c>
      <c r="B6" s="31">
        <v>21</v>
      </c>
      <c r="C6" s="31">
        <v>15</v>
      </c>
      <c r="D6" s="31">
        <v>20</v>
      </c>
      <c r="E6" s="31">
        <v>16</v>
      </c>
      <c r="F6" s="31">
        <f t="shared" si="0"/>
        <v>72</v>
      </c>
    </row>
    <row r="7" spans="1:6">
      <c r="A7" s="32"/>
      <c r="B7" s="31"/>
      <c r="C7" s="31"/>
      <c r="D7" s="31"/>
      <c r="E7" s="31"/>
      <c r="F7" s="31"/>
    </row>
    <row r="8" spans="1:6">
      <c r="A8" s="32" t="s">
        <v>274</v>
      </c>
      <c r="B8" s="33">
        <f>B4*D22+B5*D23+B6*D24</f>
        <v>1445820</v>
      </c>
      <c r="C8" s="33">
        <f>C4*D22+C5*D23+C6*D24</f>
        <v>969780</v>
      </c>
      <c r="D8" s="33">
        <f>D4*$D$22+D5*$D$23+D6*$D$24</f>
        <v>1331510</v>
      </c>
      <c r="E8" s="33">
        <f t="shared" ref="E8:F8" si="1">E4*$D$22+E5*$D$23+E6*$D$24</f>
        <v>1084090</v>
      </c>
      <c r="F8" s="33">
        <f t="shared" si="1"/>
        <v>4831200</v>
      </c>
    </row>
    <row r="9" spans="1:6">
      <c r="A9" s="32" t="s">
        <v>275</v>
      </c>
      <c r="B9" s="33">
        <f>B4*$F$22+B5*$F$23+B6*$F$24</f>
        <v>1074570.2</v>
      </c>
      <c r="C9" s="33">
        <f t="shared" ref="C9:F9" si="2">C4*$F$22+C5*$F$23+C6*$F$24</f>
        <v>721597.6</v>
      </c>
      <c r="D9" s="33">
        <f t="shared" si="2"/>
        <v>990318.2</v>
      </c>
      <c r="E9" s="33">
        <f t="shared" si="2"/>
        <v>805849.6</v>
      </c>
      <c r="F9" s="33">
        <f t="shared" si="2"/>
        <v>3592335.6</v>
      </c>
    </row>
    <row r="10" spans="1:6">
      <c r="A10" s="32" t="s">
        <v>276</v>
      </c>
      <c r="B10" s="33">
        <f>B8-B9</f>
        <v>371249.8</v>
      </c>
      <c r="C10" s="33">
        <f t="shared" ref="C10:F10" si="3">C8-C9</f>
        <v>248182.4</v>
      </c>
      <c r="D10" s="33">
        <f t="shared" si="3"/>
        <v>341191.8</v>
      </c>
      <c r="E10" s="33">
        <f t="shared" si="3"/>
        <v>278240.4</v>
      </c>
      <c r="F10" s="33">
        <f t="shared" si="3"/>
        <v>1238864.4</v>
      </c>
    </row>
    <row r="11" spans="1:6">
      <c r="A11" s="32"/>
      <c r="B11" s="31"/>
      <c r="C11" s="31"/>
      <c r="D11" s="31"/>
      <c r="E11" s="31"/>
      <c r="F11" s="31"/>
    </row>
    <row r="12" spans="1:6">
      <c r="A12" s="32" t="s">
        <v>277</v>
      </c>
      <c r="B12" s="33">
        <v>10000</v>
      </c>
      <c r="C12" s="33">
        <v>10001</v>
      </c>
      <c r="D12" s="33">
        <v>10002</v>
      </c>
      <c r="E12" s="33">
        <v>10003</v>
      </c>
      <c r="F12" s="33">
        <f>SUM(B12:E12)</f>
        <v>40006</v>
      </c>
    </row>
    <row r="13" spans="1:6">
      <c r="A13" s="32" t="s">
        <v>278</v>
      </c>
      <c r="B13" s="33">
        <f>B8*$A$22</f>
        <v>3614.55</v>
      </c>
      <c r="C13" s="33">
        <f t="shared" ref="C13:F13" si="4">C8*$A$22</f>
        <v>2424.45</v>
      </c>
      <c r="D13" s="33">
        <f t="shared" si="4"/>
        <v>3328.775</v>
      </c>
      <c r="E13" s="33">
        <f t="shared" si="4"/>
        <v>2710.225</v>
      </c>
      <c r="F13" s="33">
        <f t="shared" si="4"/>
        <v>12078</v>
      </c>
    </row>
    <row r="14" spans="1:6">
      <c r="A14" s="32" t="s">
        <v>279</v>
      </c>
      <c r="B14" s="33">
        <v>22000</v>
      </c>
      <c r="C14" s="33">
        <v>22001</v>
      </c>
      <c r="D14" s="33">
        <v>22002</v>
      </c>
      <c r="E14" s="33">
        <v>22003</v>
      </c>
      <c r="F14" s="33">
        <f>SUM(B14:E14)</f>
        <v>88006</v>
      </c>
    </row>
    <row r="15" spans="1:6">
      <c r="A15" s="32" t="s">
        <v>280</v>
      </c>
      <c r="B15" s="33">
        <f>B8*$A$24</f>
        <v>260247.6</v>
      </c>
      <c r="C15" s="33">
        <f t="shared" ref="C15:F15" si="5">C8*$A$24</f>
        <v>174560.4</v>
      </c>
      <c r="D15" s="33">
        <f t="shared" si="5"/>
        <v>239671.8</v>
      </c>
      <c r="E15" s="33">
        <f t="shared" si="5"/>
        <v>195136.2</v>
      </c>
      <c r="F15" s="33">
        <f t="shared" si="5"/>
        <v>869616</v>
      </c>
    </row>
    <row r="16" spans="1:6">
      <c r="A16" s="32" t="s">
        <v>281</v>
      </c>
      <c r="B16" s="33">
        <f>SUM(B12:B15)</f>
        <v>295862.15</v>
      </c>
      <c r="C16" s="33">
        <f>SUM(C12:C15)</f>
        <v>208986.85</v>
      </c>
      <c r="D16" s="33">
        <f>SUM(D12:D15)</f>
        <v>275004.575</v>
      </c>
      <c r="E16" s="33">
        <f>SUM(E12:E15)</f>
        <v>229852.425</v>
      </c>
      <c r="F16" s="33">
        <f>SUM(F12:F15)</f>
        <v>1009706</v>
      </c>
    </row>
    <row r="17" spans="1:6">
      <c r="A17" s="32"/>
      <c r="B17" s="31"/>
      <c r="C17" s="31"/>
      <c r="D17" s="31"/>
      <c r="E17" s="31"/>
      <c r="F17" s="31"/>
    </row>
    <row r="18" spans="1:6">
      <c r="A18" s="32" t="s">
        <v>282</v>
      </c>
      <c r="B18" s="33">
        <f>B10-B16</f>
        <v>75387.6500000001</v>
      </c>
      <c r="C18" s="33">
        <f t="shared" ref="C18:F18" si="6">C10-C16</f>
        <v>39195.55</v>
      </c>
      <c r="D18" s="33">
        <f t="shared" si="6"/>
        <v>66187.225</v>
      </c>
      <c r="E18" s="33">
        <f t="shared" si="6"/>
        <v>48387.9749999999</v>
      </c>
      <c r="F18" s="33">
        <f t="shared" si="6"/>
        <v>229158.4</v>
      </c>
    </row>
    <row r="19" spans="1:6">
      <c r="A19" s="32" t="s">
        <v>283</v>
      </c>
      <c r="B19" s="34">
        <f>B18/B8</f>
        <v>0.0521417949675617</v>
      </c>
      <c r="C19" s="34">
        <f t="shared" ref="C19:F19" si="7">C18/C8</f>
        <v>0.0404169502361361</v>
      </c>
      <c r="D19" s="34">
        <f t="shared" si="7"/>
        <v>0.0497083949801354</v>
      </c>
      <c r="E19" s="34">
        <f t="shared" si="7"/>
        <v>0.0446346474923668</v>
      </c>
      <c r="F19" s="34">
        <f t="shared" si="7"/>
        <v>0.0474330187117072</v>
      </c>
    </row>
    <row r="20" spans="1:6">
      <c r="A20" s="31"/>
      <c r="B20" s="31"/>
      <c r="C20" s="31"/>
      <c r="D20" s="31"/>
      <c r="E20" s="31"/>
      <c r="F20" s="31"/>
    </row>
    <row r="21" spans="1:6">
      <c r="A21" s="35" t="s">
        <v>284</v>
      </c>
      <c r="B21" s="35"/>
      <c r="C21" s="35" t="s">
        <v>285</v>
      </c>
      <c r="D21" s="35"/>
      <c r="E21" s="35" t="s">
        <v>286</v>
      </c>
      <c r="F21" s="35"/>
    </row>
    <row r="22" spans="1:6">
      <c r="A22" s="36">
        <v>0.0025</v>
      </c>
      <c r="B22" s="31"/>
      <c r="C22" s="31" t="s">
        <v>271</v>
      </c>
      <c r="D22" s="31">
        <v>10490</v>
      </c>
      <c r="E22" s="31" t="s">
        <v>271</v>
      </c>
      <c r="F22" s="33">
        <v>7552.8</v>
      </c>
    </row>
    <row r="23" spans="1:6">
      <c r="A23" s="35" t="s">
        <v>287</v>
      </c>
      <c r="B23" s="31"/>
      <c r="C23" s="31" t="s">
        <v>272</v>
      </c>
      <c r="D23" s="31">
        <v>14690</v>
      </c>
      <c r="E23" s="31" t="s">
        <v>272</v>
      </c>
      <c r="F23" s="33">
        <v>10870.6</v>
      </c>
    </row>
    <row r="24" spans="1:6">
      <c r="A24" s="36">
        <v>0.18</v>
      </c>
      <c r="B24" s="31"/>
      <c r="C24" s="31" t="s">
        <v>273</v>
      </c>
      <c r="D24" s="31">
        <v>17790</v>
      </c>
      <c r="E24" s="31" t="s">
        <v>273</v>
      </c>
      <c r="F24" s="33">
        <v>13876.2</v>
      </c>
    </row>
  </sheetData>
  <pageMargins left="0.7" right="0.7" top="0.75" bottom="0.75" header="0.3" footer="0.3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0"/>
  <sheetViews>
    <sheetView workbookViewId="0">
      <selection activeCell="J12" sqref="J12"/>
    </sheetView>
  </sheetViews>
  <sheetFormatPr defaultColWidth="11" defaultRowHeight="14.4"/>
  <sheetData>
    <row r="1" spans="2:7">
      <c r="B1" s="25" t="s">
        <v>288</v>
      </c>
      <c r="C1" s="25"/>
      <c r="D1" s="25"/>
      <c r="E1" s="25"/>
      <c r="F1" s="25"/>
      <c r="G1" s="25"/>
    </row>
    <row r="3" ht="28.8" spans="2:12">
      <c r="B3" s="26" t="s">
        <v>289</v>
      </c>
      <c r="C3" s="26" t="s">
        <v>290</v>
      </c>
      <c r="D3" s="27" t="s">
        <v>291</v>
      </c>
      <c r="E3" s="26" t="s">
        <v>292</v>
      </c>
      <c r="F3" s="26" t="s">
        <v>293</v>
      </c>
      <c r="G3" s="26" t="s">
        <v>294</v>
      </c>
      <c r="H3" s="26" t="s">
        <v>295</v>
      </c>
      <c r="I3" s="26" t="s">
        <v>296</v>
      </c>
      <c r="J3" s="26" t="s">
        <v>297</v>
      </c>
      <c r="K3" s="26" t="s">
        <v>298</v>
      </c>
      <c r="L3" s="26" t="s">
        <v>299</v>
      </c>
    </row>
    <row r="4" spans="2:12">
      <c r="B4" s="24" t="s">
        <v>300</v>
      </c>
      <c r="C4" s="28">
        <v>64848</v>
      </c>
      <c r="D4" s="29">
        <v>250000</v>
      </c>
      <c r="E4" s="24">
        <f>20%*D4</f>
        <v>50000</v>
      </c>
      <c r="F4" s="24">
        <f>35%*(D4-E4)</f>
        <v>70000</v>
      </c>
      <c r="G4" s="24">
        <f>(D4-(E4+F4))*0.17</f>
        <v>22100</v>
      </c>
      <c r="H4" s="24">
        <f>E4+F4+G4</f>
        <v>142100</v>
      </c>
      <c r="I4" s="24">
        <f>H4/C4</f>
        <v>2.1912780656304</v>
      </c>
      <c r="J4" s="24">
        <f>(I4*40%)+I4</f>
        <v>3.06778929188256</v>
      </c>
      <c r="K4" s="29">
        <f>D4-H4</f>
        <v>107900</v>
      </c>
      <c r="L4" s="24">
        <f>J4*C4-H4</f>
        <v>56840</v>
      </c>
    </row>
    <row r="5" spans="2:12">
      <c r="B5" s="24" t="s">
        <v>301</v>
      </c>
      <c r="C5" s="28">
        <v>23006</v>
      </c>
      <c r="D5" s="29">
        <v>160000</v>
      </c>
      <c r="E5" s="24">
        <f t="shared" ref="E5:E10" si="0">20%*D5</f>
        <v>32000</v>
      </c>
      <c r="F5" s="24">
        <f t="shared" ref="F5:F10" si="1">35%*(D5-E5)</f>
        <v>44800</v>
      </c>
      <c r="G5" s="24">
        <f t="shared" ref="G5:G10" si="2">(D5-(E5+F5))*0.17</f>
        <v>14144</v>
      </c>
      <c r="H5" s="24">
        <f t="shared" ref="H5:H10" si="3">E5+F5+G5</f>
        <v>90944</v>
      </c>
      <c r="I5" s="24">
        <f>H5/C5</f>
        <v>3.95305572459358</v>
      </c>
      <c r="J5" s="24">
        <f t="shared" ref="J5:J10" si="4">(I5*40%)+I5</f>
        <v>5.53427801443102</v>
      </c>
      <c r="K5" s="29">
        <f t="shared" ref="K5:K10" si="5">D5-H5</f>
        <v>69056</v>
      </c>
      <c r="L5" s="24">
        <f t="shared" ref="L5:L10" si="6">J5*C5-H5</f>
        <v>36377.6</v>
      </c>
    </row>
    <row r="6" spans="2:12">
      <c r="B6" s="24" t="s">
        <v>302</v>
      </c>
      <c r="C6" s="28">
        <v>42880</v>
      </c>
      <c r="D6" s="29">
        <v>230000</v>
      </c>
      <c r="E6" s="24">
        <f t="shared" si="0"/>
        <v>46000</v>
      </c>
      <c r="F6" s="24">
        <f t="shared" si="1"/>
        <v>64400</v>
      </c>
      <c r="G6" s="24">
        <f t="shared" si="2"/>
        <v>20332</v>
      </c>
      <c r="H6" s="24">
        <f t="shared" si="3"/>
        <v>130732</v>
      </c>
      <c r="I6" s="24">
        <f t="shared" ref="I6:I10" si="7">H6/C6</f>
        <v>3.04878731343284</v>
      </c>
      <c r="J6" s="24">
        <f t="shared" si="4"/>
        <v>4.26830223880597</v>
      </c>
      <c r="K6" s="29">
        <f t="shared" si="5"/>
        <v>99268</v>
      </c>
      <c r="L6" s="24">
        <f t="shared" si="6"/>
        <v>52292.8</v>
      </c>
    </row>
    <row r="7" spans="2:12">
      <c r="B7" s="24" t="s">
        <v>303</v>
      </c>
      <c r="C7" s="28">
        <v>23456</v>
      </c>
      <c r="D7" s="29">
        <v>140000</v>
      </c>
      <c r="E7" s="24">
        <f t="shared" si="0"/>
        <v>28000</v>
      </c>
      <c r="F7" s="24">
        <f t="shared" si="1"/>
        <v>39200</v>
      </c>
      <c r="G7" s="24">
        <f t="shared" si="2"/>
        <v>12376</v>
      </c>
      <c r="H7" s="24">
        <f t="shared" si="3"/>
        <v>79576</v>
      </c>
      <c r="I7" s="24">
        <f t="shared" si="7"/>
        <v>3.39256480218281</v>
      </c>
      <c r="J7" s="24">
        <f t="shared" si="4"/>
        <v>4.74959072305593</v>
      </c>
      <c r="K7" s="29">
        <f t="shared" si="5"/>
        <v>60424</v>
      </c>
      <c r="L7" s="24">
        <f t="shared" si="6"/>
        <v>31830.4</v>
      </c>
    </row>
    <row r="8" spans="2:12">
      <c r="B8" s="24" t="s">
        <v>304</v>
      </c>
      <c r="C8" s="28">
        <v>23432</v>
      </c>
      <c r="D8" s="29">
        <v>200000</v>
      </c>
      <c r="E8" s="24">
        <f t="shared" si="0"/>
        <v>40000</v>
      </c>
      <c r="F8" s="24">
        <f t="shared" si="1"/>
        <v>56000</v>
      </c>
      <c r="G8" s="24">
        <f t="shared" si="2"/>
        <v>17680</v>
      </c>
      <c r="H8" s="24">
        <f t="shared" si="3"/>
        <v>113680</v>
      </c>
      <c r="I8" s="24">
        <f t="shared" si="7"/>
        <v>4.85148514851485</v>
      </c>
      <c r="J8" s="24">
        <f t="shared" si="4"/>
        <v>6.79207920792079</v>
      </c>
      <c r="K8" s="29">
        <f t="shared" si="5"/>
        <v>86320</v>
      </c>
      <c r="L8" s="24">
        <f t="shared" si="6"/>
        <v>45472</v>
      </c>
    </row>
    <row r="9" spans="2:12">
      <c r="B9" s="24" t="s">
        <v>305</v>
      </c>
      <c r="C9" s="28">
        <v>7558</v>
      </c>
      <c r="D9" s="29">
        <v>190000</v>
      </c>
      <c r="E9" s="24">
        <f t="shared" si="0"/>
        <v>38000</v>
      </c>
      <c r="F9" s="24">
        <f t="shared" si="1"/>
        <v>53200</v>
      </c>
      <c r="G9" s="24">
        <f t="shared" si="2"/>
        <v>16796</v>
      </c>
      <c r="H9" s="24">
        <f t="shared" si="3"/>
        <v>107996</v>
      </c>
      <c r="I9" s="24">
        <f t="shared" si="7"/>
        <v>14.2889653347446</v>
      </c>
      <c r="J9" s="24">
        <f t="shared" si="4"/>
        <v>20.0045514686425</v>
      </c>
      <c r="K9" s="29">
        <f t="shared" si="5"/>
        <v>82004</v>
      </c>
      <c r="L9" s="24">
        <f t="shared" si="6"/>
        <v>43198.4</v>
      </c>
    </row>
    <row r="10" spans="2:12">
      <c r="B10" s="24" t="s">
        <v>306</v>
      </c>
      <c r="C10" s="28">
        <v>14585</v>
      </c>
      <c r="D10" s="29">
        <v>220000</v>
      </c>
      <c r="E10" s="24">
        <f t="shared" si="0"/>
        <v>44000</v>
      </c>
      <c r="F10" s="24">
        <f t="shared" si="1"/>
        <v>61600</v>
      </c>
      <c r="G10" s="24">
        <f t="shared" si="2"/>
        <v>19448</v>
      </c>
      <c r="H10" s="24">
        <f t="shared" si="3"/>
        <v>125048</v>
      </c>
      <c r="I10" s="24">
        <f t="shared" si="7"/>
        <v>8.57374014398354</v>
      </c>
      <c r="J10" s="24">
        <f t="shared" si="4"/>
        <v>12.003236201577</v>
      </c>
      <c r="K10" s="29">
        <f t="shared" si="5"/>
        <v>94952</v>
      </c>
      <c r="L10" s="24">
        <f t="shared" si="6"/>
        <v>50019.2</v>
      </c>
    </row>
  </sheetData>
  <mergeCells count="1">
    <mergeCell ref="B1:G1"/>
  </mergeCells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tabSelected="1" workbookViewId="0">
      <selection activeCell="A1" sqref="A1:K14"/>
    </sheetView>
  </sheetViews>
  <sheetFormatPr defaultColWidth="11" defaultRowHeight="14.4"/>
  <sheetData>
    <row r="1" ht="43.2" spans="1:11">
      <c r="A1" s="23" t="s">
        <v>307</v>
      </c>
      <c r="B1" s="23" t="s">
        <v>308</v>
      </c>
      <c r="C1" s="23" t="s">
        <v>309</v>
      </c>
      <c r="D1" s="23" t="s">
        <v>310</v>
      </c>
      <c r="E1" s="23" t="s">
        <v>311</v>
      </c>
      <c r="F1" s="23" t="s">
        <v>312</v>
      </c>
      <c r="G1" s="23" t="s">
        <v>313</v>
      </c>
      <c r="H1" s="23" t="s">
        <v>314</v>
      </c>
      <c r="I1" s="23" t="s">
        <v>315</v>
      </c>
      <c r="J1" s="23" t="s">
        <v>316</v>
      </c>
      <c r="K1" s="23" t="s">
        <v>317</v>
      </c>
    </row>
    <row r="2" spans="1:11">
      <c r="A2" s="24">
        <v>50026</v>
      </c>
      <c r="B2" s="24" t="s">
        <v>318</v>
      </c>
      <c r="C2" s="24">
        <v>57</v>
      </c>
      <c r="D2" s="24">
        <v>855</v>
      </c>
      <c r="E2" s="24">
        <v>102.6</v>
      </c>
      <c r="F2" s="24">
        <v>59.85</v>
      </c>
      <c r="G2" s="24">
        <v>1017.45</v>
      </c>
      <c r="H2" s="24">
        <v>55.575</v>
      </c>
      <c r="I2" s="24">
        <v>34.2</v>
      </c>
      <c r="J2" s="24">
        <v>89.775</v>
      </c>
      <c r="K2" s="24">
        <v>927.68</v>
      </c>
    </row>
    <row r="3" spans="1:11">
      <c r="A3" s="24">
        <v>50027</v>
      </c>
      <c r="B3" s="24" t="s">
        <v>319</v>
      </c>
      <c r="C3" s="24">
        <v>80.23</v>
      </c>
      <c r="D3" s="24">
        <f>C3*15</f>
        <v>1203.45</v>
      </c>
      <c r="E3" s="24">
        <f>D3*0.12</f>
        <v>144.414</v>
      </c>
      <c r="F3" s="24">
        <f>D3*0.07</f>
        <v>84.2415</v>
      </c>
      <c r="G3" s="24">
        <f>SUM(D3:F3)</f>
        <v>1432.1055</v>
      </c>
      <c r="H3" s="24">
        <f>D3*0.065</f>
        <v>78.22425</v>
      </c>
      <c r="I3" s="24">
        <f>D3*0.04</f>
        <v>48.138</v>
      </c>
      <c r="J3" s="24">
        <f>H3+I3</f>
        <v>126.36225</v>
      </c>
      <c r="K3" s="24">
        <f>G3-J3</f>
        <v>1305.74325</v>
      </c>
    </row>
    <row r="4" spans="1:11">
      <c r="A4" s="24">
        <v>50028</v>
      </c>
      <c r="B4" s="24" t="s">
        <v>320</v>
      </c>
      <c r="C4" s="24">
        <v>27.3</v>
      </c>
      <c r="D4" s="24">
        <f t="shared" ref="D4:D14" si="0">C4*15</f>
        <v>409.5</v>
      </c>
      <c r="E4" s="24">
        <f t="shared" ref="E4:E14" si="1">D4*0.12</f>
        <v>49.14</v>
      </c>
      <c r="F4" s="24">
        <f t="shared" ref="F4:F14" si="2">D4*0.07</f>
        <v>28.665</v>
      </c>
      <c r="G4" s="24">
        <f t="shared" ref="G4:G14" si="3">SUM(D4:F4)</f>
        <v>487.305</v>
      </c>
      <c r="H4" s="24">
        <f t="shared" ref="H4:H14" si="4">D4*0.065</f>
        <v>26.6175</v>
      </c>
      <c r="I4" s="24">
        <f t="shared" ref="I4:I14" si="5">D4*0.04</f>
        <v>16.38</v>
      </c>
      <c r="J4" s="24">
        <f t="shared" ref="J4:J14" si="6">H4+I4</f>
        <v>42.9975</v>
      </c>
      <c r="K4" s="24">
        <f t="shared" ref="K4:K14" si="7">G4-J4</f>
        <v>444.3075</v>
      </c>
    </row>
    <row r="5" spans="1:11">
      <c r="A5" s="24">
        <v>50029</v>
      </c>
      <c r="B5" s="24" t="s">
        <v>321</v>
      </c>
      <c r="C5" s="24">
        <v>45.6</v>
      </c>
      <c r="D5" s="24">
        <f t="shared" si="0"/>
        <v>684</v>
      </c>
      <c r="E5" s="24">
        <f t="shared" si="1"/>
        <v>82.08</v>
      </c>
      <c r="F5" s="24">
        <f t="shared" si="2"/>
        <v>47.88</v>
      </c>
      <c r="G5" s="24">
        <f t="shared" si="3"/>
        <v>813.96</v>
      </c>
      <c r="H5" s="24">
        <f t="shared" si="4"/>
        <v>44.46</v>
      </c>
      <c r="I5" s="24">
        <f t="shared" si="5"/>
        <v>27.36</v>
      </c>
      <c r="J5" s="24">
        <f t="shared" si="6"/>
        <v>71.82</v>
      </c>
      <c r="K5" s="24">
        <f t="shared" si="7"/>
        <v>742.14</v>
      </c>
    </row>
    <row r="6" spans="1:11">
      <c r="A6" s="24">
        <v>50030</v>
      </c>
      <c r="B6" s="24" t="s">
        <v>322</v>
      </c>
      <c r="C6" s="24">
        <v>75.6</v>
      </c>
      <c r="D6" s="24">
        <f t="shared" si="0"/>
        <v>1134</v>
      </c>
      <c r="E6" s="24">
        <f t="shared" si="1"/>
        <v>136.08</v>
      </c>
      <c r="F6" s="24">
        <f t="shared" si="2"/>
        <v>79.38</v>
      </c>
      <c r="G6" s="24">
        <f t="shared" si="3"/>
        <v>1349.46</v>
      </c>
      <c r="H6" s="24">
        <f t="shared" si="4"/>
        <v>73.71</v>
      </c>
      <c r="I6" s="24">
        <f t="shared" si="5"/>
        <v>45.36</v>
      </c>
      <c r="J6" s="24">
        <f t="shared" si="6"/>
        <v>119.07</v>
      </c>
      <c r="K6" s="24">
        <f t="shared" si="7"/>
        <v>1230.39</v>
      </c>
    </row>
    <row r="7" spans="1:11">
      <c r="A7" s="24">
        <v>50031</v>
      </c>
      <c r="B7" s="24" t="s">
        <v>323</v>
      </c>
      <c r="C7" s="24">
        <v>60.2</v>
      </c>
      <c r="D7" s="24">
        <f t="shared" si="0"/>
        <v>903</v>
      </c>
      <c r="E7" s="24">
        <f t="shared" si="1"/>
        <v>108.36</v>
      </c>
      <c r="F7" s="24">
        <f t="shared" si="2"/>
        <v>63.21</v>
      </c>
      <c r="G7" s="24">
        <f t="shared" si="3"/>
        <v>1074.57</v>
      </c>
      <c r="H7" s="24">
        <f t="shared" si="4"/>
        <v>58.695</v>
      </c>
      <c r="I7" s="24">
        <f t="shared" si="5"/>
        <v>36.12</v>
      </c>
      <c r="J7" s="24">
        <f t="shared" si="6"/>
        <v>94.815</v>
      </c>
      <c r="K7" s="24">
        <f t="shared" si="7"/>
        <v>979.755</v>
      </c>
    </row>
    <row r="8" spans="1:11">
      <c r="A8" s="24">
        <v>50032</v>
      </c>
      <c r="B8" s="24" t="s">
        <v>324</v>
      </c>
      <c r="C8" s="24">
        <v>45.2</v>
      </c>
      <c r="D8" s="24">
        <f t="shared" si="0"/>
        <v>678</v>
      </c>
      <c r="E8" s="24">
        <f t="shared" si="1"/>
        <v>81.36</v>
      </c>
      <c r="F8" s="24">
        <f t="shared" si="2"/>
        <v>47.46</v>
      </c>
      <c r="G8" s="24">
        <f t="shared" si="3"/>
        <v>806.82</v>
      </c>
      <c r="H8" s="24">
        <f t="shared" si="4"/>
        <v>44.07</v>
      </c>
      <c r="I8" s="24">
        <f t="shared" si="5"/>
        <v>27.12</v>
      </c>
      <c r="J8" s="24">
        <f t="shared" si="6"/>
        <v>71.19</v>
      </c>
      <c r="K8" s="24">
        <f t="shared" si="7"/>
        <v>735.63</v>
      </c>
    </row>
    <row r="9" spans="1:11">
      <c r="A9" s="24">
        <v>50033</v>
      </c>
      <c r="B9" s="24" t="s">
        <v>325</v>
      </c>
      <c r="C9" s="24">
        <v>25.6</v>
      </c>
      <c r="D9" s="24">
        <f t="shared" si="0"/>
        <v>384</v>
      </c>
      <c r="E9" s="24">
        <f t="shared" si="1"/>
        <v>46.08</v>
      </c>
      <c r="F9" s="24">
        <f t="shared" si="2"/>
        <v>26.88</v>
      </c>
      <c r="G9" s="24">
        <f t="shared" si="3"/>
        <v>456.96</v>
      </c>
      <c r="H9" s="24">
        <f t="shared" si="4"/>
        <v>24.96</v>
      </c>
      <c r="I9" s="24">
        <f t="shared" si="5"/>
        <v>15.36</v>
      </c>
      <c r="J9" s="24">
        <f t="shared" si="6"/>
        <v>40.32</v>
      </c>
      <c r="K9" s="24">
        <f t="shared" si="7"/>
        <v>416.64</v>
      </c>
    </row>
    <row r="10" spans="1:11">
      <c r="A10" s="24">
        <v>50034</v>
      </c>
      <c r="B10" s="24" t="s">
        <v>326</v>
      </c>
      <c r="C10" s="24">
        <v>48.9</v>
      </c>
      <c r="D10" s="24">
        <f t="shared" si="0"/>
        <v>733.5</v>
      </c>
      <c r="E10" s="24">
        <f t="shared" si="1"/>
        <v>88.02</v>
      </c>
      <c r="F10" s="24">
        <f t="shared" si="2"/>
        <v>51.345</v>
      </c>
      <c r="G10" s="24">
        <f t="shared" si="3"/>
        <v>872.865</v>
      </c>
      <c r="H10" s="24">
        <f t="shared" si="4"/>
        <v>47.6775</v>
      </c>
      <c r="I10" s="24">
        <f t="shared" si="5"/>
        <v>29.34</v>
      </c>
      <c r="J10" s="24">
        <f t="shared" si="6"/>
        <v>77.0175</v>
      </c>
      <c r="K10" s="24">
        <f t="shared" si="7"/>
        <v>795.8475</v>
      </c>
    </row>
    <row r="11" spans="1:11">
      <c r="A11" s="24">
        <v>50035</v>
      </c>
      <c r="B11" s="24" t="s">
        <v>327</v>
      </c>
      <c r="C11" s="24">
        <v>78.9</v>
      </c>
      <c r="D11" s="24">
        <f t="shared" si="0"/>
        <v>1183.5</v>
      </c>
      <c r="E11" s="24">
        <f t="shared" si="1"/>
        <v>142.02</v>
      </c>
      <c r="F11" s="24">
        <f t="shared" si="2"/>
        <v>82.845</v>
      </c>
      <c r="G11" s="24">
        <f t="shared" si="3"/>
        <v>1408.365</v>
      </c>
      <c r="H11" s="24">
        <f t="shared" si="4"/>
        <v>76.9275</v>
      </c>
      <c r="I11" s="24">
        <f t="shared" si="5"/>
        <v>47.34</v>
      </c>
      <c r="J11" s="24">
        <f t="shared" si="6"/>
        <v>124.2675</v>
      </c>
      <c r="K11" s="24">
        <f t="shared" si="7"/>
        <v>1284.0975</v>
      </c>
    </row>
    <row r="12" spans="1:11">
      <c r="A12" s="24">
        <v>50036</v>
      </c>
      <c r="B12" s="24" t="s">
        <v>328</v>
      </c>
      <c r="C12" s="24">
        <v>86.3</v>
      </c>
      <c r="D12" s="24">
        <f t="shared" si="0"/>
        <v>1294.5</v>
      </c>
      <c r="E12" s="24">
        <f t="shared" si="1"/>
        <v>155.34</v>
      </c>
      <c r="F12" s="24">
        <f t="shared" si="2"/>
        <v>90.615</v>
      </c>
      <c r="G12" s="24">
        <f t="shared" si="3"/>
        <v>1540.455</v>
      </c>
      <c r="H12" s="24">
        <f t="shared" si="4"/>
        <v>84.1425</v>
      </c>
      <c r="I12" s="24">
        <f t="shared" si="5"/>
        <v>51.78</v>
      </c>
      <c r="J12" s="24">
        <f t="shared" si="6"/>
        <v>135.9225</v>
      </c>
      <c r="K12" s="24">
        <f t="shared" si="7"/>
        <v>1404.5325</v>
      </c>
    </row>
    <row r="13" spans="1:11">
      <c r="A13" s="24">
        <v>50037</v>
      </c>
      <c r="B13" s="24" t="s">
        <v>329</v>
      </c>
      <c r="C13" s="24">
        <v>78.5</v>
      </c>
      <c r="D13" s="24">
        <f t="shared" si="0"/>
        <v>1177.5</v>
      </c>
      <c r="E13" s="24">
        <f t="shared" si="1"/>
        <v>141.3</v>
      </c>
      <c r="F13" s="24">
        <f t="shared" si="2"/>
        <v>82.425</v>
      </c>
      <c r="G13" s="24">
        <f t="shared" si="3"/>
        <v>1401.225</v>
      </c>
      <c r="H13" s="24">
        <f t="shared" si="4"/>
        <v>76.5375</v>
      </c>
      <c r="I13" s="24">
        <f t="shared" si="5"/>
        <v>47.1</v>
      </c>
      <c r="J13" s="24">
        <f t="shared" si="6"/>
        <v>123.6375</v>
      </c>
      <c r="K13" s="24">
        <f t="shared" si="7"/>
        <v>1277.5875</v>
      </c>
    </row>
    <row r="14" spans="1:11">
      <c r="A14" s="24">
        <v>50038</v>
      </c>
      <c r="B14" s="24" t="s">
        <v>330</v>
      </c>
      <c r="C14" s="24">
        <v>45.8</v>
      </c>
      <c r="D14" s="24">
        <f t="shared" si="0"/>
        <v>687</v>
      </c>
      <c r="E14" s="24">
        <f t="shared" si="1"/>
        <v>82.44</v>
      </c>
      <c r="F14" s="24">
        <f t="shared" si="2"/>
        <v>48.09</v>
      </c>
      <c r="G14" s="24">
        <f t="shared" si="3"/>
        <v>817.53</v>
      </c>
      <c r="H14" s="24">
        <f t="shared" si="4"/>
        <v>44.655</v>
      </c>
      <c r="I14" s="24">
        <f t="shared" si="5"/>
        <v>27.48</v>
      </c>
      <c r="J14" s="24">
        <f t="shared" si="6"/>
        <v>72.135</v>
      </c>
      <c r="K14" s="24">
        <f t="shared" si="7"/>
        <v>745.395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1" sqref="A1:H8"/>
    </sheetView>
  </sheetViews>
  <sheetFormatPr defaultColWidth="11" defaultRowHeight="14.4" outlineLevelRow="6" outlineLevelCol="7"/>
  <sheetData>
    <row r="1" spans="1:8">
      <c r="A1" s="18" t="s">
        <v>331</v>
      </c>
      <c r="B1" s="18" t="s">
        <v>332</v>
      </c>
      <c r="C1" s="18" t="s">
        <v>333</v>
      </c>
      <c r="D1" s="18" t="s">
        <v>334</v>
      </c>
      <c r="G1" s="18" t="s">
        <v>335</v>
      </c>
      <c r="H1" s="19">
        <f>C3-C2</f>
        <v>9</v>
      </c>
    </row>
    <row r="2" spans="1:8">
      <c r="A2" s="20" t="s">
        <v>336</v>
      </c>
      <c r="B2" s="21">
        <v>26795</v>
      </c>
      <c r="C2" s="19">
        <f>2025-1973</f>
        <v>52</v>
      </c>
      <c r="D2" s="22">
        <f>2001-1973</f>
        <v>28</v>
      </c>
      <c r="G2" s="19" t="s">
        <v>337</v>
      </c>
      <c r="H2" s="19">
        <f>2025-2009</f>
        <v>16</v>
      </c>
    </row>
    <row r="3" spans="1:8">
      <c r="A3" s="20" t="s">
        <v>338</v>
      </c>
      <c r="B3" s="21">
        <v>23642</v>
      </c>
      <c r="C3" s="19">
        <f>2025-1964</f>
        <v>61</v>
      </c>
      <c r="D3" s="22">
        <f>2001-1964</f>
        <v>37</v>
      </c>
      <c r="G3" s="19" t="s">
        <v>339</v>
      </c>
      <c r="H3" s="19">
        <f>C6-C5</f>
        <v>8</v>
      </c>
    </row>
    <row r="4" spans="1:4">
      <c r="A4" s="20" t="s">
        <v>340</v>
      </c>
      <c r="B4" s="21">
        <v>30290</v>
      </c>
      <c r="C4" s="19">
        <f>2025-1982</f>
        <v>43</v>
      </c>
      <c r="D4" s="22">
        <f>2001-1982</f>
        <v>19</v>
      </c>
    </row>
    <row r="5" spans="1:4">
      <c r="A5" s="20" t="s">
        <v>341</v>
      </c>
      <c r="B5" s="21">
        <v>31853</v>
      </c>
      <c r="C5" s="19">
        <f>2025-1987</f>
        <v>38</v>
      </c>
      <c r="D5" s="19">
        <f>2001-1987</f>
        <v>14</v>
      </c>
    </row>
    <row r="6" spans="1:4">
      <c r="A6" s="20" t="s">
        <v>342</v>
      </c>
      <c r="B6" s="21" t="s">
        <v>343</v>
      </c>
      <c r="C6" s="19">
        <f>2025-1979</f>
        <v>46</v>
      </c>
      <c r="D6" s="19">
        <f>2001-1979</f>
        <v>22</v>
      </c>
    </row>
    <row r="7" spans="1:4">
      <c r="A7" s="20" t="s">
        <v>337</v>
      </c>
      <c r="B7" s="21">
        <v>35111</v>
      </c>
      <c r="C7" s="19">
        <f>2025-1996</f>
        <v>29</v>
      </c>
      <c r="D7" s="19">
        <f>2001-1996</f>
        <v>5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G9" sqref="G9"/>
    </sheetView>
  </sheetViews>
  <sheetFormatPr defaultColWidth="11" defaultRowHeight="14.4" outlineLevelCol="5"/>
  <cols>
    <col min="2" max="2" width="9.13888888888889" customWidth="1"/>
    <col min="3" max="3" width="14.5740740740741" customWidth="1"/>
  </cols>
  <sheetData>
    <row r="1" ht="28.8" spans="1:6">
      <c r="A1" s="1" t="s">
        <v>344</v>
      </c>
      <c r="B1" s="1" t="s">
        <v>345</v>
      </c>
      <c r="C1" s="2" t="s">
        <v>346</v>
      </c>
      <c r="D1" s="2" t="s">
        <v>347</v>
      </c>
      <c r="E1" s="3" t="s">
        <v>348</v>
      </c>
      <c r="F1" s="2" t="s">
        <v>349</v>
      </c>
    </row>
    <row r="2" spans="1:6">
      <c r="A2" s="4" t="s">
        <v>350</v>
      </c>
      <c r="B2" s="4" t="s">
        <v>351</v>
      </c>
      <c r="C2" s="5">
        <v>12.2615803815</v>
      </c>
      <c r="D2" s="6">
        <f>C2</f>
        <v>12.2615803815</v>
      </c>
      <c r="E2" s="7">
        <v>12.2615803815</v>
      </c>
      <c r="F2" s="8">
        <v>12.2615803815</v>
      </c>
    </row>
    <row r="3" spans="1:6">
      <c r="A3" s="4" t="s">
        <v>352</v>
      </c>
      <c r="B3" s="4" t="s">
        <v>353</v>
      </c>
      <c r="C3" s="9">
        <v>22.972972973</v>
      </c>
      <c r="D3" s="6">
        <f>C3</f>
        <v>22.972972973</v>
      </c>
      <c r="E3" s="10">
        <v>22.972972973</v>
      </c>
      <c r="F3" s="11">
        <v>22.972972973</v>
      </c>
    </row>
    <row r="4" spans="1:6">
      <c r="A4" s="4" t="s">
        <v>354</v>
      </c>
      <c r="B4" s="4" t="s">
        <v>355</v>
      </c>
      <c r="C4" s="5">
        <v>10.6175514626</v>
      </c>
      <c r="D4" s="6">
        <f>C4</f>
        <v>10.6175514626</v>
      </c>
      <c r="E4" s="7">
        <v>10.6175514626</v>
      </c>
      <c r="F4" s="8">
        <v>10.6175514626</v>
      </c>
    </row>
    <row r="5" spans="1:6">
      <c r="A5" s="4" t="s">
        <v>356</v>
      </c>
      <c r="B5" s="4" t="s">
        <v>357</v>
      </c>
      <c r="C5" s="5">
        <v>12.125984252</v>
      </c>
      <c r="D5" s="6">
        <v>12.125984252</v>
      </c>
      <c r="E5" s="7">
        <v>12.125984252</v>
      </c>
      <c r="F5" s="8">
        <v>12.125984252</v>
      </c>
    </row>
    <row r="6" spans="1:6">
      <c r="A6" s="4" t="s">
        <v>358</v>
      </c>
      <c r="B6" s="4" t="s">
        <v>359</v>
      </c>
      <c r="C6" s="5">
        <v>6.5217391304</v>
      </c>
      <c r="D6" s="6">
        <v>6.5217391304</v>
      </c>
      <c r="E6" s="7">
        <v>6.5217391304</v>
      </c>
      <c r="F6" s="8">
        <v>6.5217391304</v>
      </c>
    </row>
    <row r="7" spans="1:6">
      <c r="A7" s="4" t="s">
        <v>360</v>
      </c>
      <c r="B7" s="4" t="s">
        <v>361</v>
      </c>
      <c r="C7" s="5">
        <v>7.4626865672</v>
      </c>
      <c r="D7" s="6">
        <v>7.4626865672</v>
      </c>
      <c r="E7" s="7">
        <v>7.4626865672</v>
      </c>
      <c r="F7" s="8">
        <v>7.4626865672</v>
      </c>
    </row>
    <row r="8" spans="1:6">
      <c r="A8" s="4" t="s">
        <v>362</v>
      </c>
      <c r="B8" s="4" t="s">
        <v>363</v>
      </c>
      <c r="C8" s="5">
        <v>22.6618705036</v>
      </c>
      <c r="D8" s="6">
        <v>22.6618705036</v>
      </c>
      <c r="E8" s="7">
        <v>22.6618705036</v>
      </c>
      <c r="F8" s="8">
        <v>22.6618705036</v>
      </c>
    </row>
    <row r="9" ht="28.8" spans="1:6">
      <c r="A9" s="4" t="s">
        <v>364</v>
      </c>
      <c r="B9" s="4" t="s">
        <v>365</v>
      </c>
      <c r="C9" s="5">
        <v>7.3212034785</v>
      </c>
      <c r="D9" s="6">
        <v>7.3212034785</v>
      </c>
      <c r="E9" s="7">
        <v>7.3212034785</v>
      </c>
      <c r="F9" s="8">
        <v>7.3212034785</v>
      </c>
    </row>
    <row r="10" spans="1:6">
      <c r="A10" s="12" t="s">
        <v>366</v>
      </c>
      <c r="B10" s="13"/>
      <c r="C10" s="14">
        <f>SUM(C2:C9)</f>
        <v>101.9455887488</v>
      </c>
      <c r="D10" s="15">
        <f>SUM(D2:D9)</f>
        <v>101.9455887488</v>
      </c>
      <c r="E10" s="16">
        <f>SUM(E2:E9)</f>
        <v>101.9455887488</v>
      </c>
      <c r="F10" s="17">
        <f>SUM(F2:F9)</f>
        <v>101.9455887488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4.4"/>
  <sheetData/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L2" sqref="L2"/>
    </sheetView>
  </sheetViews>
  <sheetFormatPr defaultColWidth="10.712962962963" defaultRowHeight="14.4" outlineLevelRow="7"/>
  <cols>
    <col min="1" max="1" width="5.28703703703704" customWidth="1"/>
    <col min="7" max="7" width="13.4259259259259" customWidth="1"/>
  </cols>
  <sheetData>
    <row r="1" spans="1:10">
      <c r="A1" s="120" t="s">
        <v>60</v>
      </c>
      <c r="B1" s="121" t="s">
        <v>61</v>
      </c>
      <c r="C1" s="121" t="s">
        <v>62</v>
      </c>
      <c r="D1" s="121" t="s">
        <v>63</v>
      </c>
      <c r="E1" s="121" t="s">
        <v>64</v>
      </c>
      <c r="F1" s="121" t="s">
        <v>65</v>
      </c>
      <c r="G1" s="121" t="s">
        <v>66</v>
      </c>
      <c r="H1" s="121" t="s">
        <v>67</v>
      </c>
      <c r="I1" s="121" t="s">
        <v>68</v>
      </c>
      <c r="J1" s="121" t="s">
        <v>69</v>
      </c>
    </row>
    <row r="2" spans="1:10">
      <c r="A2" s="24">
        <v>-3</v>
      </c>
      <c r="B2" s="24">
        <f>2*A2</f>
        <v>-6</v>
      </c>
      <c r="C2" s="24">
        <f>-3*A2-2</f>
        <v>7</v>
      </c>
      <c r="D2" s="24">
        <f>A2*A2</f>
        <v>9</v>
      </c>
      <c r="E2" s="24">
        <f>A2*A2+2</f>
        <v>11</v>
      </c>
      <c r="F2" s="24">
        <f>(A2*A2)+(5*A2)+3</f>
        <v>-3</v>
      </c>
      <c r="G2" s="24">
        <f>(A2*A2*A2)+(3*(A2*A2))+2*A2+1</f>
        <v>-5</v>
      </c>
      <c r="H2" s="24">
        <f>POWER(2,A2)</f>
        <v>0.125</v>
      </c>
      <c r="I2" s="24">
        <f>SIN(A2)</f>
        <v>-0.141120008059867</v>
      </c>
      <c r="J2" s="24">
        <f>ABS(A2)</f>
        <v>3</v>
      </c>
    </row>
    <row r="3" spans="1:10">
      <c r="A3" s="24">
        <v>-2</v>
      </c>
      <c r="B3" s="24">
        <f t="shared" ref="B3:B8" si="0">2*A3</f>
        <v>-4</v>
      </c>
      <c r="C3" s="24">
        <f t="shared" ref="C3:C8" si="1">-3*A3-2</f>
        <v>4</v>
      </c>
      <c r="D3" s="24">
        <f t="shared" ref="D3:D8" si="2">A3*A3</f>
        <v>4</v>
      </c>
      <c r="E3" s="24">
        <f t="shared" ref="E3:E8" si="3">A3*A3+2</f>
        <v>6</v>
      </c>
      <c r="F3" s="24">
        <f t="shared" ref="F3:F8" si="4">(A3*A3)+(5*A3)+3</f>
        <v>-3</v>
      </c>
      <c r="G3" s="24">
        <f t="shared" ref="G3:G8" si="5">(A3*A3*A3)+(3*(A3*A3))+2*A3+1</f>
        <v>1</v>
      </c>
      <c r="H3" s="24">
        <f t="shared" ref="H3:H8" si="6">POWER(2,A3)</f>
        <v>0.25</v>
      </c>
      <c r="I3" s="24">
        <f t="shared" ref="I3:I8" si="7">SIN(A3)</f>
        <v>-0.909297426825682</v>
      </c>
      <c r="J3" s="24">
        <f t="shared" ref="J3:J8" si="8">ABS(A3)</f>
        <v>2</v>
      </c>
    </row>
    <row r="4" spans="1:10">
      <c r="A4" s="24">
        <v>-1</v>
      </c>
      <c r="B4" s="24">
        <f t="shared" si="0"/>
        <v>-2</v>
      </c>
      <c r="C4" s="24">
        <f t="shared" si="1"/>
        <v>1</v>
      </c>
      <c r="D4" s="24">
        <f t="shared" si="2"/>
        <v>1</v>
      </c>
      <c r="E4" s="24">
        <f t="shared" si="3"/>
        <v>3</v>
      </c>
      <c r="F4" s="24">
        <f t="shared" si="4"/>
        <v>-1</v>
      </c>
      <c r="G4" s="24">
        <f t="shared" si="5"/>
        <v>1</v>
      </c>
      <c r="H4" s="24">
        <f t="shared" si="6"/>
        <v>0.5</v>
      </c>
      <c r="I4" s="24">
        <f t="shared" si="7"/>
        <v>-0.841470984807897</v>
      </c>
      <c r="J4" s="24">
        <f t="shared" si="8"/>
        <v>1</v>
      </c>
    </row>
    <row r="5" spans="1:10">
      <c r="A5" s="24">
        <v>0</v>
      </c>
      <c r="B5" s="24">
        <f t="shared" si="0"/>
        <v>0</v>
      </c>
      <c r="C5" s="24">
        <f t="shared" si="1"/>
        <v>-2</v>
      </c>
      <c r="D5" s="24">
        <f t="shared" si="2"/>
        <v>0</v>
      </c>
      <c r="E5" s="24">
        <f t="shared" si="3"/>
        <v>2</v>
      </c>
      <c r="F5" s="24">
        <f t="shared" si="4"/>
        <v>3</v>
      </c>
      <c r="G5" s="24">
        <f t="shared" si="5"/>
        <v>1</v>
      </c>
      <c r="H5" s="24">
        <f t="shared" si="6"/>
        <v>1</v>
      </c>
      <c r="I5" s="24">
        <f t="shared" si="7"/>
        <v>0</v>
      </c>
      <c r="J5" s="24">
        <f t="shared" si="8"/>
        <v>0</v>
      </c>
    </row>
    <row r="6" spans="1:10">
      <c r="A6" s="24">
        <v>1</v>
      </c>
      <c r="B6" s="24">
        <f t="shared" si="0"/>
        <v>2</v>
      </c>
      <c r="C6" s="24">
        <f t="shared" si="1"/>
        <v>-5</v>
      </c>
      <c r="D6" s="24">
        <f t="shared" si="2"/>
        <v>1</v>
      </c>
      <c r="E6" s="24">
        <f t="shared" si="3"/>
        <v>3</v>
      </c>
      <c r="F6" s="24">
        <f t="shared" si="4"/>
        <v>9</v>
      </c>
      <c r="G6" s="24">
        <f t="shared" si="5"/>
        <v>7</v>
      </c>
      <c r="H6" s="24">
        <f t="shared" si="6"/>
        <v>2</v>
      </c>
      <c r="I6" s="24">
        <f t="shared" si="7"/>
        <v>0.841470984807897</v>
      </c>
      <c r="J6" s="24">
        <f t="shared" si="8"/>
        <v>1</v>
      </c>
    </row>
    <row r="7" spans="1:10">
      <c r="A7" s="24">
        <v>2</v>
      </c>
      <c r="B7" s="24">
        <f t="shared" si="0"/>
        <v>4</v>
      </c>
      <c r="C7" s="24">
        <f t="shared" si="1"/>
        <v>-8</v>
      </c>
      <c r="D7" s="24">
        <f t="shared" si="2"/>
        <v>4</v>
      </c>
      <c r="E7" s="24">
        <f t="shared" si="3"/>
        <v>6</v>
      </c>
      <c r="F7" s="24">
        <f t="shared" si="4"/>
        <v>17</v>
      </c>
      <c r="G7" s="24">
        <f t="shared" si="5"/>
        <v>25</v>
      </c>
      <c r="H7" s="24">
        <f t="shared" si="6"/>
        <v>4</v>
      </c>
      <c r="I7" s="24">
        <f t="shared" si="7"/>
        <v>0.909297426825682</v>
      </c>
      <c r="J7" s="24">
        <f t="shared" si="8"/>
        <v>2</v>
      </c>
    </row>
    <row r="8" spans="1:10">
      <c r="A8" s="24">
        <v>3</v>
      </c>
      <c r="B8" s="24">
        <f t="shared" si="0"/>
        <v>6</v>
      </c>
      <c r="C8" s="24">
        <f t="shared" si="1"/>
        <v>-11</v>
      </c>
      <c r="D8" s="24">
        <f t="shared" si="2"/>
        <v>9</v>
      </c>
      <c r="E8" s="24">
        <f t="shared" si="3"/>
        <v>11</v>
      </c>
      <c r="F8" s="24">
        <f t="shared" si="4"/>
        <v>27</v>
      </c>
      <c r="G8" s="24">
        <f t="shared" si="5"/>
        <v>61</v>
      </c>
      <c r="H8" s="24">
        <f t="shared" si="6"/>
        <v>8</v>
      </c>
      <c r="I8" s="24">
        <f t="shared" si="7"/>
        <v>0.141120008059867</v>
      </c>
      <c r="J8" s="24">
        <f t="shared" si="8"/>
        <v>3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H13" sqref="H13"/>
    </sheetView>
  </sheetViews>
  <sheetFormatPr defaultColWidth="11" defaultRowHeight="14.4" outlineLevelCol="7"/>
  <sheetData>
    <row r="1" spans="1:8">
      <c r="A1" s="94" t="s">
        <v>70</v>
      </c>
      <c r="B1" s="94"/>
      <c r="C1" s="94"/>
      <c r="H1" s="91"/>
    </row>
    <row r="2" spans="8:8">
      <c r="H2" s="91"/>
    </row>
    <row r="3" ht="43.2" spans="1:8">
      <c r="A3" s="116" t="s">
        <v>71</v>
      </c>
      <c r="B3" s="116" t="s">
        <v>72</v>
      </c>
      <c r="C3" s="116" t="s">
        <v>73</v>
      </c>
      <c r="D3" s="117" t="s">
        <v>74</v>
      </c>
      <c r="E3" s="117" t="s">
        <v>75</v>
      </c>
      <c r="F3" s="117" t="s">
        <v>76</v>
      </c>
      <c r="G3" s="117" t="s">
        <v>77</v>
      </c>
      <c r="H3" s="117" t="s">
        <v>78</v>
      </c>
    </row>
    <row r="4" spans="1:8">
      <c r="A4" s="95" t="s">
        <v>79</v>
      </c>
      <c r="B4" s="104">
        <v>120</v>
      </c>
      <c r="C4" s="104">
        <v>250</v>
      </c>
      <c r="D4" s="104">
        <v>80</v>
      </c>
      <c r="E4" s="104">
        <v>130</v>
      </c>
      <c r="F4" s="24">
        <f>(B4+D4+E4+C4)*7</f>
        <v>4060</v>
      </c>
      <c r="G4" s="104">
        <f>F4+$B$8</f>
        <v>4620</v>
      </c>
      <c r="H4" s="118">
        <f>F4+$B$9</f>
        <v>4730</v>
      </c>
    </row>
    <row r="5" spans="1:8">
      <c r="A5" s="95" t="s">
        <v>80</v>
      </c>
      <c r="B5" s="104">
        <v>150</v>
      </c>
      <c r="C5" s="104">
        <v>200</v>
      </c>
      <c r="D5" s="104">
        <v>70</v>
      </c>
      <c r="E5" s="104">
        <v>150</v>
      </c>
      <c r="F5" s="24">
        <f>(B5+D5+E5+C5)*7</f>
        <v>3990</v>
      </c>
      <c r="G5" s="104">
        <f t="shared" ref="G5:G6" si="0">F5+$B$8</f>
        <v>4550</v>
      </c>
      <c r="H5" s="118">
        <f t="shared" ref="H5:H6" si="1">F5+$B$9</f>
        <v>4660</v>
      </c>
    </row>
    <row r="6" spans="1:8">
      <c r="A6" s="95" t="s">
        <v>81</v>
      </c>
      <c r="B6" s="104">
        <v>110</v>
      </c>
      <c r="C6" s="104">
        <v>230</v>
      </c>
      <c r="D6" s="104">
        <v>100</v>
      </c>
      <c r="E6" s="104">
        <v>120</v>
      </c>
      <c r="F6" s="24">
        <f t="shared" ref="F6" si="2">(B6+D6+E6+C6)*7</f>
        <v>3920</v>
      </c>
      <c r="G6" s="104">
        <f t="shared" si="0"/>
        <v>4480</v>
      </c>
      <c r="H6" s="118">
        <f t="shared" si="1"/>
        <v>4590</v>
      </c>
    </row>
    <row r="7" spans="8:8">
      <c r="H7" s="91"/>
    </row>
    <row r="8" spans="1:8">
      <c r="A8" s="119" t="s">
        <v>82</v>
      </c>
      <c r="B8" s="104">
        <v>560</v>
      </c>
      <c r="H8" s="91"/>
    </row>
    <row r="9" spans="1:8">
      <c r="A9" s="119" t="s">
        <v>83</v>
      </c>
      <c r="B9" s="104">
        <v>670</v>
      </c>
      <c r="H9" s="91"/>
    </row>
  </sheetData>
  <mergeCells count="1">
    <mergeCell ref="A1:C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8"/>
  <sheetViews>
    <sheetView workbookViewId="0">
      <selection activeCell="J13" sqref="J13"/>
    </sheetView>
  </sheetViews>
  <sheetFormatPr defaultColWidth="11" defaultRowHeight="14.4" outlineLevelRow="7" outlineLevelCol="6"/>
  <sheetData>
    <row r="1" spans="4:5">
      <c r="D1" s="86" t="s">
        <v>84</v>
      </c>
      <c r="E1" s="86"/>
    </row>
    <row r="2" ht="15.15"/>
    <row r="3" ht="15.15" spans="2:7">
      <c r="B3" s="107"/>
      <c r="C3" s="108" t="s">
        <v>85</v>
      </c>
      <c r="D3" s="108" t="s">
        <v>86</v>
      </c>
      <c r="E3" s="108" t="s">
        <v>87</v>
      </c>
      <c r="F3" s="108" t="s">
        <v>88</v>
      </c>
      <c r="G3" s="109" t="s">
        <v>89</v>
      </c>
    </row>
    <row r="4" spans="2:7">
      <c r="B4" s="110" t="s">
        <v>90</v>
      </c>
      <c r="C4" s="111">
        <v>5.46</v>
      </c>
      <c r="D4" s="111">
        <v>2.06</v>
      </c>
      <c r="E4" s="111">
        <v>4.39</v>
      </c>
      <c r="F4" s="111">
        <v>3.9</v>
      </c>
      <c r="G4" s="112">
        <v>6.78</v>
      </c>
    </row>
    <row r="5" spans="2:7">
      <c r="B5" s="110" t="s">
        <v>91</v>
      </c>
      <c r="C5" s="111">
        <v>2</v>
      </c>
      <c r="D5" s="111">
        <v>0</v>
      </c>
      <c r="E5" s="111">
        <v>0.05</v>
      </c>
      <c r="F5" s="111">
        <v>0</v>
      </c>
      <c r="G5" s="112">
        <v>4.86</v>
      </c>
    </row>
    <row r="6" spans="2:7">
      <c r="B6" s="110" t="s">
        <v>92</v>
      </c>
      <c r="C6" s="111">
        <v>3.5</v>
      </c>
      <c r="D6" s="111">
        <v>1.23</v>
      </c>
      <c r="E6" s="111">
        <v>3.19</v>
      </c>
      <c r="F6" s="111">
        <v>3</v>
      </c>
      <c r="G6" s="112">
        <v>2.45</v>
      </c>
    </row>
    <row r="7" ht="15.15" spans="2:7">
      <c r="B7" s="113" t="s">
        <v>93</v>
      </c>
      <c r="C7" s="114">
        <v>0.54</v>
      </c>
      <c r="D7" s="114">
        <v>1.3</v>
      </c>
      <c r="E7" s="114">
        <v>0.05</v>
      </c>
      <c r="F7" s="114">
        <v>0</v>
      </c>
      <c r="G7" s="115">
        <v>1</v>
      </c>
    </row>
    <row r="8" ht="15.15"/>
  </sheetData>
  <mergeCells count="1">
    <mergeCell ref="D1:E1"/>
  </mergeCells>
  <pageMargins left="0.7" right="0.7" top="0.75" bottom="0.75" header="0.3" footer="0.3"/>
  <pageSetup paperSize="1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7"/>
  <sheetViews>
    <sheetView workbookViewId="0">
      <selection activeCell="M17" sqref="M17"/>
    </sheetView>
  </sheetViews>
  <sheetFormatPr defaultColWidth="11" defaultRowHeight="14.4" outlineLevelRow="6" outlineLevelCol="4"/>
  <cols>
    <col min="3" max="5" width="12.287037037037" customWidth="1"/>
  </cols>
  <sheetData>
    <row r="2" spans="3:5">
      <c r="C2" s="86" t="s">
        <v>94</v>
      </c>
      <c r="D2" s="86"/>
      <c r="E2" s="86"/>
    </row>
    <row r="3" spans="2:5">
      <c r="B3" s="105"/>
      <c r="C3" s="105" t="s">
        <v>95</v>
      </c>
      <c r="D3" s="105" t="s">
        <v>96</v>
      </c>
      <c r="E3" s="105" t="s">
        <v>97</v>
      </c>
    </row>
    <row r="4" spans="2:5">
      <c r="B4" s="105" t="s">
        <v>98</v>
      </c>
      <c r="C4" s="105">
        <v>62</v>
      </c>
      <c r="D4" s="105">
        <v>61</v>
      </c>
      <c r="E4" s="105">
        <v>96</v>
      </c>
    </row>
    <row r="5" spans="2:5">
      <c r="B5" s="105" t="s">
        <v>99</v>
      </c>
      <c r="C5" s="105">
        <v>86</v>
      </c>
      <c r="D5" s="105">
        <v>137</v>
      </c>
      <c r="E5" s="105">
        <v>43</v>
      </c>
    </row>
    <row r="6" spans="2:5">
      <c r="B6" s="105" t="s">
        <v>100</v>
      </c>
      <c r="C6" s="105">
        <v>26</v>
      </c>
      <c r="D6" s="105">
        <v>49</v>
      </c>
      <c r="E6" s="105">
        <v>66</v>
      </c>
    </row>
    <row r="7" spans="2:5">
      <c r="B7" s="106" t="s">
        <v>101</v>
      </c>
      <c r="C7" s="105">
        <v>174</v>
      </c>
      <c r="D7" s="105">
        <v>247</v>
      </c>
      <c r="E7" s="105">
        <v>205</v>
      </c>
    </row>
  </sheetData>
  <mergeCells count="1">
    <mergeCell ref="C2:E2"/>
  </mergeCells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4"/>
  <sheetViews>
    <sheetView workbookViewId="0">
      <selection activeCell="K12" sqref="K12"/>
    </sheetView>
  </sheetViews>
  <sheetFormatPr defaultColWidth="11" defaultRowHeight="14.4" outlineLevelRow="3" outlineLevelCol="3"/>
  <sheetData>
    <row r="2" spans="3:4">
      <c r="C2" s="95" t="s">
        <v>102</v>
      </c>
      <c r="D2" s="95" t="s">
        <v>103</v>
      </c>
    </row>
    <row r="3" spans="2:4">
      <c r="B3" s="95" t="s">
        <v>104</v>
      </c>
      <c r="C3" s="24">
        <v>23</v>
      </c>
      <c r="D3" s="24">
        <v>45</v>
      </c>
    </row>
    <row r="4" spans="2:4">
      <c r="B4" s="95" t="s">
        <v>105</v>
      </c>
      <c r="C4" s="24">
        <v>55</v>
      </c>
      <c r="D4" s="24">
        <v>22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6"/>
  <sheetViews>
    <sheetView workbookViewId="0">
      <selection activeCell="K13" sqref="K13"/>
    </sheetView>
  </sheetViews>
  <sheetFormatPr defaultColWidth="11" defaultRowHeight="14.4" outlineLevelRow="5" outlineLevelCol="2"/>
  <sheetData>
    <row r="2" spans="2:3">
      <c r="B2" s="86" t="s">
        <v>106</v>
      </c>
      <c r="C2" s="86"/>
    </row>
    <row r="3" spans="2:3">
      <c r="B3" s="24" t="s">
        <v>107</v>
      </c>
      <c r="C3" s="24">
        <v>455</v>
      </c>
    </row>
    <row r="4" spans="2:3">
      <c r="B4" s="24" t="s">
        <v>108</v>
      </c>
      <c r="C4" s="24">
        <v>315</v>
      </c>
    </row>
    <row r="5" spans="2:3">
      <c r="B5" s="24" t="s">
        <v>109</v>
      </c>
      <c r="C5" s="24">
        <v>250</v>
      </c>
    </row>
    <row r="6" spans="2:3">
      <c r="B6" s="24" t="s">
        <v>110</v>
      </c>
      <c r="C6" s="24">
        <v>500</v>
      </c>
    </row>
  </sheetData>
  <mergeCells count="1">
    <mergeCell ref="B2:C2"/>
  </mergeCells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zoomScale="80" zoomScaleNormal="80" workbookViewId="0">
      <selection activeCell="I8" sqref="I8"/>
    </sheetView>
  </sheetViews>
  <sheetFormatPr defaultColWidth="11" defaultRowHeight="14.4" outlineLevelCol="5"/>
  <sheetData>
    <row r="1" spans="1:2">
      <c r="A1" s="101" t="s">
        <v>111</v>
      </c>
      <c r="B1" s="101"/>
    </row>
    <row r="3" ht="28.8" spans="1:2">
      <c r="A3" s="75" t="s">
        <v>112</v>
      </c>
      <c r="B3" s="102">
        <v>0.1</v>
      </c>
    </row>
    <row r="4" ht="28.8" spans="1:2">
      <c r="A4" s="75" t="s">
        <v>113</v>
      </c>
      <c r="B4" s="102">
        <v>0.05</v>
      </c>
    </row>
    <row r="6" ht="43.2" spans="1:6">
      <c r="A6" s="103" t="s">
        <v>114</v>
      </c>
      <c r="B6" s="103" t="s">
        <v>115</v>
      </c>
      <c r="C6" s="103" t="s">
        <v>116</v>
      </c>
      <c r="D6" s="103" t="s">
        <v>117</v>
      </c>
      <c r="E6" s="103" t="s">
        <v>118</v>
      </c>
      <c r="F6" s="103" t="s">
        <v>119</v>
      </c>
    </row>
    <row r="7" spans="1:6">
      <c r="A7" s="24" t="s">
        <v>120</v>
      </c>
      <c r="B7" s="104">
        <v>120</v>
      </c>
      <c r="C7" s="24">
        <f>B7*$B$3</f>
        <v>12</v>
      </c>
      <c r="D7" s="24">
        <f>B7*$B$4</f>
        <v>6</v>
      </c>
      <c r="E7" s="104">
        <f>B7+C7</f>
        <v>132</v>
      </c>
      <c r="F7" s="104">
        <f>B7-D7</f>
        <v>114</v>
      </c>
    </row>
    <row r="8" spans="1:6">
      <c r="A8" s="24" t="s">
        <v>121</v>
      </c>
      <c r="B8" s="104">
        <v>50</v>
      </c>
      <c r="C8" s="24">
        <f t="shared" ref="C8:C13" si="0">B8*$B$3</f>
        <v>5</v>
      </c>
      <c r="D8" s="24">
        <f t="shared" ref="D8:D13" si="1">B8*$B$4</f>
        <v>2.5</v>
      </c>
      <c r="E8" s="104">
        <f t="shared" ref="E8:E13" si="2">B8+C8</f>
        <v>55</v>
      </c>
      <c r="F8" s="104">
        <f t="shared" ref="F8:F13" si="3">B8-D8</f>
        <v>47.5</v>
      </c>
    </row>
    <row r="9" spans="1:6">
      <c r="A9" s="24" t="s">
        <v>122</v>
      </c>
      <c r="B9" s="104">
        <v>75</v>
      </c>
      <c r="C9" s="24">
        <f t="shared" si="0"/>
        <v>7.5</v>
      </c>
      <c r="D9" s="24">
        <f t="shared" si="1"/>
        <v>3.75</v>
      </c>
      <c r="E9" s="104">
        <f t="shared" si="2"/>
        <v>82.5</v>
      </c>
      <c r="F9" s="104">
        <f t="shared" si="3"/>
        <v>71.25</v>
      </c>
    </row>
    <row r="10" spans="1:6">
      <c r="A10" s="24" t="s">
        <v>123</v>
      </c>
      <c r="B10" s="104">
        <v>240</v>
      </c>
      <c r="C10" s="24">
        <f t="shared" si="0"/>
        <v>24</v>
      </c>
      <c r="D10" s="24">
        <f t="shared" si="1"/>
        <v>12</v>
      </c>
      <c r="E10" s="104">
        <f t="shared" si="2"/>
        <v>264</v>
      </c>
      <c r="F10" s="104">
        <f t="shared" si="3"/>
        <v>228</v>
      </c>
    </row>
    <row r="11" spans="1:6">
      <c r="A11" s="24" t="s">
        <v>124</v>
      </c>
      <c r="B11" s="104">
        <v>310</v>
      </c>
      <c r="C11" s="24">
        <f t="shared" si="0"/>
        <v>31</v>
      </c>
      <c r="D11" s="24">
        <f t="shared" si="1"/>
        <v>15.5</v>
      </c>
      <c r="E11" s="104">
        <f t="shared" si="2"/>
        <v>341</v>
      </c>
      <c r="F11" s="104">
        <f t="shared" si="3"/>
        <v>294.5</v>
      </c>
    </row>
    <row r="12" spans="1:6">
      <c r="A12" s="24" t="s">
        <v>125</v>
      </c>
      <c r="B12" s="104">
        <v>25</v>
      </c>
      <c r="C12" s="24">
        <f t="shared" si="0"/>
        <v>2.5</v>
      </c>
      <c r="D12" s="24">
        <f t="shared" si="1"/>
        <v>1.25</v>
      </c>
      <c r="E12" s="104">
        <f t="shared" si="2"/>
        <v>27.5</v>
      </c>
      <c r="F12" s="104">
        <f t="shared" si="3"/>
        <v>23.75</v>
      </c>
    </row>
    <row r="13" spans="1:6">
      <c r="A13" s="24" t="s">
        <v>126</v>
      </c>
      <c r="B13" s="104">
        <v>130</v>
      </c>
      <c r="C13" s="24">
        <f t="shared" si="0"/>
        <v>13</v>
      </c>
      <c r="D13" s="24">
        <f t="shared" si="1"/>
        <v>6.5</v>
      </c>
      <c r="E13" s="104">
        <f t="shared" si="2"/>
        <v>143</v>
      </c>
      <c r="F13" s="104">
        <f t="shared" si="3"/>
        <v>123.5</v>
      </c>
    </row>
  </sheetData>
  <mergeCells count="1">
    <mergeCell ref="A1:B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HOJA1</vt:lpstr>
      <vt:lpstr>Hoja2</vt:lpstr>
      <vt:lpstr>Hoja3</vt:lpstr>
      <vt:lpstr>Hoja4.</vt:lpstr>
      <vt:lpstr>Hoja5..</vt:lpstr>
      <vt:lpstr>Hoja6.</vt:lpstr>
      <vt:lpstr>Hoja7.</vt:lpstr>
      <vt:lpstr>Hoja8.</vt:lpstr>
      <vt:lpstr>Hoja9.</vt:lpstr>
      <vt:lpstr>Hoja9.1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  <vt:lpstr>Hoja25</vt:lpstr>
      <vt:lpstr>Hoja26</vt:lpstr>
      <vt:lpstr>Hoja27</vt:lpstr>
      <vt:lpstr>Hoja28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MARQUEZ</dc:creator>
  <cp:lastModifiedBy>michm</cp:lastModifiedBy>
  <dcterms:created xsi:type="dcterms:W3CDTF">2025-02-25T18:15:00Z</dcterms:created>
  <dcterms:modified xsi:type="dcterms:W3CDTF">2025-05-20T03:18:35Z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DA9A0E01E0C943B29108A672B15F8AFD_12</vt:lpwstr>
  </property>
  <property fmtid="{D5CDD505-2E9C-101B-9397-08002B2CF9AE}" pid="3" name="KSOProductBuildVer">
    <vt:lpwstr>2058-12.2.0.21179</vt:lpwstr>
  </property>
</Properties>
</file>