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kl09\Documents\Data Analytics Bootcamp\Module 1\Challenge\"/>
    </mc:Choice>
  </mc:AlternateContent>
  <xr:revisionPtr revIDLastSave="0" documentId="13_ncr:1_{7422C87A-842C-430B-A8F1-C16F0F292E9C}" xr6:coauthVersionLast="45" xr6:coauthVersionMax="45" xr10:uidLastSave="{00000000-0000-0000-0000-000000000000}"/>
  <bookViews>
    <workbookView xWindow="-110" yWindow="-110" windowWidth="19420" windowHeight="10420" tabRatio="947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  <sheet name="Outcomes Based on Goals Chart" sheetId="4" r:id="rId4"/>
  </sheets>
  <definedNames>
    <definedName name="_xlnm._FilterDatabase" localSheetId="0" hidden="1">Kickstarter!$A$1:$U$4115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3" l="1"/>
  <c r="C13" i="3"/>
  <c r="D12" i="3" l="1"/>
  <c r="D11" i="3"/>
  <c r="D10" i="3"/>
  <c r="D9" i="3"/>
  <c r="D8" i="3"/>
  <c r="D7" i="3"/>
  <c r="D6" i="3"/>
  <c r="D5" i="3"/>
  <c r="D4" i="3"/>
  <c r="D3" i="3"/>
  <c r="C12" i="3"/>
  <c r="C11" i="3"/>
  <c r="C10" i="3"/>
  <c r="C9" i="3"/>
  <c r="C8" i="3"/>
  <c r="C7" i="3"/>
  <c r="C6" i="3"/>
  <c r="C5" i="3"/>
  <c r="C4" i="3"/>
  <c r="C3" i="3"/>
  <c r="E13" i="3"/>
  <c r="G13" i="3" s="1"/>
  <c r="B12" i="3"/>
  <c r="B11" i="3"/>
  <c r="B10" i="3"/>
  <c r="B9" i="3"/>
  <c r="B8" i="3"/>
  <c r="B7" i="3"/>
  <c r="B6" i="3"/>
  <c r="B5" i="3"/>
  <c r="B4" i="3"/>
  <c r="B3" i="3"/>
  <c r="B2" i="3"/>
  <c r="E2" i="3" s="1"/>
  <c r="G2" i="3" s="1"/>
  <c r="D13" i="3"/>
  <c r="D2" i="3"/>
  <c r="C2" i="3"/>
  <c r="E12" i="3" l="1"/>
  <c r="E10" i="3"/>
  <c r="G10" i="3" s="1"/>
  <c r="E9" i="3"/>
  <c r="G9" i="3" s="1"/>
  <c r="E8" i="3"/>
  <c r="F8" i="3" s="1"/>
  <c r="E7" i="3"/>
  <c r="G7" i="3" s="1"/>
  <c r="E4" i="3"/>
  <c r="G4" i="3" s="1"/>
  <c r="E3" i="3"/>
  <c r="G3" i="3" s="1"/>
  <c r="F12" i="3"/>
  <c r="G12" i="3"/>
  <c r="E11" i="3"/>
  <c r="G11" i="3" s="1"/>
  <c r="F9" i="3"/>
  <c r="E6" i="3"/>
  <c r="G6" i="3" s="1"/>
  <c r="E5" i="3"/>
  <c r="G5" i="3" s="1"/>
  <c r="F4" i="3"/>
  <c r="F2" i="3"/>
  <c r="F13" i="3"/>
  <c r="G8" i="3"/>
  <c r="H8" i="3"/>
  <c r="H1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2844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S2" i="1"/>
  <c r="U2" i="1" s="1"/>
  <c r="F10" i="3" l="1"/>
  <c r="H7" i="3"/>
  <c r="H6" i="3"/>
  <c r="F7" i="3"/>
  <c r="F3" i="3"/>
  <c r="H11" i="3"/>
  <c r="F11" i="3"/>
  <c r="F6" i="3"/>
  <c r="F5" i="3"/>
  <c r="H3" i="3"/>
  <c r="H9" i="3"/>
  <c r="H13" i="3"/>
  <c r="H10" i="3"/>
  <c r="H5" i="3"/>
  <c r="H4" i="3"/>
  <c r="H2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<sst xmlns="http://schemas.openxmlformats.org/spreadsheetml/2006/main" count="32975" uniqueCount="8400">
  <si>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</si>
  <si>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</si>
  <si>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</si>
  <si>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</si>
  <si>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</si>
  <si>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</si>
  <si>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</si>
  <si>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</si>
  <si>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</si>
  <si>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</si>
  <si>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</si>
  <si>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</si>
  <si>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</si>
  <si>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</si>
  <si>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</si>
  <si>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</si>
  <si>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</si>
  <si>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</si>
  <si>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</si>
  <si>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</si>
  <si>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</si>
  <si>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</si>
  <si>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</si>
  <si>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</si>
  <si>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</si>
  <si>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</si>
  <si>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</si>
  <si>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</si>
  <si>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</si>
  <si>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</si>
  <si>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</si>
  <si>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</si>
  <si>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</si>
  <si>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</si>
  <si>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</si>
  <si>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</si>
  <si>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</si>
  <si>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</si>
  <si>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</si>
  <si>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</si>
  <si>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</si>
  <si>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</si>
  <si>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</si>
  <si>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</si>
  <si>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</si>
  <si>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</si>
  <si>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</si>
  <si>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</si>
  <si>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</si>
  <si>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</si>
  <si>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</si>
  <si>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</si>
  <si>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</si>
  <si>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</si>
  <si>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</si>
  <si>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</si>
  <si>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</si>
  <si>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</si>
  <si>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</si>
  <si>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</si>
  <si>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</si>
  <si>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</si>
  <si>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</si>
  <si>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</si>
  <si>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</si>
  <si>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</si>
  <si>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</si>
  <si>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</si>
  <si>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</si>
  <si>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</si>
  <si>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</si>
  <si>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</si>
  <si>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</si>
  <si>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</si>
  <si>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</si>
  <si>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</si>
  <si>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</si>
  <si>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</si>
  <si>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</si>
  <si>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</si>
  <si>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</si>
  <si>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</si>
  <si>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</si>
  <si>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</si>
  <si>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</si>
  <si>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</si>
  <si>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</si>
  <si>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</si>
  <si>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</si>
  <si>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</si>
  <si>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</si>
  <si>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</si>
  <si>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</si>
  <si>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</si>
  <si>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</si>
  <si>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</si>
  <si>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</si>
  <si>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</si>
  <si>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</si>
  <si>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</si>
  <si>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</si>
  <si>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</si>
  <si>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</si>
  <si>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</si>
  <si>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</si>
  <si>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</si>
  <si>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</si>
  <si>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</si>
  <si>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</si>
  <si>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</si>
  <si>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</si>
  <si>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</si>
  <si>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</si>
  <si>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</si>
  <si>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</si>
  <si>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</si>
  <si>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</si>
  <si>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</si>
  <si>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</si>
  <si>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</si>
  <si>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</si>
  <si>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</si>
  <si>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</si>
  <si>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</si>
  <si>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</si>
  <si>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</si>
  <si>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</si>
  <si>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</si>
  <si>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</si>
  <si>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</si>
  <si>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</si>
  <si>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</si>
  <si>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</si>
  <si>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</si>
  <si>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</si>
  <si>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</si>
  <si>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</si>
  <si>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</si>
  <si>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</si>
  <si>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</si>
  <si>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</si>
  <si>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</si>
  <si>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</si>
  <si>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</si>
  <si>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</si>
  <si>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</si>
  <si>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</si>
  <si>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</si>
  <si>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</si>
  <si>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</si>
  <si>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</si>
  <si>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</si>
  <si>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</si>
  <si>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</si>
  <si>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</si>
  <si>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</si>
  <si>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</si>
  <si>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</si>
  <si>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</si>
  <si>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</si>
  <si>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</si>
  <si>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</si>
  <si>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</si>
  <si>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</si>
  <si>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</si>
  <si>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</si>
  <si>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</si>
  <si>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</si>
  <si>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</si>
  <si>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</si>
  <si>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</si>
  <si>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</si>
  <si>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</si>
  <si>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</si>
  <si>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</si>
  <si>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</si>
  <si>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</si>
  <si>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</si>
  <si>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</si>
  <si>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</si>
  <si>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</si>
  <si>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</si>
  <si>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</si>
  <si>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</si>
  <si>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</si>
  <si>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</si>
  <si>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</si>
  <si>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</si>
  <si>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</si>
  <si>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</si>
  <si>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</si>
  <si>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</si>
  <si>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</si>
  <si>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</si>
  <si>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</si>
  <si>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</si>
  <si>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</si>
  <si>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</si>
  <si>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</si>
  <si>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</si>
  <si>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</si>
  <si>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</si>
  <si>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</si>
  <si>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</si>
  <si>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</si>
  <si>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</si>
  <si>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</si>
  <si>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</si>
  <si>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</si>
  <si>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</si>
  <si>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</si>
  <si>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</si>
  <si>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</si>
  <si>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</si>
  <si>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</si>
  <si>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</si>
  <si>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</si>
  <si>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</si>
  <si>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</si>
  <si>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</si>
  <si>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</si>
  <si>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</si>
  <si>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</si>
  <si>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</si>
  <si>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</si>
  <si>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</si>
  <si>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</si>
  <si>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</si>
  <si>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</si>
  <si>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</si>
  <si>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</si>
  <si>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</si>
  <si>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</si>
  <si>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</si>
  <si>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</si>
  <si>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</si>
  <si>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</si>
  <si>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</si>
  <si>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</si>
  <si>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</si>
  <si>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</si>
  <si>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</si>
  <si>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</si>
  <si>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</si>
  <si>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</si>
  <si>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</si>
  <si>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</si>
  <si>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</si>
  <si>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</si>
  <si>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</si>
  <si>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</si>
  <si>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</si>
  <si>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</si>
  <si>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</si>
  <si>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</si>
  <si>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</si>
  <si>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</si>
  <si>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</si>
  <si>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</si>
  <si>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</si>
  <si>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</si>
  <si>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</si>
  <si>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</si>
  <si>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</si>
  <si>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</si>
  <si>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</si>
  <si>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</si>
  <si>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</si>
  <si>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</si>
  <si>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</si>
  <si>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</si>
  <si>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</si>
  <si>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</si>
  <si>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</si>
  <si>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</si>
  <si>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</si>
  <si>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</si>
  <si>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</si>
  <si>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</si>
  <si>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</si>
  <si>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</si>
  <si>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</si>
  <si>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</si>
  <si>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</si>
  <si>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</si>
  <si>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</si>
  <si>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</si>
  <si>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</si>
  <si>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</si>
  <si>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</si>
  <si>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</si>
  <si>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</si>
  <si>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</si>
  <si>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</si>
  <si>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</si>
  <si>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</si>
  <si>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</si>
  <si>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</si>
  <si>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</si>
  <si>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</si>
  <si>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</si>
  <si>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</si>
  <si>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</si>
  <si>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</si>
  <si>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</si>
  <si>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</si>
  <si>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</si>
  <si>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</si>
  <si>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</si>
  <si>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</si>
  <si>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</si>
  <si>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</si>
  <si>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</si>
  <si>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</si>
  <si>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</si>
  <si>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</si>
  <si>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</si>
  <si>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</si>
  <si>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</si>
  <si>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</si>
  <si>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</si>
  <si>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</si>
  <si>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</si>
  <si>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</si>
  <si>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</si>
  <si>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</si>
  <si>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</si>
  <si>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</si>
  <si>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</si>
  <si>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</si>
  <si>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</si>
  <si>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</si>
  <si>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</si>
  <si>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</si>
  <si>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</si>
  <si>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</si>
  <si>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</si>
  <si>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</si>
  <si>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</si>
  <si>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</si>
  <si>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</si>
  <si>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</si>
  <si>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</si>
  <si>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</si>
  <si>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</si>
  <si>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</si>
  <si>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</si>
  <si>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</si>
  <si>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</si>
  <si>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</si>
  <si>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</si>
  <si>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</si>
  <si>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</si>
  <si>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</si>
  <si>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</si>
  <si>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</si>
  <si>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</si>
  <si>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</si>
  <si>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</si>
  <si>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</si>
  <si>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</si>
  <si>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</si>
  <si>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</si>
  <si>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</si>
  <si>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</si>
  <si>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</si>
  <si>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</si>
  <si>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</si>
  <si>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</si>
  <si>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</si>
  <si>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</si>
  <si>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</si>
  <si>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</si>
  <si>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</si>
  <si>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</si>
  <si>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</si>
  <si>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</si>
  <si>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</si>
  <si>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</si>
  <si>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</si>
  <si>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</si>
  <si>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</si>
  <si>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</si>
  <si>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</si>
  <si>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</si>
  <si>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</si>
  <si>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</si>
  <si>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</si>
  <si>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</si>
  <si>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</si>
  <si>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</si>
  <si>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</si>
  <si>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</si>
  <si>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</si>
  <si>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</si>
  <si>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</si>
  <si>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</si>
  <si>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</si>
  <si>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</si>
  <si>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</si>
  <si>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</si>
  <si>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</si>
  <si>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</si>
  <si>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</si>
  <si>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</si>
  <si>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</si>
  <si>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</si>
  <si>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</si>
  <si>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</si>
  <si>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</si>
  <si>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</si>
  <si>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</si>
  <si>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</si>
  <si>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</si>
  <si>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</si>
  <si>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</si>
  <si>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</si>
  <si>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</si>
  <si>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</si>
  <si>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</si>
  <si>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</si>
  <si>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</si>
  <si>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</si>
  <si>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</si>
  <si>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</si>
  <si>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</si>
  <si>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</si>
  <si>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</si>
  <si>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</si>
  <si>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</si>
  <si>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</si>
  <si>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</si>
  <si>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</si>
  <si>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</si>
  <si>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</si>
  <si>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</si>
  <si>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</si>
  <si>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</si>
  <si>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</si>
  <si>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</si>
  <si>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</si>
  <si>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</si>
  <si>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</si>
  <si>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</si>
  <si>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</si>
  <si>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</si>
  <si>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</si>
  <si>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</si>
  <si>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</si>
  <si>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</si>
  <si>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</si>
  <si>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</si>
  <si>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</si>
  <si>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</si>
  <si>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</si>
  <si>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</si>
  <si>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</si>
  <si>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</si>
  <si>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</si>
  <si>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</si>
  <si>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</si>
  <si>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</si>
  <si>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</si>
  <si>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</si>
  <si>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</si>
  <si>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</si>
  <si>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</si>
  <si>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</si>
  <si>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</si>
  <si>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</si>
  <si>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</si>
  <si>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</si>
  <si>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</si>
  <si>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</si>
  <si>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</si>
  <si>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</si>
  <si>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</si>
  <si>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</si>
  <si>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</si>
  <si>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</si>
  <si>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</si>
  <si>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</si>
  <si>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</si>
  <si>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</si>
  <si>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</si>
  <si>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</si>
  <si>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</si>
  <si>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</si>
  <si>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</si>
  <si>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</si>
  <si>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</si>
  <si>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</si>
  <si>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</si>
  <si>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</si>
  <si>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</si>
  <si>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</si>
  <si>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</si>
  <si>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</si>
  <si>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</si>
  <si>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</si>
  <si>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</si>
  <si>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</si>
  <si>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</si>
  <si>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</si>
  <si>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</si>
  <si>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</si>
  <si>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</si>
  <si>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</si>
  <si>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</si>
  <si>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</si>
  <si>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</si>
  <si>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</si>
  <si>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</si>
  <si>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</si>
  <si>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</si>
  <si>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</si>
  <si>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</si>
  <si>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</si>
  <si>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</si>
  <si>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</si>
  <si>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</si>
  <si>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</si>
  <si>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</si>
  <si>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</si>
  <si>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</si>
  <si>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</si>
  <si>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</si>
  <si>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</si>
  <si>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</si>
  <si>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</si>
  <si>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</si>
  <si>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</si>
  <si>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</si>
  <si>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</si>
  <si>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</si>
  <si>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</si>
  <si>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</si>
  <si>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</si>
  <si>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</si>
  <si>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</si>
  <si>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</si>
  <si>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</si>
  <si>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</si>
  <si>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</si>
  <si>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</si>
  <si>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</si>
  <si>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</si>
  <si>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</si>
  <si>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</si>
  <si>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</si>
  <si>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</si>
  <si>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</si>
  <si>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</si>
  <si>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</si>
  <si>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</si>
  <si>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</si>
  <si>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</si>
  <si>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</si>
  <si>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</si>
  <si>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</si>
  <si>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</si>
  <si>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</si>
  <si>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</si>
  <si>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</si>
  <si>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</si>
  <si>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</si>
  <si>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</si>
  <si>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</si>
  <si>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</si>
  <si>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</si>
  <si>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</si>
  <si>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</si>
  <si>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</si>
  <si>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</si>
  <si>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</si>
  <si>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</si>
  <si>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</si>
  <si>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</si>
  <si>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</si>
  <si>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</si>
  <si>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</si>
  <si>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</si>
  <si>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</si>
  <si>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</si>
  <si>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</si>
  <si>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</si>
  <si>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</si>
  <si>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</si>
  <si>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</si>
  <si>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</si>
  <si>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</si>
  <si>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</si>
  <si>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</si>
  <si>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</si>
  <si>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</si>
  <si>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</si>
  <si>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</si>
  <si>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</si>
  <si>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</si>
  <si>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</si>
  <si>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</si>
  <si>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</si>
  <si>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</si>
  <si>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</si>
  <si>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</si>
  <si>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</si>
  <si>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</si>
  <si>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</si>
  <si>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</si>
  <si>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</si>
  <si>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</si>
  <si>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</si>
  <si>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</si>
  <si>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</si>
  <si>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</si>
  <si>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</si>
  <si>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</si>
  <si>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</si>
  <si>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</si>
  <si>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</si>
  <si>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</si>
  <si>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</si>
  <si>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</si>
  <si>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</si>
  <si>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</si>
  <si>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</si>
  <si>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</si>
  <si>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</si>
  <si>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</si>
  <si>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</si>
  <si>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</si>
  <si>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</si>
  <si>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</si>
  <si>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</si>
  <si>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</si>
  <si>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</si>
  <si>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</si>
  <si>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</si>
  <si>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</si>
  <si>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</si>
  <si>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</si>
  <si>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</si>
  <si>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</si>
  <si>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</si>
  <si>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</si>
  <si>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</si>
  <si>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</si>
  <si>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</si>
  <si>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</si>
  <si>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</si>
  <si>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</si>
  <si>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</si>
  <si>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</si>
  <si>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</si>
  <si>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</si>
  <si>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</si>
  <si>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</si>
  <si>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</si>
  <si>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</si>
  <si>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</si>
  <si>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</si>
  <si>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</si>
  <si>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</si>
  <si>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</si>
  <si>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</si>
  <si>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</si>
  <si>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</si>
  <si>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</si>
  <si>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</si>
  <si>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</si>
  <si>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</si>
  <si>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</si>
  <si>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</si>
  <si>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</si>
  <si>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</si>
  <si>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</si>
  <si>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</si>
  <si>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</si>
  <si>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</si>
  <si>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</si>
  <si>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</si>
  <si>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</si>
  <si>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</si>
  <si>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</si>
  <si>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</si>
  <si>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</si>
  <si>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</si>
  <si>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</si>
  <si>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</si>
  <si>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</si>
  <si>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</si>
  <si>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</si>
  <si>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</si>
  <si>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</si>
  <si>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</si>
  <si>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</si>
  <si>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</si>
  <si>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</si>
  <si>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</si>
  <si>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</si>
  <si>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</si>
  <si>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</si>
  <si>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</si>
  <si>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</si>
  <si>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</si>
  <si>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</si>
  <si>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</si>
  <si>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</si>
  <si>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</si>
  <si>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</si>
  <si>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</si>
  <si>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</si>
  <si>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</si>
  <si>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</si>
  <si>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</si>
  <si>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</si>
  <si>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</si>
  <si>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</si>
  <si>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</si>
  <si>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</si>
  <si>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</si>
  <si>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</si>
  <si>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</si>
  <si>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</si>
  <si>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</si>
  <si>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</si>
  <si>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</si>
  <si>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</si>
  <si>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</si>
  <si>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</si>
  <si>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</si>
  <si>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</si>
  <si>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</si>
  <si>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</si>
  <si>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</si>
  <si>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</si>
  <si>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</si>
  <si>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</si>
  <si>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</si>
  <si>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</si>
  <si>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</si>
  <si>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</si>
  <si>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</si>
  <si>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</si>
  <si>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</si>
  <si>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</si>
  <si>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</si>
  <si>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</si>
  <si>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</si>
  <si>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</si>
  <si>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</si>
  <si>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</si>
  <si>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</si>
  <si>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</si>
  <si>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</si>
  <si>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</si>
  <si>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</si>
  <si>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</si>
  <si>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</si>
  <si>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</si>
  <si>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</si>
  <si>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</si>
  <si>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</si>
  <si>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</si>
  <si>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</si>
  <si>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</si>
  <si>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</si>
  <si>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</si>
  <si>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</si>
  <si>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</si>
  <si>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</si>
  <si>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</si>
  <si>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</si>
  <si>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</si>
  <si>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</si>
  <si>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</si>
  <si>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</si>
  <si>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</si>
  <si>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</si>
  <si>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</si>
  <si>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</si>
  <si>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</si>
  <si>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</si>
  <si>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</si>
  <si>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</si>
  <si>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</si>
  <si>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</si>
  <si>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</si>
  <si>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</si>
  <si>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</si>
  <si>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</si>
  <si>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</si>
  <si>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</si>
  <si>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</si>
  <si>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</si>
  <si>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</si>
  <si>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</si>
  <si>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</si>
  <si>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</si>
  <si>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</si>
  <si>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</si>
  <si>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</si>
  <si>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</si>
  <si>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</si>
  <si>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</si>
  <si>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</si>
  <si>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</si>
  <si>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</si>
  <si>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</si>
  <si>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</si>
  <si>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</si>
  <si>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</si>
  <si>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</si>
  <si>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</si>
  <si>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</si>
  <si>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</si>
  <si>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</si>
  <si>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</si>
  <si>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</si>
  <si>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</si>
  <si>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</si>
  <si>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</si>
  <si>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</si>
  <si>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</si>
  <si>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</si>
  <si>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</si>
  <si>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</si>
  <si>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</si>
  <si>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</si>
  <si>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</si>
  <si>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</si>
  <si>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</si>
  <si>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</si>
  <si>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</si>
  <si>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</si>
  <si>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</si>
  <si>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</si>
  <si>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</si>
  <si>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</si>
  <si>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</si>
  <si>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</si>
  <si>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</si>
  <si>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</si>
  <si>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</si>
  <si>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</si>
  <si>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</si>
  <si>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</si>
  <si>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</si>
  <si>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</si>
  <si>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</si>
  <si>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</si>
  <si>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</si>
  <si>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</si>
  <si>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</si>
  <si>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</si>
  <si>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</si>
  <si>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</si>
  <si>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</si>
  <si>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</si>
  <si>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</si>
  <si>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</si>
  <si>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</si>
  <si>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</si>
  <si>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</si>
  <si>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</si>
  <si>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</si>
  <si>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</si>
  <si>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</si>
  <si>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</si>
  <si>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</si>
  <si>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</si>
  <si>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</si>
  <si>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</si>
  <si>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</si>
  <si>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</si>
  <si>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</si>
  <si>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</si>
  <si>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</si>
  <si>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</si>
  <si>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</si>
  <si>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</si>
  <si>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</si>
  <si>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</si>
  <si>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</si>
  <si>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</si>
  <si>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</si>
  <si>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</si>
  <si>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</si>
  <si>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</si>
  <si>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</si>
  <si>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</si>
  <si>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</si>
  <si>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</si>
  <si>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</si>
  <si>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</si>
  <si>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</si>
  <si>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</si>
  <si>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</si>
  <si>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</si>
  <si>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</si>
  <si>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</si>
  <si>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</si>
  <si>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</si>
  <si>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</si>
  <si>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</si>
  <si>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</si>
  <si>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</si>
  <si>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</si>
  <si>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</si>
  <si>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</si>
  <si>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</si>
  <si>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</si>
  <si>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</si>
  <si>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</si>
  <si>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</si>
  <si>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</si>
  <si>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</si>
  <si>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</si>
  <si>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</si>
  <si>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</si>
  <si>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</si>
  <si>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</si>
  <si>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</si>
  <si>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</si>
  <si>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</si>
  <si>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</si>
  <si>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</si>
  <si>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</si>
  <si>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</si>
  <si>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</si>
  <si>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</si>
  <si>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</si>
  <si>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</si>
  <si>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</si>
  <si>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</si>
  <si>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</si>
  <si>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</si>
  <si>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</si>
  <si>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</si>
  <si>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</si>
  <si>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</si>
  <si>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</si>
  <si>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</si>
  <si>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</si>
  <si>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</si>
  <si>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</si>
  <si>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</si>
  <si>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</si>
  <si>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</si>
  <si>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</si>
  <si>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</si>
  <si>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</si>
  <si>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</si>
  <si>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</si>
  <si>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</si>
  <si>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</si>
  <si>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</si>
  <si>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</si>
  <si>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</si>
  <si>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</si>
  <si>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</si>
  <si>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</si>
  <si>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</si>
  <si>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</si>
  <si>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</si>
  <si>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</si>
  <si>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</si>
  <si>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</si>
  <si>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</si>
  <si>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</si>
  <si>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</si>
  <si>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</si>
  <si>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</si>
  <si>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</si>
  <si>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</si>
  <si>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</si>
  <si>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</si>
  <si>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</si>
  <si>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</si>
  <si>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</si>
  <si>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</si>
  <si>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</si>
  <si>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</si>
  <si>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</si>
  <si>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</si>
  <si>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</si>
  <si>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</si>
  <si>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</si>
  <si>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</si>
  <si>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</si>
  <si>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</si>
  <si>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</si>
  <si>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</si>
  <si>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</si>
  <si>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</si>
  <si>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</si>
  <si>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</si>
  <si>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</si>
  <si>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</si>
  <si>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</si>
  <si>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</si>
  <si>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</si>
  <si>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</si>
  <si>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</si>
  <si>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</si>
  <si>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</si>
  <si>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</si>
  <si>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</si>
  <si>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</si>
  <si>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</si>
  <si>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</si>
  <si>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</si>
  <si>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</si>
  <si>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</si>
  <si>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</si>
  <si>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</si>
  <si>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</si>
  <si>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</si>
  <si>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</si>
  <si>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</si>
  <si>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</si>
  <si>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</si>
  <si>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</si>
  <si>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</si>
  <si>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</si>
  <si>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</si>
  <si>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</si>
  <si>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</si>
  <si>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</si>
  <si>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</si>
  <si>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</si>
  <si>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</si>
  <si>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</si>
  <si>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</si>
  <si>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</si>
  <si>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</si>
  <si>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</si>
  <si>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</si>
  <si>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</si>
  <si>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</si>
  <si>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</si>
  <si>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</si>
  <si>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</si>
  <si>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</si>
  <si>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</si>
  <si>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</si>
  <si>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</si>
  <si>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</si>
  <si>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</si>
  <si>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</si>
  <si>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</si>
  <si>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</si>
  <si>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</si>
  <si>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</si>
  <si>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</si>
  <si>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</si>
  <si>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</si>
  <si>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</si>
  <si>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</si>
  <si>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</si>
  <si>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</si>
  <si>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</si>
  <si>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</si>
  <si>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</si>
  <si>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</si>
  <si>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</si>
  <si>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</si>
  <si>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</si>
  <si>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</si>
  <si>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</si>
  <si>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</si>
  <si>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</si>
  <si>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</si>
  <si>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</si>
  <si>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</si>
  <si>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</si>
  <si>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</si>
  <si>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</si>
  <si>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</si>
  <si>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</si>
  <si>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</si>
  <si>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</si>
  <si>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</si>
  <si>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</si>
  <si>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</si>
  <si>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</si>
  <si>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</si>
  <si>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</si>
  <si>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</si>
  <si>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</si>
  <si>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</si>
  <si>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</si>
  <si>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</si>
  <si>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</si>
  <si>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</si>
  <si>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</si>
  <si>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</si>
  <si>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</si>
  <si>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</si>
  <si>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</si>
  <si>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</si>
  <si>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</si>
  <si>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</si>
  <si>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</si>
  <si>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</si>
  <si>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</si>
  <si>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</si>
  <si>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</si>
  <si>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</si>
  <si>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</si>
  <si>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</si>
  <si>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</si>
  <si>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</si>
  <si>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</si>
  <si>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</si>
  <si>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</si>
  <si>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</si>
  <si>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</si>
  <si>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</si>
  <si>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</si>
  <si>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</si>
  <si>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</si>
  <si>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</si>
  <si>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</si>
  <si>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</si>
  <si>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</si>
  <si>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</si>
  <si>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</si>
  <si>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</si>
  <si>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</si>
  <si>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</si>
  <si>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</si>
  <si>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</si>
  <si>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</si>
  <si>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</si>
  <si>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</si>
  <si>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</si>
  <si>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</si>
  <si>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</si>
  <si>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</si>
  <si>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</si>
  <si>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</si>
  <si>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</si>
  <si>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</si>
  <si>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</si>
  <si>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</si>
  <si>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</si>
  <si>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</si>
  <si>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</si>
  <si>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</si>
  <si>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</si>
  <si>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</si>
  <si>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</si>
  <si>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</si>
  <si>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</si>
  <si>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</si>
  <si>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</si>
  <si>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</si>
  <si>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</si>
  <si>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</si>
  <si>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</si>
  <si>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</si>
  <si>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</si>
  <si>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</si>
  <si>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</si>
  <si>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</si>
  <si>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</si>
  <si>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</si>
  <si>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</si>
  <si>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</si>
  <si>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</si>
  <si>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</si>
  <si>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</si>
  <si>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</si>
  <si>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</si>
  <si>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</si>
  <si>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</si>
  <si>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</si>
  <si>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</si>
  <si>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</si>
  <si>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</si>
  <si>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</si>
  <si>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</si>
  <si>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</si>
  <si>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</si>
  <si>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</si>
  <si>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</si>
  <si>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</si>
  <si>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</si>
  <si>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</si>
  <si>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</si>
  <si>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</si>
  <si>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</si>
  <si>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</si>
  <si>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</si>
  <si>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</si>
  <si>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</si>
  <si>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</si>
  <si>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</si>
  <si>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</si>
  <si>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</si>
  <si>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</si>
  <si>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</si>
  <si>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</si>
  <si>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</si>
  <si>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</si>
  <si>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</si>
  <si>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</si>
  <si>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</si>
  <si>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</si>
  <si>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</si>
  <si>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</si>
  <si>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</si>
  <si>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</si>
  <si>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</si>
  <si>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</si>
  <si>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</si>
  <si>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</si>
  <si>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</si>
  <si>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</si>
  <si>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</si>
  <si>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</si>
  <si>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</si>
  <si>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</si>
  <si>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</si>
  <si>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</si>
  <si>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</si>
  <si>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</si>
  <si>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</si>
  <si>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</si>
  <si>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</si>
  <si>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</si>
  <si>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</si>
  <si>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</si>
  <si>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</si>
  <si>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</si>
  <si>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</si>
  <si>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</si>
  <si>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</si>
  <si>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</si>
  <si>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</si>
  <si>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</si>
  <si>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</si>
  <si>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</si>
  <si>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</si>
  <si>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</si>
  <si>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</si>
  <si>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</si>
  <si>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</si>
  <si>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</si>
  <si>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</si>
  <si>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</si>
  <si>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</si>
  <si>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</si>
  <si>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</si>
  <si>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</si>
  <si>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</si>
  <si>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</si>
  <si>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</si>
  <si>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</si>
  <si>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</si>
  <si>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</si>
  <si>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</si>
  <si>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</si>
  <si>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</si>
  <si>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</si>
  <si>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</si>
  <si>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</si>
  <si>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</si>
  <si>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</si>
  <si>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</si>
  <si>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</si>
  <si>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</si>
  <si>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</si>
  <si>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</si>
  <si>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</si>
  <si>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</si>
  <si>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</si>
  <si>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</si>
  <si>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</si>
  <si>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</si>
  <si>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</si>
  <si>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</si>
  <si>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</si>
  <si>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</si>
  <si>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</si>
  <si>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</si>
  <si>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</si>
  <si>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</si>
  <si>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</si>
  <si>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</si>
  <si>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</si>
  <si>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</si>
  <si>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</si>
  <si>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</si>
  <si>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</si>
  <si>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</si>
  <si>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</si>
  <si>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</si>
  <si>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</si>
  <si>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</si>
  <si>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</si>
  <si>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</si>
  <si>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</si>
  <si>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</si>
  <si>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</si>
  <si>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</si>
  <si>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</si>
  <si>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</si>
  <si>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</si>
  <si>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</si>
  <si>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</si>
  <si>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</si>
  <si>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</si>
  <si>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</si>
  <si>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</si>
  <si>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</si>
  <si>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</si>
  <si>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</si>
  <si>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</si>
  <si>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</si>
  <si>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</si>
  <si>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</si>
  <si>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</si>
  <si>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</si>
  <si>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</si>
  <si>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</si>
  <si>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</si>
  <si>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</si>
  <si>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</si>
  <si>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</si>
  <si>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</si>
  <si>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</si>
  <si>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</si>
  <si>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</si>
  <si>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</si>
  <si>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</si>
  <si>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</si>
  <si>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</si>
  <si>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</si>
  <si>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</si>
  <si>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</si>
  <si>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</si>
  <si>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</si>
  <si>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</si>
  <si>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</si>
  <si>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</si>
  <si>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</si>
  <si>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</si>
  <si>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</si>
  <si>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</si>
  <si>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</si>
  <si>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</si>
  <si>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</si>
  <si>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</si>
  <si>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</si>
  <si>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</si>
  <si>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</si>
  <si>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</si>
  <si>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</si>
  <si>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</si>
  <si>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</si>
  <si>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</si>
  <si>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</si>
  <si>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</si>
  <si>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</si>
  <si>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</si>
  <si>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</si>
  <si>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</si>
  <si>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</si>
  <si>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</si>
  <si>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</si>
  <si>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</si>
  <si>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</si>
  <si>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</si>
  <si>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</si>
  <si>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</si>
  <si>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</si>
  <si>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</si>
  <si>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</si>
  <si>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</si>
  <si>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</si>
  <si>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</si>
  <si>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</si>
  <si>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</si>
  <si>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</si>
  <si>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</si>
  <si>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</si>
  <si>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</si>
  <si>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</si>
  <si>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</si>
  <si>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</si>
  <si>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</si>
  <si>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</si>
  <si>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</si>
  <si>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</si>
  <si>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</si>
  <si>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</si>
  <si>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</si>
  <si>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</si>
  <si>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</si>
  <si>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</si>
  <si>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</si>
  <si>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</si>
  <si>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</si>
  <si>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</si>
  <si>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</si>
  <si>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</si>
  <si>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</si>
  <si>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</si>
  <si>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</si>
  <si>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</si>
  <si>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</si>
  <si>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</si>
  <si>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</si>
  <si>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</si>
  <si>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</si>
  <si>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</si>
  <si>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</si>
  <si>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</si>
  <si>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</si>
  <si>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</si>
  <si>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</si>
  <si>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</si>
  <si>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</si>
  <si>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</si>
  <si>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</si>
  <si>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</si>
  <si>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</si>
  <si>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</si>
  <si>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</si>
  <si>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</si>
  <si>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</si>
  <si>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</si>
  <si>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</si>
  <si>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</si>
  <si>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</si>
  <si>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</si>
  <si>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</si>
  <si>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</si>
  <si>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</si>
  <si>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</si>
  <si>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</si>
  <si>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</si>
  <si>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</si>
  <si>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</si>
  <si>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</si>
  <si>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</si>
  <si>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</si>
  <si>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</si>
  <si>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</si>
  <si>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</si>
  <si>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</si>
  <si>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</si>
  <si>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</si>
  <si>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</si>
  <si>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</si>
  <si>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</si>
  <si>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</si>
  <si>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</si>
  <si>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</si>
  <si>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</si>
  <si>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</si>
  <si>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</si>
  <si>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</si>
  <si>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</si>
  <si>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</si>
  <si>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</si>
  <si>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</si>
  <si>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</si>
  <si>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</si>
  <si>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</si>
  <si>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</si>
  <si>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</si>
  <si>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</si>
  <si>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</si>
  <si>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</si>
  <si>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</si>
  <si>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</si>
  <si>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</si>
  <si>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</si>
  <si>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</si>
  <si>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</si>
  <si>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</si>
  <si>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</si>
  <si>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</si>
  <si>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</si>
  <si>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</si>
  <si>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</si>
  <si>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</si>
  <si>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</si>
  <si>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</si>
  <si>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</si>
  <si>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</si>
  <si>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</si>
  <si>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</si>
  <si>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</si>
  <si>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</si>
  <si>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</si>
  <si>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</si>
  <si>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</si>
  <si>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</si>
  <si>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</si>
  <si>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</si>
  <si>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</si>
  <si>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</si>
  <si>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</si>
  <si>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</si>
  <si>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</si>
  <si>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</si>
  <si>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</si>
  <si>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</si>
  <si>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</si>
  <si>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</si>
  <si>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</si>
  <si>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</si>
  <si>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</si>
  <si>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</si>
  <si>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</si>
  <si>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</si>
  <si>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</si>
  <si>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</si>
  <si>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</si>
  <si>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</si>
  <si>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</si>
  <si>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</si>
  <si>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</si>
  <si>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</si>
  <si>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</si>
  <si>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</si>
  <si>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</si>
  <si>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</si>
  <si>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</si>
  <si>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</si>
  <si>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</si>
  <si>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</si>
  <si>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</si>
  <si>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</si>
  <si>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</si>
  <si>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</si>
  <si>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</si>
  <si>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</si>
  <si>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</si>
  <si>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</si>
  <si>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</si>
  <si>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</si>
  <si>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</si>
  <si>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</si>
  <si>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</si>
  <si>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</si>
  <si>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</si>
  <si>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</si>
  <si>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</si>
  <si>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</si>
  <si>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</si>
  <si>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</si>
  <si>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</si>
  <si>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</si>
  <si>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</si>
  <si>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</si>
  <si>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</si>
  <si>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</si>
  <si>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</si>
  <si>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</si>
  <si>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</si>
  <si>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</si>
  <si>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</si>
  <si>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</si>
  <si>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</si>
  <si>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</si>
  <si>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</si>
  <si>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</si>
  <si>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</si>
  <si>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</si>
  <si>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</si>
  <si>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</si>
  <si>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</si>
  <si>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</si>
  <si>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</si>
  <si>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</si>
  <si>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</si>
  <si>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</si>
  <si>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</si>
  <si>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</si>
  <si>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</si>
  <si>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</si>
  <si>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</si>
  <si>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</si>
  <si>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</si>
  <si>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</si>
  <si>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</si>
  <si>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</si>
  <si>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</si>
  <si>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</si>
  <si>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</si>
  <si>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</si>
  <si>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</si>
  <si>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</si>
  <si>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</si>
  <si>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</si>
  <si>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</si>
  <si>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</si>
  <si>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</si>
  <si>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</si>
  <si>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</si>
  <si>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</si>
  <si>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</si>
  <si>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</si>
  <si>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</si>
  <si>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</si>
  <si>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</si>
  <si>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</si>
  <si>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</si>
  <si>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</si>
  <si>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</si>
  <si>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</si>
  <si>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</si>
  <si>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</si>
  <si>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</si>
  <si>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</si>
  <si>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</si>
  <si>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</si>
  <si>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</si>
  <si>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</si>
  <si>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</si>
  <si>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</si>
  <si>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</si>
  <si>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</si>
  <si>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</si>
  <si>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</si>
  <si>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</si>
  <si>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</si>
  <si>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</si>
  <si>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</si>
  <si>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</si>
  <si>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</si>
  <si>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</si>
  <si>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</si>
  <si>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</si>
  <si>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</si>
  <si>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</si>
  <si>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</si>
  <si>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</si>
  <si>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</si>
  <si>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</si>
  <si>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</si>
  <si>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</si>
  <si>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</si>
  <si>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</si>
  <si>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</si>
  <si>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</si>
  <si>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</si>
  <si>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</si>
  <si>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</si>
  <si>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</si>
  <si>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</si>
  <si>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</si>
  <si>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</si>
  <si>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</si>
  <si>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</si>
  <si>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</si>
  <si>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</si>
  <si>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</si>
  <si>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</si>
  <si>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</si>
  <si>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</si>
  <si>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</si>
  <si>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</si>
  <si>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</si>
  <si>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</si>
  <si>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</si>
  <si>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</si>
  <si>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</si>
  <si>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</si>
  <si>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</si>
  <si>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</si>
  <si>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</si>
  <si>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</si>
  <si>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</si>
  <si>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</si>
  <si>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</si>
  <si>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</si>
  <si>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</si>
  <si>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</si>
  <si>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</si>
  <si>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</si>
  <si>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</si>
  <si>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</si>
  <si>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</si>
  <si>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</si>
  <si>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</si>
  <si>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</si>
  <si>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</si>
  <si>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</si>
  <si>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</si>
  <si>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</si>
  <si>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</si>
  <si>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</si>
  <si>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</si>
  <si>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</si>
  <si>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</si>
  <si>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</si>
  <si>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</si>
  <si>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</si>
  <si>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</si>
  <si>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</si>
  <si>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</si>
  <si>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</si>
  <si>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</si>
  <si>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</si>
  <si>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</si>
  <si>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</si>
  <si>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</si>
  <si>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</si>
  <si>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</si>
  <si>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</si>
  <si>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</si>
  <si>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</si>
  <si>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</si>
  <si>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</si>
  <si>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</si>
  <si>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</si>
  <si>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</si>
  <si>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</si>
  <si>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</si>
  <si>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</si>
  <si>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</si>
  <si>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</si>
  <si>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</si>
  <si>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</si>
  <si>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</si>
  <si>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</si>
  <si>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</si>
  <si>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</si>
  <si>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</si>
  <si>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</si>
  <si>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</si>
  <si>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</si>
  <si>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</si>
  <si>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</si>
  <si>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</si>
  <si>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</si>
  <si>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</si>
  <si>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</si>
  <si>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</si>
  <si>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</si>
  <si>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</si>
  <si>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</si>
  <si>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</si>
  <si>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</si>
  <si>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</si>
  <si>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</si>
  <si>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</si>
  <si>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</si>
  <si>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</si>
  <si>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</si>
  <si>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</si>
  <si>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</si>
  <si>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</si>
  <si>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</si>
  <si>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</si>
  <si>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</si>
  <si>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</si>
  <si>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</si>
  <si>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</si>
  <si>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</si>
  <si>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</si>
  <si>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</si>
  <si>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</si>
  <si>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</si>
  <si>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</si>
  <si>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</si>
  <si>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</si>
  <si>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</si>
  <si>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</si>
  <si>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</si>
  <si>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</si>
  <si>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</si>
  <si>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</si>
  <si>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</si>
  <si>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</si>
  <si>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</si>
  <si>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</si>
  <si>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</si>
  <si>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</si>
  <si>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</si>
  <si>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</si>
  <si>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</si>
  <si>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</si>
  <si>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</si>
  <si>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</si>
  <si>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</si>
  <si>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</si>
  <si>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</si>
  <si>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</si>
  <si>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</si>
  <si>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</si>
  <si>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</si>
  <si>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</si>
  <si>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</si>
  <si>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</si>
  <si>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</si>
  <si>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</si>
  <si>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</si>
  <si>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</si>
  <si>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</si>
  <si>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</si>
  <si>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</si>
  <si>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</si>
  <si>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</si>
  <si>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</si>
  <si>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</si>
  <si>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</si>
  <si>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</si>
  <si>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</si>
  <si>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</si>
  <si>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</si>
  <si>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</si>
  <si>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</si>
  <si>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</si>
  <si>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</si>
  <si>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</si>
  <si>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</si>
  <si>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</si>
  <si>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</si>
  <si>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</si>
  <si>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</si>
  <si>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</si>
  <si>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</si>
  <si>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</si>
  <si>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</si>
  <si>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</si>
  <si>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</si>
  <si>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</si>
  <si>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</si>
  <si>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</si>
  <si>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</si>
  <si>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</si>
  <si>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</si>
  <si>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</si>
  <si>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</si>
  <si>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</si>
  <si>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</si>
  <si>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</si>
  <si>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</si>
  <si>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</si>
  <si>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</si>
  <si>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</si>
  <si>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</si>
  <si>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</si>
  <si>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</si>
  <si>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</si>
  <si>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</si>
  <si>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</si>
  <si>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</si>
  <si>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</si>
  <si>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</si>
  <si>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</si>
  <si>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</si>
  <si>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</si>
  <si>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</si>
  <si>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</si>
  <si>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</si>
  <si>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</si>
  <si>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</si>
  <si>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</si>
  <si>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</si>
  <si>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</si>
  <si>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</si>
  <si>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</si>
  <si>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</si>
  <si>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</si>
  <si>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</si>
  <si>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</si>
  <si>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</si>
  <si>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</si>
  <si>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</si>
  <si>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</si>
  <si>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</si>
  <si>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</si>
  <si>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</si>
  <si>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</si>
  <si>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</si>
  <si>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</si>
  <si>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</si>
  <si>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</si>
  <si>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</si>
  <si>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</si>
  <si>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</si>
  <si>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</si>
  <si>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</si>
  <si>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</si>
  <si>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</si>
  <si>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</si>
  <si>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</si>
  <si>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</si>
  <si>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</si>
  <si>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</si>
  <si>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</si>
  <si>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</si>
  <si>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</si>
  <si>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</si>
  <si>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</si>
  <si>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</si>
  <si>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</si>
  <si>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</si>
  <si>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</si>
  <si>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</si>
  <si>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</si>
  <si>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</si>
  <si>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</si>
  <si>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</si>
  <si>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</si>
  <si>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</si>
  <si>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</si>
  <si>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</si>
  <si>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</si>
  <si>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</si>
  <si>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</si>
  <si>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</si>
  <si>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</si>
  <si>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</si>
  <si>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</si>
  <si>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</si>
  <si>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</si>
  <si>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</si>
  <si>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</si>
  <si>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</si>
  <si>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</si>
  <si>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</si>
  <si>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</si>
  <si>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</si>
  <si>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</si>
  <si>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</si>
  <si>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</si>
  <si>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</si>
  <si>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</si>
  <si>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</si>
  <si>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</si>
  <si>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</si>
  <si>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</si>
  <si>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</si>
  <si>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</si>
  <si>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</si>
  <si>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</si>
  <si>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</si>
  <si>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</si>
  <si>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</si>
  <si>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</si>
  <si>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</si>
  <si>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</si>
  <si>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</si>
  <si>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</si>
  <si>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</si>
  <si>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</si>
  <si>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</si>
  <si>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</si>
  <si>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</si>
  <si>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</si>
  <si>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</si>
  <si>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</si>
  <si>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</si>
  <si>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</si>
  <si>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</si>
  <si>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</si>
  <si>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</si>
  <si>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</si>
  <si>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</si>
  <si>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</si>
  <si>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</si>
  <si>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</si>
  <si>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</si>
  <si>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</si>
  <si>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</si>
  <si>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</si>
  <si>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</si>
  <si>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</si>
  <si>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</si>
  <si>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</si>
  <si>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</si>
  <si>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</si>
  <si>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</si>
  <si>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</si>
  <si>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</si>
  <si>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</si>
  <si>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</si>
  <si>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</si>
  <si>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</si>
  <si>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</si>
  <si>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</si>
  <si>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</si>
  <si>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</si>
  <si>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</si>
  <si>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</si>
  <si>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</si>
  <si>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</si>
  <si>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</si>
  <si>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</si>
  <si>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</si>
  <si>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</si>
  <si>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</si>
  <si>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</si>
  <si>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</si>
  <si>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</si>
  <si>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</si>
  <si>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</si>
  <si>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</si>
  <si>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</si>
  <si>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</si>
  <si>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</si>
  <si>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</si>
  <si>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</si>
  <si>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</si>
  <si>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</si>
  <si>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</si>
  <si>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</si>
  <si>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</si>
  <si>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</si>
  <si>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</si>
  <si>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</si>
  <si>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</si>
  <si>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</si>
  <si>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</si>
  <si>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</si>
  <si>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</si>
  <si>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</si>
  <si>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</si>
  <si>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</si>
  <si>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</si>
  <si>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</si>
  <si>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</si>
  <si>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</si>
  <si>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</si>
  <si>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</si>
  <si>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</si>
  <si>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</si>
  <si>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</si>
  <si>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</si>
  <si>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</si>
  <si>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</si>
  <si>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</si>
  <si>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</si>
  <si>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</si>
  <si>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</si>
  <si>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</si>
  <si>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</si>
  <si>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</si>
  <si>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</si>
  <si>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</si>
  <si>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</si>
  <si>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</si>
  <si>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</si>
  <si>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</si>
  <si>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</si>
  <si>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</si>
  <si>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</si>
  <si>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</si>
  <si>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</si>
  <si>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</si>
  <si>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</si>
  <si>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</si>
  <si>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</si>
  <si>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</si>
  <si>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</si>
  <si>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</si>
  <si>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</si>
  <si>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</si>
  <si>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</si>
  <si>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</si>
  <si>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</si>
  <si>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</si>
  <si>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</si>
  <si>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</si>
  <si>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</si>
  <si>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</si>
  <si>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</si>
  <si>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</si>
  <si>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</si>
  <si>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</si>
  <si>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</si>
  <si>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</si>
  <si>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</si>
  <si>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</si>
  <si>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</si>
  <si>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</si>
  <si>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</si>
  <si>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</si>
  <si>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</si>
  <si>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</si>
  <si>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</si>
  <si>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</si>
  <si>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</si>
  <si>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</si>
  <si>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</si>
  <si>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</si>
  <si>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</si>
  <si>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</si>
  <si>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</si>
  <si>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</si>
  <si>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</si>
  <si>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</si>
  <si>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</si>
  <si>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</si>
  <si>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</si>
  <si>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</si>
  <si>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</si>
  <si>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</si>
  <si>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</si>
  <si>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</si>
  <si>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</si>
  <si>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</si>
  <si>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</si>
  <si>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</si>
  <si>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</si>
  <si>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</si>
  <si>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</si>
  <si>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</si>
  <si>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</si>
  <si>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</si>
  <si>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</si>
  <si>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</si>
  <si>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</si>
  <si>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</si>
  <si>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</si>
  <si>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</si>
  <si>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</si>
  <si>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</si>
  <si>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</si>
  <si>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</si>
  <si>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</si>
  <si>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</si>
  <si>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</si>
  <si>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</si>
  <si>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</si>
  <si>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</si>
  <si>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</si>
  <si>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</si>
  <si>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</si>
  <si>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</si>
  <si>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</si>
  <si>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</si>
  <si>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</si>
  <si>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</si>
  <si>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</si>
  <si>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</si>
  <si>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</si>
  <si>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</si>
  <si>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</si>
  <si>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</si>
  <si>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</si>
  <si>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</si>
  <si>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</si>
  <si>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</si>
  <si>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</si>
  <si>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</si>
  <si>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</si>
  <si>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</si>
  <si>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</si>
  <si>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</si>
  <si>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</si>
  <si>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</si>
  <si>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</si>
  <si>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</si>
  <si>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</si>
  <si>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</si>
  <si>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</si>
  <si>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</si>
  <si>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</si>
  <si>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</si>
  <si>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</si>
  <si>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</si>
  <si>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</si>
  <si>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</si>
  <si>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</si>
  <si>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</si>
  <si>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</si>
  <si>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</si>
  <si>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</si>
  <si>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</si>
  <si>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</si>
  <si>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</si>
  <si>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</si>
  <si>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</si>
  <si>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</si>
  <si>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</si>
  <si>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</si>
  <si>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</si>
  <si>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</si>
  <si>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</si>
  <si>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</si>
  <si>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</si>
  <si>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</si>
  <si>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</si>
  <si>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</si>
  <si>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</si>
  <si>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</si>
  <si>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</si>
  <si>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</si>
  <si>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</si>
  <si>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</si>
  <si>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</si>
  <si>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</si>
  <si>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</si>
  <si>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</si>
  <si>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</si>
  <si>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</si>
  <si>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</si>
  <si>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</si>
  <si>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</si>
  <si>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</si>
  <si>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</si>
  <si>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</si>
  <si>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</si>
  <si>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</si>
  <si>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</si>
  <si>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</si>
  <si>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</si>
  <si>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</si>
  <si>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</si>
  <si>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</si>
  <si>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</si>
  <si>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</si>
  <si>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</si>
  <si>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</si>
  <si>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</si>
  <si>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</si>
  <si>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</si>
  <si>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</si>
  <si>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</si>
  <si>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</si>
  <si>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</si>
  <si>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</si>
  <si>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</si>
  <si>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</si>
  <si>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</si>
  <si>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</si>
  <si>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</si>
  <si>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</si>
  <si>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</si>
  <si>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</si>
  <si>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</si>
  <si>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</si>
  <si>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</si>
  <si>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</si>
  <si>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</si>
  <si>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</si>
  <si>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</si>
  <si>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</si>
  <si>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</si>
  <si>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</si>
  <si>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</si>
  <si>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</si>
  <si>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</si>
  <si>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</si>
  <si>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</si>
  <si>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</si>
  <si>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</si>
  <si>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</si>
  <si>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</si>
  <si>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</si>
  <si>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</si>
  <si>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</si>
  <si>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</si>
  <si>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</si>
  <si>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</si>
  <si>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</si>
  <si>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</si>
  <si>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</si>
  <si>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</si>
  <si>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</si>
  <si>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</si>
  <si>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</si>
  <si>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</si>
  <si>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</si>
  <si>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</si>
  <si>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</si>
  <si>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</si>
  <si>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</si>
  <si>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</si>
  <si>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</si>
  <si>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</si>
  <si>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</si>
  <si>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</si>
  <si>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</si>
  <si>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</si>
  <si>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</si>
  <si>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</si>
  <si>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</si>
  <si>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</si>
  <si>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</si>
  <si>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</si>
  <si>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</si>
  <si>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</si>
  <si>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</si>
  <si>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</si>
  <si>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</si>
  <si>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</si>
  <si>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</si>
  <si>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</si>
  <si>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</si>
  <si>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</si>
  <si>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</si>
  <si>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</si>
  <si>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</si>
  <si>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</si>
  <si>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</si>
  <si>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</si>
  <si>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</si>
  <si>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</si>
  <si>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</si>
  <si>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</si>
  <si>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</si>
  <si>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</si>
  <si>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</si>
  <si>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</si>
  <si>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</si>
  <si>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</si>
  <si>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</si>
  <si>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</si>
  <si>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</si>
  <si>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</si>
  <si>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</si>
  <si>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</si>
  <si>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</si>
  <si>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</si>
  <si>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</si>
  <si>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</si>
  <si>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</si>
  <si>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</si>
  <si>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</si>
  <si>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</si>
  <si>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</si>
  <si>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</si>
  <si>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</si>
  <si>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</si>
  <si>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</si>
  <si>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</si>
  <si>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</si>
  <si>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</si>
  <si>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</si>
  <si>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</si>
  <si>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</si>
  <si>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</si>
  <si>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</si>
  <si>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</si>
  <si>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</si>
  <si>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</si>
  <si>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</si>
  <si>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</si>
  <si>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</si>
  <si>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</si>
  <si>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</si>
  <si>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</si>
  <si>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</si>
  <si>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</si>
  <si>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</si>
  <si>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</si>
  <si>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</si>
  <si>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</si>
  <si>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</si>
  <si>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</si>
  <si>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</si>
  <si>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</si>
  <si>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</si>
  <si>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</si>
  <si>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</si>
  <si>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</si>
  <si>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</si>
  <si>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</si>
  <si>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</si>
  <si>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</si>
  <si>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</si>
  <si>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</si>
  <si>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</si>
  <si>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</si>
  <si>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</si>
  <si>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</si>
  <si>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</si>
  <si>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</si>
  <si>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</si>
  <si>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</si>
  <si>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</si>
  <si>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</si>
  <si>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</si>
  <si>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</si>
  <si>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</si>
  <si>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</si>
  <si>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</si>
  <si>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</si>
  <si>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</si>
  <si>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</si>
  <si>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</si>
  <si>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</si>
  <si>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</si>
  <si>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</si>
  <si>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</si>
  <si>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</si>
  <si>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</si>
  <si>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</si>
  <si>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</si>
  <si>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</si>
  <si>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</si>
  <si>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</si>
  <si>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</si>
  <si>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</si>
  <si>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</si>
  <si>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</si>
  <si>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</si>
  <si>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</si>
  <si>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</si>
  <si>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</si>
  <si>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</si>
  <si>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</si>
  <si>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</si>
  <si>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</si>
  <si>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</si>
  <si>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</si>
  <si>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</si>
  <si>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</si>
  <si>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</si>
  <si>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</si>
  <si>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</si>
  <si>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</si>
  <si>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</si>
  <si>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</si>
  <si>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</si>
  <si>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</si>
  <si>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</si>
  <si>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</si>
  <si>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</si>
  <si>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</si>
  <si>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</si>
  <si>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</si>
  <si>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</si>
  <si>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</si>
  <si>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</si>
  <si>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</si>
  <si>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</si>
  <si>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</si>
  <si>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</si>
  <si>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</si>
  <si>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</si>
  <si>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</si>
  <si>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</si>
  <si>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</si>
  <si>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</si>
  <si>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</si>
  <si>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</si>
  <si>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</si>
  <si>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</si>
  <si>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</si>
  <si>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</si>
  <si>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</si>
  <si>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</si>
  <si>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</si>
  <si>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</si>
  <si>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</si>
  <si>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</si>
  <si>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</si>
  <si>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</si>
  <si>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</si>
  <si>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</si>
  <si>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</si>
  <si>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</si>
  <si>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</si>
  <si>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</si>
  <si>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</si>
  <si>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</si>
  <si>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</si>
  <si>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</si>
  <si>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</si>
  <si>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</si>
  <si>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</si>
  <si>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</si>
  <si>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</si>
  <si>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</si>
  <si>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</si>
  <si>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</si>
  <si>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</si>
  <si>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</si>
  <si>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</si>
  <si>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</si>
  <si>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</si>
  <si>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</si>
  <si>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</si>
  <si>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</si>
  <si>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</si>
  <si>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</si>
  <si>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</si>
  <si>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</si>
  <si>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</si>
  <si>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</si>
  <si>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</si>
  <si>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</si>
  <si>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</si>
  <si>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</si>
  <si>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</si>
  <si>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</si>
  <si>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</si>
  <si>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</si>
  <si>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</si>
  <si>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</si>
  <si>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</si>
  <si>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</si>
  <si>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</si>
  <si>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</si>
  <si>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</si>
  <si>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</si>
  <si>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</si>
  <si>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</si>
  <si>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</si>
  <si>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</si>
  <si>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</si>
  <si>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</si>
  <si>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</si>
  <si>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</si>
  <si>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</si>
  <si>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</si>
  <si>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</si>
  <si>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</si>
  <si>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</si>
  <si>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</si>
  <si>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</si>
  <si>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</si>
  <si>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</si>
  <si>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</si>
  <si>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</si>
  <si>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</si>
  <si>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</si>
  <si>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</si>
  <si>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</si>
  <si>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</si>
  <si>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</si>
  <si>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</si>
  <si>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</si>
  <si>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</si>
  <si>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</si>
  <si>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</si>
  <si>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</si>
  <si>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</si>
  <si>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</si>
  <si>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</si>
  <si>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</si>
  <si>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</si>
  <si>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</si>
  <si>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</si>
  <si>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</si>
  <si>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</si>
  <si>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</si>
  <si>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</si>
  <si>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</si>
  <si>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</si>
  <si>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</si>
  <si>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</si>
  <si>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</si>
  <si>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</si>
  <si>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</si>
  <si>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</si>
  <si>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</si>
  <si>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</si>
  <si>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</si>
  <si>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</si>
  <si>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</si>
  <si>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</si>
  <si>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</si>
  <si>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</si>
  <si>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</si>
  <si>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</si>
  <si>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</si>
  <si>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</si>
  <si>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</si>
  <si>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</si>
  <si>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</si>
  <si>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</si>
  <si>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</si>
  <si>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</si>
  <si>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</si>
  <si>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</si>
  <si>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</si>
  <si>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</si>
  <si>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</si>
  <si>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</si>
  <si>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</si>
  <si>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</si>
  <si>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</si>
  <si>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</si>
  <si>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</si>
  <si>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</si>
  <si>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</si>
  <si>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</si>
  <si>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</si>
  <si>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</si>
  <si>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</si>
  <si>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</si>
  <si>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</si>
  <si>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</si>
  <si>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</si>
  <si>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</si>
  <si>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</si>
  <si>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</si>
  <si>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</si>
  <si>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</si>
  <si>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</si>
  <si>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</si>
  <si>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</si>
  <si>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</si>
  <si>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</si>
  <si>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</si>
  <si>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</si>
  <si>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</si>
  <si>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</si>
  <si>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</si>
  <si>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</si>
  <si>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</si>
  <si>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</si>
  <si>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</si>
  <si>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</si>
  <si>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</si>
  <si>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</si>
  <si>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</si>
  <si>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</si>
  <si>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</si>
  <si>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</si>
  <si>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</si>
  <si>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</si>
  <si>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</si>
  <si>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</si>
  <si>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</si>
  <si>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</si>
  <si>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</si>
  <si>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</si>
  <si>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</si>
  <si>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</si>
  <si>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</si>
  <si>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</si>
  <si>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</si>
  <si>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</si>
  <si>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</si>
  <si>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</si>
  <si>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</si>
  <si>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</si>
  <si>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</si>
  <si>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</si>
  <si>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</si>
  <si>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</si>
  <si>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</si>
  <si>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</si>
  <si>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</si>
  <si>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</si>
  <si>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</si>
  <si>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</si>
  <si>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</si>
  <si>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</si>
  <si>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</si>
  <si>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</si>
  <si>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</si>
  <si>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</si>
  <si>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</si>
  <si>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</si>
  <si>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</si>
  <si>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</si>
  <si>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</si>
  <si>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</si>
  <si>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</si>
  <si>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</si>
  <si>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</si>
  <si>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</si>
  <si>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</si>
  <si>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</si>
  <si>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</si>
  <si>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</si>
  <si>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</si>
  <si>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</si>
  <si>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</si>
  <si>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</si>
  <si>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</si>
  <si>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</si>
  <si>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</si>
  <si>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</si>
  <si>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</si>
  <si>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</si>
  <si>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</si>
  <si>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</si>
  <si>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</si>
  <si>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</si>
  <si>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</si>
  <si>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</si>
  <si>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</si>
  <si>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</si>
  <si>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</si>
  <si>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</si>
  <si>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</si>
  <si>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</si>
  <si>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</si>
  <si>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</si>
  <si>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</si>
  <si>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</si>
  <si>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</si>
  <si>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</si>
  <si>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</si>
  <si>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</si>
  <si>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</si>
  <si>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</si>
  <si>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</si>
  <si>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</si>
  <si>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</si>
  <si>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</si>
  <si>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</si>
  <si>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</si>
  <si>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</si>
  <si>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</si>
  <si>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</si>
  <si>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</si>
  <si>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</si>
  <si>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</si>
  <si>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</si>
  <si>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</si>
  <si>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</si>
  <si>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</si>
  <si>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</si>
  <si>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</si>
  <si>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</si>
  <si>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</si>
  <si>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</si>
  <si>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</si>
  <si>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</si>
  <si>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</si>
  <si>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</si>
  <si>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</si>
  <si>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</si>
  <si>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</si>
  <si>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</si>
  <si>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</si>
  <si>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</si>
  <si>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</si>
  <si>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</si>
  <si>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</si>
  <si>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</si>
  <si>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</si>
  <si>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</si>
  <si>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</si>
  <si>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</si>
  <si>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</si>
  <si>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</si>
  <si>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</si>
  <si>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</si>
  <si>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</si>
  <si>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</si>
  <si>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</si>
  <si>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</si>
  <si>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</si>
  <si>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</si>
  <si>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</si>
  <si>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</si>
  <si>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</si>
  <si>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</si>
  <si>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</si>
  <si>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</si>
  <si>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</si>
  <si>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</si>
  <si>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</si>
  <si>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</si>
  <si>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</si>
  <si>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</si>
  <si>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</si>
  <si>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</si>
  <si>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</si>
  <si>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</si>
  <si>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</si>
  <si>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</si>
  <si>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</si>
  <si>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</si>
  <si>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</si>
  <si>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</si>
  <si>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</si>
  <si>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</si>
  <si>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</si>
  <si>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</si>
  <si>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</si>
  <si>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</si>
  <si>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</si>
  <si>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</si>
  <si>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</si>
  <si>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</si>
  <si>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</si>
  <si>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</si>
  <si>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</si>
  <si>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</si>
  <si>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</si>
  <si>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</si>
  <si>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</si>
  <si>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</si>
  <si>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</si>
  <si>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</si>
  <si>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</si>
  <si>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</si>
  <si>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</si>
  <si>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</si>
  <si>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</si>
  <si>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</si>
  <si>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</si>
  <si>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</si>
  <si>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</si>
  <si>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</si>
  <si>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</si>
  <si>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</si>
  <si>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</si>
  <si>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</si>
  <si>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</si>
  <si>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</si>
  <si>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</si>
  <si>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</si>
  <si>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</si>
  <si>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</si>
  <si>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</si>
  <si>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</si>
  <si>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</si>
  <si>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</si>
  <si>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</si>
  <si>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</si>
  <si>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</si>
  <si>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</si>
  <si>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</si>
  <si>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</si>
  <si>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</si>
  <si>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</si>
  <si>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</si>
  <si>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</si>
  <si>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</si>
  <si>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</si>
  <si>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</si>
  <si>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</si>
  <si>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</si>
  <si>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</si>
  <si>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</si>
  <si>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</si>
  <si>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</si>
  <si>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</si>
  <si>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</si>
  <si>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</si>
  <si>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</si>
  <si>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</si>
  <si>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</si>
  <si>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</si>
  <si>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</si>
  <si>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</si>
  <si>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</si>
  <si>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</si>
  <si>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</si>
  <si>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</si>
  <si>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</si>
  <si>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</si>
  <si>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</si>
  <si>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</si>
  <si>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</si>
  <si>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</si>
  <si>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</si>
  <si>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</si>
  <si>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</si>
  <si>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</si>
  <si>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</si>
  <si>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</si>
  <si>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</si>
  <si>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</si>
  <si>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</si>
  <si>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</si>
  <si>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</si>
  <si>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</si>
  <si>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</si>
  <si>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</si>
  <si>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</si>
  <si>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</si>
  <si>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</si>
  <si>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</si>
  <si>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</si>
  <si>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</si>
  <si>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</si>
  <si>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</si>
  <si>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</si>
  <si>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</si>
  <si>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</si>
  <si>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</si>
  <si>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</si>
  <si>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</si>
  <si>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</si>
  <si>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</si>
  <si>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</si>
  <si>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</si>
  <si>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</si>
  <si>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</si>
  <si>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</si>
  <si>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</si>
  <si>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</si>
  <si>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</si>
  <si>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</si>
  <si>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</si>
  <si>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</si>
  <si>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</si>
  <si>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</si>
  <si>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</si>
  <si>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</si>
  <si>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</si>
  <si>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</si>
  <si>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</si>
  <si>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</si>
  <si>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</si>
  <si>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</si>
  <si>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</si>
  <si>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</si>
  <si>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</si>
  <si>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</si>
  <si>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</si>
  <si>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</si>
  <si>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</si>
  <si>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</si>
  <si>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</si>
  <si>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</si>
  <si>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</si>
  <si>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</si>
  <si>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</si>
  <si>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</si>
  <si>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</si>
  <si>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</si>
  <si>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</si>
  <si>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</si>
  <si>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</si>
  <si>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</si>
  <si>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</si>
  <si>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</si>
  <si>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</si>
  <si>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</si>
  <si>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</si>
  <si>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</si>
  <si>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</si>
  <si>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</si>
  <si>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</si>
  <si>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</si>
  <si>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</si>
  <si>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</si>
  <si>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</si>
  <si>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</si>
  <si>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</si>
  <si>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</si>
  <si>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</si>
  <si>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</si>
  <si>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</si>
  <si>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</si>
  <si>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</si>
  <si>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</si>
  <si>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</si>
  <si>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</si>
  <si>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</si>
  <si>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</si>
  <si>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</si>
  <si>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</si>
  <si>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</si>
  <si>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</si>
  <si>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</si>
  <si>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</si>
  <si>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</si>
  <si>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</si>
  <si>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</si>
  <si>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</si>
  <si>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</si>
  <si>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</si>
  <si>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</si>
  <si>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</si>
  <si>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</si>
  <si>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</si>
  <si>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</si>
  <si>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</si>
  <si>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</si>
  <si>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</si>
  <si>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</si>
  <si>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</si>
  <si>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</si>
  <si>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</si>
  <si>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</si>
  <si>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</si>
  <si>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</si>
  <si>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</si>
  <si>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</si>
  <si>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</si>
  <si>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</si>
  <si>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</si>
  <si>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</si>
  <si>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</si>
  <si>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</si>
  <si>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</si>
  <si>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</si>
  <si>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</si>
  <si>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</si>
  <si>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</si>
  <si>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</si>
  <si>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</si>
  <si>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</si>
  <si>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</si>
  <si>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</si>
  <si>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</si>
  <si>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</si>
  <si>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</si>
  <si>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</si>
  <si>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</si>
  <si>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</si>
  <si>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</si>
  <si>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</si>
  <si>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</si>
  <si>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</si>
  <si>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</si>
  <si>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</si>
  <si>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</si>
  <si>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</si>
  <si>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</si>
  <si>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</si>
  <si>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</si>
  <si>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</si>
  <si>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</si>
  <si>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</si>
  <si>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</si>
  <si>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</si>
  <si>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</si>
  <si>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</si>
  <si>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</si>
  <si>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</si>
  <si>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</si>
  <si>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</si>
  <si>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</si>
  <si>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</si>
  <si>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</si>
  <si>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</si>
  <si>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</si>
  <si>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</si>
  <si>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</si>
  <si>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</si>
  <si>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</si>
  <si>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</si>
  <si>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</si>
  <si>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</si>
  <si>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</si>
  <si>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</si>
  <si>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</si>
  <si>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</si>
  <si>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</si>
  <si>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</si>
  <si>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</si>
  <si>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</si>
  <si>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</si>
  <si>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</si>
  <si>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</si>
  <si>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</si>
  <si>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</si>
  <si>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</si>
  <si>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</si>
  <si>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</si>
  <si>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</si>
  <si>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</si>
  <si>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</si>
  <si>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</si>
  <si>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</si>
  <si>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</si>
  <si>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</si>
  <si>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</si>
  <si>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</si>
  <si>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</si>
  <si>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</si>
  <si>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</si>
  <si>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</si>
  <si>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</si>
  <si>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</si>
  <si>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</si>
  <si>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</si>
  <si>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</si>
  <si>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</si>
  <si>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</si>
  <si>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</si>
  <si>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</si>
  <si>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</si>
  <si>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</si>
  <si>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</si>
  <si>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</si>
  <si>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</si>
  <si>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</si>
  <si>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</si>
  <si>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</si>
  <si>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</si>
  <si>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</si>
  <si>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</si>
  <si>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</si>
  <si>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</si>
  <si>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</si>
  <si>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</si>
  <si>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</si>
  <si>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</si>
  <si>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</si>
  <si>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</si>
  <si>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</si>
  <si>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</si>
  <si>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</si>
  <si>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</si>
  <si>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</si>
  <si>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</si>
  <si>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</si>
  <si>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</si>
  <si>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</si>
  <si>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</si>
  <si>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</si>
  <si>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</si>
  <si>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</si>
  <si>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</si>
  <si>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</si>
  <si>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</si>
  <si>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</si>
  <si>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</si>
  <si>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</si>
  <si>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</si>
  <si>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</si>
  <si>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</si>
  <si>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</si>
  <si>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</si>
  <si>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</si>
  <si>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</si>
  <si>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</si>
  <si>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</si>
  <si>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</si>
  <si>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</si>
  <si>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</si>
  <si>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</si>
  <si>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</si>
  <si>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</si>
  <si>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</si>
  <si>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</si>
  <si>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</si>
  <si>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</si>
  <si>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</si>
  <si>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</si>
  <si>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</si>
  <si>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</si>
  <si>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</si>
  <si>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</si>
  <si>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</si>
  <si>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</si>
  <si>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</si>
  <si>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</si>
  <si>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</si>
  <si>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</si>
  <si>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</si>
  <si>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</si>
  <si>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</si>
  <si>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</si>
  <si>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</si>
  <si>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</si>
  <si>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</si>
  <si>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</si>
  <si>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</si>
  <si>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</si>
  <si>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</si>
  <si>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</si>
  <si>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</si>
  <si>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</si>
  <si>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</si>
  <si>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</si>
  <si>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</si>
  <si>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</si>
  <si>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</si>
  <si>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</si>
  <si>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</si>
  <si>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</si>
  <si>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</si>
  <si>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</si>
  <si>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</si>
  <si>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</si>
  <si>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</si>
  <si>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</si>
  <si>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</si>
  <si>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</si>
  <si>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</si>
  <si>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</si>
  <si>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</si>
  <si>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</si>
  <si>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</si>
  <si>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</si>
  <si>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</si>
  <si>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</si>
  <si>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</si>
  <si>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</si>
  <si>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</si>
  <si>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</si>
  <si>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</si>
  <si>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</si>
  <si>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</si>
  <si>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</si>
  <si>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</si>
  <si>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</si>
  <si>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</si>
  <si>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</si>
  <si>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</si>
  <si>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</si>
  <si>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</si>
  <si>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</si>
  <si>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</si>
  <si>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</si>
  <si>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</si>
  <si>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</si>
  <si>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</si>
  <si>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</si>
  <si>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</si>
  <si>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</si>
  <si>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</si>
  <si>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</si>
  <si>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</si>
  <si>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</si>
  <si>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</si>
  <si>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</si>
  <si>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</si>
  <si>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</si>
  <si>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</si>
  <si>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</si>
  <si>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</si>
  <si>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</si>
  <si>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</si>
  <si>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</si>
  <si>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</si>
  <si>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</si>
  <si>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</si>
  <si>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</si>
  <si>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</si>
  <si>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</si>
  <si>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</si>
  <si>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</si>
  <si>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</si>
  <si>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</si>
  <si>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</si>
  <si>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</si>
  <si>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</si>
  <si>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</si>
  <si>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</si>
  <si>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</si>
  <si>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</si>
  <si>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</si>
  <si>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</si>
  <si>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</si>
  <si>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</si>
  <si>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</si>
  <si>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</si>
  <si>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</si>
  <si>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</si>
  <si>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</si>
  <si>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</si>
  <si>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</si>
  <si>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</si>
  <si>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</si>
  <si>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</si>
  <si>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</si>
  <si>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</si>
  <si>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</si>
  <si>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</si>
  <si>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</si>
  <si>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</si>
  <si>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</si>
  <si>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</si>
  <si>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</si>
  <si>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</si>
  <si>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</si>
  <si>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</si>
  <si>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</si>
  <si>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</si>
  <si>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</si>
  <si>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</si>
  <si>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</si>
  <si>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</si>
  <si>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</si>
  <si>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</si>
  <si>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</si>
  <si>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</si>
  <si>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</si>
  <si>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</si>
  <si>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</si>
  <si>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</si>
  <si>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</si>
  <si>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</si>
  <si>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</si>
  <si>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</si>
  <si>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</si>
  <si>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</si>
  <si>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</si>
  <si>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</si>
  <si>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</si>
  <si>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</si>
  <si>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</si>
  <si>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</si>
  <si>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</si>
  <si>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</si>
  <si>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</si>
  <si>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</si>
  <si>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</si>
  <si>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</si>
  <si>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</si>
  <si>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</si>
  <si>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</si>
  <si>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</si>
  <si>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</si>
  <si>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</si>
  <si>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</si>
  <si>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</si>
  <si>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</si>
  <si>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</si>
  <si>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</si>
  <si>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</si>
  <si>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</si>
  <si>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</si>
  <si>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</si>
  <si>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</si>
  <si>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</si>
  <si>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</si>
  <si>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</si>
  <si>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</si>
  <si>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</si>
  <si>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</si>
  <si>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</si>
  <si>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</si>
  <si>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</si>
  <si>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</si>
  <si>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</si>
  <si>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</si>
  <si>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</si>
  <si>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</si>
  <si>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</si>
  <si>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</si>
  <si>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</si>
  <si>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</si>
  <si>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</si>
  <si>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</si>
  <si>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</si>
  <si>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</si>
  <si>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</si>
  <si>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</si>
  <si>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</si>
  <si>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</si>
  <si>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</si>
  <si>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</si>
  <si>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</si>
  <si>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</si>
  <si>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</si>
  <si>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</si>
  <si>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</si>
  <si>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</si>
  <si>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</si>
  <si>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</si>
  <si>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</si>
  <si>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</si>
  <si>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</si>
  <si>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</si>
  <si>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</si>
  <si>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</si>
  <si>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</si>
  <si>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</si>
  <si>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</si>
  <si>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</si>
  <si>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</si>
  <si>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</si>
  <si>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</si>
  <si>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</si>
  <si>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</si>
  <si>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</si>
  <si>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</si>
  <si>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</si>
  <si>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</si>
  <si>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</si>
  <si>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</si>
  <si>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</si>
  <si>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</si>
  <si>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</si>
  <si>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</si>
  <si>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</si>
  <si>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</si>
  <si>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</si>
  <si>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</si>
  <si>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</si>
  <si>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</si>
  <si>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</si>
  <si>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</si>
  <si>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</si>
  <si>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</si>
  <si>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</si>
  <si>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</si>
  <si>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</si>
  <si>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</si>
  <si>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</si>
  <si>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</si>
  <si>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</si>
  <si>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</si>
  <si>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</si>
  <si>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</si>
  <si>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</si>
  <si>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</si>
  <si>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</si>
  <si>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</si>
  <si>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</si>
  <si>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</si>
  <si>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</si>
  <si>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</si>
  <si>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</si>
  <si>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</si>
  <si>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</si>
  <si>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</si>
  <si>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</si>
  <si>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</si>
  <si>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</si>
  <si>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</si>
  <si>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</si>
  <si>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</si>
  <si>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</si>
  <si>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</si>
  <si>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</si>
  <si>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</si>
  <si>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</si>
  <si>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</si>
  <si>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</si>
  <si>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</si>
  <si>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</si>
  <si>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</si>
  <si>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</si>
  <si>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</si>
  <si>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</si>
  <si>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</si>
  <si>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</si>
  <si>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</si>
  <si>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</si>
  <si>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</si>
  <si>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</si>
  <si>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</si>
  <si>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</si>
  <si>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</si>
  <si>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</si>
  <si>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</si>
  <si>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</si>
  <si>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</si>
  <si>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</si>
  <si>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</si>
  <si>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</si>
  <si>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</si>
  <si>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</si>
  <si>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</si>
  <si>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</si>
  <si>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</si>
  <si>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</si>
  <si>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</si>
  <si>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</si>
  <si>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</si>
  <si>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</si>
  <si>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</si>
  <si>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</si>
  <si>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</si>
  <si>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</si>
  <si>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</si>
  <si>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</si>
  <si>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</si>
  <si>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</si>
  <si>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</si>
  <si>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</si>
  <si>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</si>
  <si>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</si>
  <si>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</si>
  <si>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</si>
  <si>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</si>
  <si>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</si>
  <si>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</si>
  <si>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</si>
  <si>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</si>
  <si>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</si>
  <si>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</si>
  <si>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</si>
  <si>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</si>
  <si>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</si>
  <si>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</si>
  <si>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</si>
  <si>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</si>
  <si>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</si>
  <si>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</si>
  <si>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</si>
  <si>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</si>
  <si>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</si>
  <si>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</si>
  <si>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</si>
  <si>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</si>
  <si>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</si>
  <si>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</si>
  <si>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</si>
  <si>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</si>
  <si>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</si>
  <si>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</si>
  <si>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</si>
  <si>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</si>
  <si>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</si>
  <si>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</si>
  <si>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</si>
  <si>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</si>
  <si>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</si>
  <si>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</si>
  <si>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</si>
  <si>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</si>
  <si>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</si>
  <si>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</si>
  <si>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</si>
  <si>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</si>
  <si>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</si>
  <si>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</si>
  <si>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</si>
  <si>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</si>
  <si>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</si>
  <si>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</si>
  <si>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</si>
  <si>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</si>
  <si>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</si>
  <si>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</si>
  <si>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</si>
  <si>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</si>
  <si>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</si>
  <si>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</si>
  <si>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</si>
  <si>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</si>
  <si>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</si>
  <si>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</si>
  <si>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</si>
  <si>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</si>
  <si>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</si>
  <si>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</si>
  <si>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</si>
  <si>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</si>
  <si>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</si>
  <si>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</si>
  <si>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</si>
  <si>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</si>
  <si>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</si>
  <si>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</si>
  <si>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</si>
  <si>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</si>
  <si>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</si>
  <si>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</si>
  <si>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</si>
  <si>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</si>
  <si>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</si>
  <si>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</si>
  <si>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</si>
  <si>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</si>
  <si>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</si>
  <si>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</si>
  <si>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</si>
  <si>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</si>
  <si>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</si>
  <si>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</si>
  <si>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</si>
  <si>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</si>
  <si>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</si>
  <si>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</si>
  <si>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</si>
  <si>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</si>
  <si>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</si>
  <si>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</si>
  <si>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</si>
  <si>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</si>
  <si>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</si>
  <si>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</si>
  <si>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</si>
  <si>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</si>
  <si>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</si>
  <si>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</si>
  <si>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</si>
  <si>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</si>
  <si>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</si>
  <si>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</si>
  <si>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</si>
  <si>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</si>
  <si>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</si>
  <si>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</si>
  <si>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</si>
  <si>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</si>
  <si>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</si>
  <si>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</si>
  <si>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</si>
  <si>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</si>
  <si>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</si>
  <si>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</si>
  <si>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</si>
  <si>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</si>
  <si>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</si>
  <si>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</si>
  <si>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</si>
  <si>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</si>
  <si>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</si>
  <si>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</si>
  <si>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</si>
  <si>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</si>
  <si>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</si>
  <si>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</si>
  <si>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</si>
  <si>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</si>
  <si>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</si>
  <si>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</si>
  <si>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</si>
  <si>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</si>
  <si>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</si>
  <si>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</si>
  <si>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</si>
  <si>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</si>
  <si>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</si>
  <si>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</si>
  <si>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</si>
  <si>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</si>
  <si>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</si>
  <si>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</si>
  <si>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</si>
  <si>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</si>
  <si>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</si>
  <si>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</si>
  <si>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</si>
  <si>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</si>
  <si>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</si>
  <si>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</si>
  <si>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</si>
  <si>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</si>
  <si>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</si>
  <si>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</si>
  <si>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</si>
  <si>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</si>
  <si>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</si>
  <si>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</si>
  <si>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</si>
  <si>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</si>
  <si>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</si>
  <si>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</si>
  <si>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</si>
  <si>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</si>
  <si>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</si>
  <si>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</si>
  <si>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</si>
  <si>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</si>
  <si>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</si>
  <si>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</si>
  <si>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</si>
  <si>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</si>
  <si>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</si>
  <si>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</si>
  <si>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</si>
  <si>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</si>
  <si>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</si>
  <si>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</si>
  <si>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</si>
  <si>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</si>
  <si>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</si>
  <si>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</si>
  <si>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</si>
  <si>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</si>
  <si>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</si>
  <si>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</si>
  <si>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</si>
  <si>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</si>
  <si>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</si>
  <si>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</si>
  <si>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</si>
  <si>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</si>
  <si>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</si>
  <si>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</si>
  <si>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</si>
  <si>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</si>
  <si>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</si>
  <si>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</si>
  <si>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</si>
  <si>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</si>
  <si>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</si>
  <si>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</si>
  <si>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</si>
  <si>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</si>
  <si>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</si>
  <si>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</si>
  <si>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</si>
  <si>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</si>
  <si>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</si>
  <si>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</si>
  <si>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</si>
  <si>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</si>
  <si>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</si>
  <si>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</si>
  <si>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</si>
  <si>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</si>
  <si>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</si>
  <si>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</si>
  <si>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</si>
  <si>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</si>
  <si>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</si>
  <si>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</si>
  <si>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</si>
  <si>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</si>
  <si>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</si>
  <si>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</si>
  <si>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</si>
  <si>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</si>
  <si>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</si>
  <si>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</si>
  <si>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</si>
  <si>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</si>
  <si>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</si>
  <si>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</si>
  <si>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</si>
  <si>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</si>
  <si>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</si>
  <si>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</si>
  <si>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</si>
  <si>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</si>
  <si>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</si>
  <si>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</si>
  <si>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</si>
  <si>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</si>
  <si>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</si>
  <si>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</si>
  <si>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</si>
  <si>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</si>
  <si>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</si>
  <si>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</si>
  <si>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</si>
  <si>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</si>
  <si>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</si>
  <si>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</si>
  <si>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</si>
  <si>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</si>
  <si>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</si>
  <si>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</si>
  <si>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</si>
  <si>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</si>
  <si>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</si>
  <si>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</si>
  <si>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</si>
  <si>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</si>
  <si>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</si>
  <si>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</si>
  <si>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</si>
  <si>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</si>
  <si>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</si>
  <si>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</si>
  <si>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</si>
  <si>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</si>
  <si>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</si>
  <si>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</si>
  <si>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</si>
  <si>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</si>
  <si>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</si>
  <si>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</si>
  <si>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</si>
  <si>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</si>
  <si>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</si>
  <si>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</si>
  <si>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</si>
  <si>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</si>
  <si>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</si>
  <si>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</si>
  <si>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</si>
  <si>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</si>
  <si>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</si>
  <si>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</si>
  <si>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</si>
  <si>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</si>
  <si>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</si>
  <si>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</si>
  <si>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</si>
  <si>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</si>
  <si>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</si>
  <si>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</si>
  <si>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</si>
  <si>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</si>
  <si>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</si>
  <si>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</si>
  <si>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</si>
  <si>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</si>
  <si>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</si>
  <si>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</si>
  <si>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</si>
  <si>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</si>
  <si>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</si>
  <si>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</si>
  <si>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</si>
  <si>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</si>
  <si>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</si>
  <si>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</si>
  <si>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</si>
  <si>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</si>
  <si>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</si>
  <si>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</si>
  <si>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</si>
  <si>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</si>
  <si>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</si>
  <si>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</si>
  <si>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</si>
  <si>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</si>
  <si>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</si>
  <si>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</si>
  <si>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</si>
  <si>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</si>
  <si>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</si>
  <si>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</si>
  <si>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</si>
  <si>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</si>
  <si>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</si>
  <si>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</si>
  <si>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</si>
  <si>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</si>
  <si>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</si>
  <si>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</si>
  <si>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</si>
  <si>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</si>
  <si>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</si>
  <si>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</si>
  <si>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</si>
  <si>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</si>
  <si>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</si>
  <si>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</si>
  <si>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</si>
  <si>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</si>
  <si>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</si>
  <si>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</si>
  <si>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</si>
  <si>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</si>
  <si>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</si>
  <si>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</si>
  <si>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</si>
  <si>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</si>
  <si>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</si>
  <si>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</si>
  <si>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</si>
  <si>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</si>
  <si>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</si>
  <si>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</si>
  <si>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</si>
  <si>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</si>
  <si>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</si>
  <si>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</si>
  <si>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</si>
  <si>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</si>
  <si>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</si>
  <si>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</si>
  <si>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</si>
  <si>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</si>
  <si>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</si>
  <si>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</si>
  <si>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</si>
  <si>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</si>
  <si>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</si>
  <si>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</si>
  <si>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</si>
  <si>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</si>
  <si>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</si>
  <si>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</si>
  <si>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</si>
  <si>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</si>
  <si>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</si>
  <si>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</si>
  <si>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</si>
  <si>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</si>
  <si>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</si>
  <si>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</si>
  <si>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</si>
  <si>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</si>
  <si>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</si>
  <si>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</si>
  <si>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</si>
  <si>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</si>
  <si>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</si>
  <si>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</si>
  <si>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</si>
  <si>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</si>
  <si>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</si>
  <si>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</si>
  <si>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</si>
  <si>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</si>
  <si>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</si>
  <si>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</si>
  <si>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</si>
  <si>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</si>
  <si>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</si>
  <si>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</si>
  <si>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</si>
  <si>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</si>
  <si>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</si>
  <si>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</si>
  <si>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</si>
  <si>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</si>
  <si>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</si>
  <si>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</si>
  <si>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</si>
  <si>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</si>
  <si>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</si>
  <si>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</si>
  <si>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</si>
  <si>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</si>
  <si>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</si>
  <si>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</si>
  <si>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</si>
  <si>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</si>
  <si>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</si>
  <si>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</si>
  <si>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</si>
  <si>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</si>
  <si>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</si>
  <si>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</si>
  <si>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</si>
  <si>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</si>
  <si>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</si>
  <si>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</si>
  <si>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</si>
  <si>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</si>
  <si>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</si>
  <si>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</si>
  <si>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</si>
  <si>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</si>
  <si>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</si>
  <si>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</si>
  <si>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</si>
  <si>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</si>
  <si>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</si>
  <si>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</si>
  <si>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</si>
  <si>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</si>
  <si>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</si>
  <si>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</si>
  <si>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</si>
  <si>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</si>
  <si>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</si>
  <si>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</si>
  <si>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</si>
  <si>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</si>
  <si>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</si>
  <si>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</si>
  <si>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</si>
  <si>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</si>
  <si>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</si>
  <si>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</si>
  <si>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</si>
  <si>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</si>
  <si>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</si>
  <si>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</si>
  <si>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</si>
  <si>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</si>
  <si>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</si>
  <si>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</si>
  <si>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</si>
  <si>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</si>
  <si>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</si>
  <si>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</si>
  <si>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</si>
  <si>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</si>
  <si>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</si>
  <si>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</si>
  <si>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</si>
  <si>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</si>
  <si>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</si>
  <si>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</si>
  <si>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</si>
  <si>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</si>
  <si>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</si>
  <si>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</si>
  <si>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</si>
  <si>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</si>
  <si>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</si>
  <si>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</si>
  <si>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</si>
  <si>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</si>
  <si>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</si>
  <si>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</si>
  <si>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</si>
  <si>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</si>
  <si>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</si>
  <si>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</si>
  <si>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</si>
  <si>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</si>
  <si>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</si>
  <si>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</si>
  <si>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</si>
  <si>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</si>
  <si>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</si>
  <si>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</si>
  <si>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</si>
  <si>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</si>
  <si>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</si>
  <si>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</si>
  <si>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</si>
  <si>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</si>
  <si>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</si>
  <si>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</si>
  <si>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</si>
  <si>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</si>
  <si>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</si>
  <si>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</si>
  <si>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</si>
  <si>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</si>
  <si>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</si>
  <si>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</si>
  <si>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</si>
  <si>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</si>
  <si>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</si>
  <si>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</si>
  <si>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</si>
  <si>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</si>
  <si>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</si>
  <si>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</si>
  <si>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</si>
  <si>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</si>
  <si>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</si>
  <si>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</si>
  <si>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</si>
  <si>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</si>
  <si>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</si>
  <si>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</si>
  <si>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</si>
  <si>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</si>
  <si>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</si>
  <si>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</si>
  <si>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</si>
  <si>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</si>
  <si>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</si>
  <si>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</si>
  <si>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</si>
  <si>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</si>
  <si>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</si>
  <si>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</si>
  <si>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</si>
  <si>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</si>
  <si>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</si>
  <si>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</si>
  <si>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</si>
  <si>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</si>
  <si>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</si>
  <si>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</si>
  <si>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</si>
  <si>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</si>
  <si>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</si>
  <si>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</si>
  <si>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</si>
  <si>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</si>
  <si>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</si>
  <si>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</si>
  <si>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</si>
  <si>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</si>
  <si>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</si>
  <si>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</si>
  <si>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</si>
  <si>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</si>
  <si>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</si>
  <si>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</si>
  <si>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</si>
  <si>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</si>
  <si>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</si>
  <si>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</si>
  <si>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</si>
  <si>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</si>
  <si>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</si>
  <si>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</si>
  <si>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</si>
  <si>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</si>
  <si>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</si>
  <si>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</si>
  <si>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</si>
  <si>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</si>
  <si>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</si>
  <si>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</si>
  <si>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</si>
  <si>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</si>
  <si>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</si>
  <si>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</si>
  <si>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</si>
  <si>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</si>
  <si>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</si>
  <si>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</si>
  <si>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</si>
  <si>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</si>
  <si>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</si>
  <si>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</si>
  <si>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</si>
  <si>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</si>
  <si>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</si>
  <si>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</si>
  <si>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</si>
  <si>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</si>
  <si>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</si>
  <si>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</si>
  <si>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</si>
  <si>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</si>
  <si>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</si>
  <si>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</si>
  <si>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</si>
  <si>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</si>
  <si>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</si>
  <si>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</si>
  <si>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</si>
  <si>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</si>
  <si>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</si>
  <si>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</si>
  <si>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</si>
  <si>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</si>
  <si>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</si>
  <si>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</si>
  <si>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</si>
  <si>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</si>
  <si>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</si>
  <si>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</si>
  <si>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</si>
  <si>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</si>
  <si>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</si>
  <si>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</si>
  <si>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</si>
  <si>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</si>
  <si>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</si>
  <si>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</si>
  <si>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</si>
  <si>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</si>
  <si>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</si>
  <si>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</si>
  <si>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</si>
  <si>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</si>
  <si>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</si>
  <si>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</si>
  <si>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</si>
  <si>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</si>
  <si>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</si>
  <si>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</si>
  <si>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</si>
  <si>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</si>
  <si>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</si>
  <si>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</si>
  <si>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</si>
  <si>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</si>
  <si>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</si>
  <si>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</si>
  <si>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</si>
  <si>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</si>
  <si>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</si>
  <si>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</si>
  <si>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</si>
  <si>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</si>
  <si>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</si>
  <si>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</si>
  <si>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</si>
  <si>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</si>
  <si>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</si>
  <si>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</si>
  <si>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</si>
  <si>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</si>
  <si>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</si>
  <si>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</si>
  <si>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</si>
  <si>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</si>
  <si>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</si>
  <si>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</si>
  <si>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</si>
  <si>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</si>
  <si>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</si>
  <si>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</si>
  <si>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</si>
  <si>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</si>
  <si>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</si>
  <si>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</si>
  <si>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</si>
  <si>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</si>
  <si>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</si>
  <si>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</si>
  <si>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</si>
  <si>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</si>
  <si>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</si>
  <si>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</si>
  <si>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</si>
  <si>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</si>
  <si>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</si>
  <si>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</si>
  <si>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</si>
  <si>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</si>
  <si>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</si>
  <si>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</si>
  <si>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</si>
  <si>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</si>
  <si>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</si>
  <si>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</si>
  <si>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</si>
  <si>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</si>
  <si>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</si>
  <si>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</si>
  <si>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</si>
  <si>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</si>
  <si>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</si>
  <si>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</si>
  <si>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</si>
  <si>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</si>
  <si>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</si>
  <si>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</si>
  <si>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</si>
  <si>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</si>
  <si>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</si>
  <si>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</si>
  <si>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</si>
  <si>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</si>
  <si>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</si>
  <si>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</si>
  <si>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</si>
  <si>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</si>
  <si>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</si>
  <si>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</si>
  <si>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</si>
  <si>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</si>
  <si>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</si>
  <si>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</si>
  <si>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</si>
  <si>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</si>
  <si>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</si>
  <si>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</si>
  <si>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</si>
  <si>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</si>
  <si>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</si>
  <si>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</si>
  <si>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</si>
  <si>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</si>
  <si>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</si>
  <si>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</si>
  <si>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</si>
  <si>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</si>
  <si>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</si>
  <si>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</si>
  <si>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</si>
  <si>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</si>
  <si>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</si>
  <si>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</si>
  <si>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</si>
  <si>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</si>
  <si>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</si>
  <si>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</si>
  <si>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</si>
  <si>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</si>
  <si>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</si>
  <si>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</si>
  <si>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</si>
  <si>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</si>
  <si>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</si>
  <si>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</si>
  <si>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</si>
  <si>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</si>
  <si>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</si>
  <si>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</si>
  <si>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</si>
  <si>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</si>
  <si>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</si>
  <si>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</si>
  <si>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</si>
  <si>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</si>
  <si>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</si>
  <si>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</si>
  <si>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</si>
  <si>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</si>
  <si>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</si>
  <si>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</si>
  <si>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</si>
  <si>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</si>
  <si>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</si>
  <si>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</si>
  <si>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</si>
  <si>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</si>
  <si>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</si>
  <si>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</si>
  <si>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</si>
  <si>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</si>
  <si>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</si>
  <si>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</si>
  <si>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</si>
  <si>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</si>
  <si>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</si>
  <si>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</si>
  <si>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</si>
  <si>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</si>
  <si>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</si>
  <si>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</si>
  <si>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</si>
  <si>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</si>
  <si>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</si>
  <si>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</si>
  <si>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</si>
  <si>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</si>
  <si>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</si>
  <si>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</si>
  <si>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</si>
  <si>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</si>
  <si>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</si>
  <si>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</si>
  <si>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</si>
  <si>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</si>
  <si>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</si>
  <si>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</si>
  <si>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</si>
  <si>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</si>
  <si>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</si>
  <si>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</si>
  <si>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</si>
  <si>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</si>
  <si>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</si>
  <si>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</si>
  <si>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</si>
  <si>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</si>
  <si>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</si>
  <si>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</si>
  <si>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</si>
  <si>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</si>
  <si>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</si>
  <si>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</si>
  <si>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</si>
  <si>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</si>
  <si>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</si>
  <si>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</si>
  <si>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</si>
  <si>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</si>
  <si>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</si>
  <si>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</si>
  <si>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</si>
  <si>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</si>
  <si>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</si>
  <si>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</si>
  <si>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</si>
  <si>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</si>
  <si>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</si>
  <si>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</si>
  <si>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</si>
  <si>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</si>
  <si>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</si>
  <si>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</si>
  <si>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</si>
  <si>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</si>
  <si>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</si>
  <si>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</si>
  <si>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</si>
  <si>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</si>
  <si>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</si>
  <si>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</si>
  <si>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</si>
  <si>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</si>
  <si>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</si>
  <si>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</si>
  <si>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</si>
  <si>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</si>
  <si>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</si>
  <si>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</si>
  <si>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</si>
  <si>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</si>
  <si>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</si>
  <si>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</si>
  <si>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</si>
  <si>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</si>
  <si>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</si>
  <si>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</si>
  <si>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</si>
  <si>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</si>
  <si>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</si>
  <si>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</si>
  <si>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</si>
  <si>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</si>
  <si>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</si>
  <si>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</si>
  <si>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</si>
  <si>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</si>
  <si>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</si>
  <si>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</si>
  <si>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</si>
  <si>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</si>
  <si>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</si>
  <si>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</si>
  <si>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</si>
  <si>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</si>
  <si>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</si>
  <si>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</si>
  <si>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</si>
  <si>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</si>
  <si>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</si>
  <si>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</si>
  <si>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</si>
  <si>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</si>
  <si>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</si>
  <si>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</si>
  <si>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</si>
  <si>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</si>
  <si>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</si>
  <si>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</si>
  <si>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</si>
  <si>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</si>
  <si>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</si>
  <si>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</si>
  <si>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</si>
  <si>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</si>
  <si>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</si>
  <si>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</si>
  <si>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</si>
  <si>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</si>
  <si>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</si>
  <si>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</si>
  <si>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</si>
  <si>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</si>
  <si>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</si>
  <si>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</si>
  <si>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</si>
  <si>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</si>
  <si>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</si>
  <si>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</si>
  <si>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</si>
  <si>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</si>
  <si>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</si>
  <si>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</si>
  <si>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</si>
  <si>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</si>
  <si>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</si>
  <si>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</si>
  <si>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</si>
  <si>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</si>
  <si>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</si>
  <si>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</si>
  <si>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</si>
  <si>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</si>
  <si>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</si>
  <si>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</si>
  <si>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</si>
  <si>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</si>
  <si>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</si>
  <si>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</si>
  <si>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</si>
  <si>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</si>
  <si>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</si>
  <si>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</si>
  <si>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</si>
  <si>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</si>
  <si>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</si>
  <si>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</si>
  <si>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</si>
  <si>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</si>
  <si>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</si>
  <si>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</si>
  <si>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</si>
  <si>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</si>
  <si>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</si>
  <si>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</si>
  <si>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</si>
  <si>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</si>
  <si>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</si>
  <si>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</si>
  <si>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</si>
  <si>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</si>
  <si>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</si>
  <si>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</si>
  <si>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</si>
  <si>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</si>
  <si>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</si>
  <si>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</si>
  <si>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</si>
  <si>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</si>
  <si>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</si>
  <si>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</si>
  <si>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</si>
  <si>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</si>
  <si>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</si>
  <si>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</si>
  <si>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</si>
  <si>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</si>
  <si>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</si>
  <si>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</si>
  <si>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</si>
  <si>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</si>
  <si>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</si>
  <si>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</si>
  <si>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</si>
  <si>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</si>
  <si>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</si>
  <si>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</si>
  <si>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</si>
  <si>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</si>
  <si>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</si>
  <si>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</si>
  <si>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</si>
  <si>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</si>
  <si>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</si>
  <si>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</si>
  <si>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</si>
  <si>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</si>
  <si>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</si>
  <si>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</si>
  <si>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</si>
  <si>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</si>
  <si>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</si>
  <si>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</si>
  <si>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</si>
  <si>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</si>
  <si>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</si>
  <si>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</si>
  <si>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</si>
  <si>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</si>
  <si>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</si>
  <si>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</si>
  <si>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</si>
  <si>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</si>
  <si>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</si>
  <si>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</si>
  <si>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</si>
  <si>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</si>
  <si>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</si>
  <si>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</si>
  <si>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</si>
  <si>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</si>
  <si>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</si>
  <si>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</si>
  <si>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</si>
  <si>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</si>
  <si>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</si>
  <si>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</si>
  <si>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</si>
  <si>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</si>
  <si>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</si>
  <si>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</si>
  <si>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</si>
  <si>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</si>
  <si>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</si>
  <si>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</si>
  <si>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</si>
  <si>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</si>
  <si>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</si>
  <si>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</si>
  <si>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</si>
  <si>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</si>
  <si>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</si>
  <si>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</si>
  <si>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</si>
  <si>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</si>
  <si>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</si>
  <si>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</si>
  <si>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</si>
  <si>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</si>
  <si>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</si>
  <si>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</si>
  <si>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</si>
  <si>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</si>
  <si>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</si>
  <si>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</si>
  <si>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</si>
  <si>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</si>
  <si>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</si>
  <si>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</si>
  <si>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</si>
  <si>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</si>
  <si>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</si>
  <si>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</si>
  <si>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</si>
  <si>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</si>
  <si>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</si>
  <si>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</si>
  <si>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</si>
  <si>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</si>
  <si>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</si>
  <si>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</si>
  <si>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</si>
  <si>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</si>
  <si>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</si>
  <si>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</si>
  <si>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</si>
  <si>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</si>
  <si>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</si>
  <si>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</si>
  <si>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</si>
  <si>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</si>
  <si>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</si>
  <si>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</si>
  <si>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</si>
  <si>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</si>
  <si>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</si>
  <si>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</si>
  <si>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</si>
  <si>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</si>
  <si>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</si>
  <si>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</si>
  <si>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</si>
  <si>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</si>
  <si>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</si>
  <si>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</si>
  <si>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</si>
  <si>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</si>
  <si>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</si>
  <si>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</si>
  <si>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</si>
  <si>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</si>
  <si>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</si>
  <si>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</si>
  <si>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</si>
  <si>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</si>
  <si>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</si>
  <si>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</si>
  <si>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</si>
  <si>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</si>
  <si>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</si>
  <si>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</si>
  <si>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</si>
  <si>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</si>
  <si>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</si>
  <si>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</si>
  <si>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</si>
  <si>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</si>
  <si>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</si>
  <si>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</si>
  <si>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</si>
  <si>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</si>
  <si>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</si>
  <si>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</si>
  <si>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</si>
  <si>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</si>
  <si>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</si>
  <si>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</si>
  <si>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</si>
  <si>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</si>
  <si>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</si>
  <si>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</si>
  <si>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</si>
  <si>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</si>
  <si>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</si>
  <si>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</si>
  <si>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</si>
  <si>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</si>
  <si>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</si>
  <si>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</si>
  <si>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</si>
  <si>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</si>
  <si>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</si>
  <si>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</si>
  <si>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</si>
  <si>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</si>
  <si>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</si>
  <si>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</si>
  <si>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</si>
  <si>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</si>
  <si>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</si>
  <si>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</si>
  <si>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</si>
  <si>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</si>
  <si>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</si>
  <si>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</si>
  <si>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</si>
  <si>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</si>
  <si>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</si>
  <si>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</si>
  <si>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</si>
  <si>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</si>
  <si>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</si>
  <si>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</si>
  <si>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</si>
  <si>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</si>
  <si>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</si>
  <si>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</si>
  <si>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</si>
  <si>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</si>
  <si>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</si>
  <si>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</si>
  <si>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</si>
  <si>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</si>
  <si>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</si>
  <si>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</si>
  <si>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</si>
  <si>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</si>
  <si>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</si>
  <si>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</si>
  <si>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</si>
  <si>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</si>
  <si>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</si>
  <si>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</si>
  <si>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</si>
  <si>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</si>
  <si>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</si>
  <si>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</si>
  <si>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</si>
  <si>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</si>
  <si>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</si>
  <si>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</si>
  <si>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</si>
  <si>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</si>
  <si>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</si>
  <si>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</si>
  <si>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</si>
  <si>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</si>
  <si>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</si>
  <si>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</si>
  <si>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</si>
  <si>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</si>
  <si>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</si>
  <si>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</si>
  <si>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</si>
  <si>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</si>
  <si>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</si>
  <si>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</si>
  <si>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</si>
  <si>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</si>
  <si>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</si>
  <si>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</si>
  <si>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</si>
  <si>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</si>
  <si>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</si>
  <si>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</si>
  <si>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</si>
  <si>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</si>
  <si>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</si>
  <si>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</si>
  <si>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</si>
  <si>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</si>
  <si>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</si>
  <si>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</si>
  <si>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</si>
  <si>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</si>
  <si>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</si>
  <si>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</si>
  <si>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</si>
  <si>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</si>
  <si>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</si>
  <si>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</si>
  <si>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</si>
  <si>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</si>
  <si>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</si>
  <si>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</si>
  <si>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</si>
  <si>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</si>
  <si>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</si>
  <si>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</si>
  <si>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</si>
  <si>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</si>
  <si>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</si>
  <si>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</si>
  <si>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</si>
  <si>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</si>
  <si>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</si>
  <si>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</si>
  <si>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</si>
  <si>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</si>
  <si>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</si>
  <si>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</si>
  <si>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</si>
  <si>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</si>
  <si>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</si>
  <si>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</si>
  <si>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</si>
  <si>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</si>
  <si>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</si>
  <si>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</si>
  <si>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</si>
  <si>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</si>
  <si>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</si>
  <si>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</si>
  <si>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</si>
  <si>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</si>
  <si>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</si>
  <si>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</si>
  <si>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</si>
  <si>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</si>
  <si>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</si>
  <si>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</si>
  <si>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</si>
  <si>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</si>
  <si>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</si>
  <si>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</si>
  <si>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</si>
  <si>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</si>
  <si>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</si>
  <si>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</si>
  <si>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</si>
  <si>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</si>
  <si>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</si>
  <si>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</si>
  <si>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</si>
  <si>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</si>
  <si>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</si>
  <si>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</si>
  <si>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</si>
  <si>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</si>
  <si>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</si>
  <si>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</si>
  <si>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</si>
  <si>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</si>
  <si>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</si>
  <si>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</si>
  <si>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</si>
  <si>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</si>
  <si>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</si>
  <si>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</si>
  <si>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</si>
  <si>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</si>
  <si>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</si>
  <si>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</si>
  <si>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</si>
  <si>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</si>
  <si>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</si>
  <si>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</si>
  <si>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</si>
  <si>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</si>
  <si>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</si>
  <si>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</si>
  <si>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</si>
  <si>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</si>
  <si>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</si>
  <si>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</si>
  <si>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</si>
  <si>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</si>
  <si>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</si>
  <si>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</si>
  <si>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</si>
  <si>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</si>
  <si>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</si>
  <si>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</si>
  <si>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</si>
  <si>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</si>
  <si>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</si>
  <si>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</si>
  <si>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</si>
  <si>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</si>
  <si>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</si>
  <si>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</si>
  <si>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</si>
  <si>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</si>
  <si>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</si>
  <si>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</si>
  <si>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</si>
  <si>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</si>
  <si>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</si>
  <si>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</si>
  <si>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</si>
  <si>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</si>
  <si>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</si>
  <si>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</si>
  <si>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</si>
  <si>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</si>
  <si>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</si>
  <si>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</si>
  <si>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</si>
  <si>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</si>
  <si>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</si>
  <si>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</si>
  <si>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</si>
  <si>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</si>
  <si>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</si>
  <si>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</si>
  <si>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</si>
  <si>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</si>
  <si>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</si>
  <si>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</si>
  <si>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</si>
  <si>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</si>
  <si>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</si>
  <si>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</si>
  <si>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</si>
  <si>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</si>
  <si>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</si>
  <si>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</si>
  <si>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</si>
  <si>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</si>
  <si>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</si>
  <si>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</si>
  <si>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</si>
  <si>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</si>
  <si>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</si>
  <si>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</si>
  <si>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</si>
  <si>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</si>
  <si>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</si>
  <si>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</si>
  <si>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</si>
  <si>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</si>
  <si>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</si>
  <si>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</si>
  <si>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</si>
  <si>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</si>
  <si>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</si>
  <si>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</si>
  <si>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</si>
  <si>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</si>
  <si>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</si>
  <si>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</si>
  <si>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</si>
  <si>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</si>
  <si>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</si>
  <si>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</si>
  <si>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</si>
  <si>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</si>
  <si>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</si>
  <si>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</si>
  <si>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</si>
  <si>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</si>
  <si>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</si>
  <si>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</si>
  <si>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</si>
  <si>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</si>
  <si>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</si>
  <si>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</si>
  <si>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</si>
  <si>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</si>
  <si>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</si>
  <si>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</si>
  <si>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</si>
  <si>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</si>
  <si>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</si>
  <si>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</si>
  <si>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</si>
  <si>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</si>
  <si>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</si>
  <si>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</si>
  <si>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</si>
  <si>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</si>
  <si>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</si>
  <si>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</si>
  <si>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</si>
  <si>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</si>
  <si>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</si>
  <si>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</si>
  <si>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</si>
  <si>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</si>
  <si>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</si>
  <si>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</si>
  <si>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</si>
  <si>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</si>
  <si>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</si>
  <si>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</si>
  <si>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</si>
  <si>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</si>
  <si>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</si>
  <si>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</si>
  <si>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</si>
  <si>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</si>
  <si>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</si>
  <si>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</si>
  <si>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</si>
  <si>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</si>
  <si>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</si>
  <si>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</si>
  <si>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</si>
  <si>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</si>
  <si>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</si>
  <si>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</si>
  <si>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</si>
  <si>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</si>
  <si>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</si>
  <si>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</si>
  <si>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</si>
  <si>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</si>
  <si>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</si>
  <si>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</si>
  <si>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</si>
  <si>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</si>
  <si>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</si>
  <si>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</si>
  <si>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</si>
  <si>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</si>
  <si>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</si>
  <si>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</si>
  <si>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</si>
  <si>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</si>
  <si>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</si>
  <si>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</si>
  <si>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</si>
  <si>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</si>
  <si>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</si>
  <si>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</si>
  <si>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</si>
  <si>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</si>
  <si>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</si>
  <si>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</si>
  <si>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</si>
  <si>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</si>
  <si>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</si>
  <si>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</si>
  <si>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</si>
  <si>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</si>
  <si>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</si>
  <si>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</si>
  <si>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</si>
  <si>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</si>
  <si>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</si>
  <si>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</si>
  <si>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</si>
  <si>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</si>
  <si>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</si>
  <si>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</si>
  <si>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</si>
  <si>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</si>
  <si>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</si>
  <si>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</si>
  <si>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</si>
  <si>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</si>
  <si>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</si>
  <si>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</si>
  <si>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</si>
  <si>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</si>
  <si>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</si>
  <si>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</si>
  <si>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</si>
  <si>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</si>
  <si>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</si>
  <si>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</si>
  <si>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</si>
  <si>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</si>
  <si>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</si>
  <si>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</si>
  <si>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</si>
  <si>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</si>
  <si>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</si>
  <si>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</si>
  <si>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</si>
  <si>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</si>
  <si>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</si>
  <si>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</si>
  <si>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</si>
  <si>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</si>
  <si>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</si>
  <si>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</si>
  <si>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</si>
  <si>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</si>
  <si>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</si>
  <si>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</si>
  <si>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</si>
  <si>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</si>
  <si>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</si>
  <si>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</si>
  <si>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</si>
  <si>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</si>
  <si>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</si>
  <si>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</si>
  <si>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</si>
  <si>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</si>
  <si>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</si>
  <si>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</si>
  <si>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</si>
  <si>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</si>
  <si>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</si>
  <si>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</si>
  <si>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</si>
  <si>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</si>
  <si>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</si>
  <si>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</si>
  <si>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</si>
  <si>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</si>
  <si>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</si>
  <si>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</si>
  <si>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</si>
  <si>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</si>
  <si>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</si>
  <si>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</si>
  <si>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</si>
  <si>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</si>
  <si>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</si>
  <si>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</si>
  <si>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</si>
  <si>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</si>
  <si>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</si>
  <si>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</si>
  <si>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</si>
  <si>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</si>
  <si>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</si>
  <si>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</si>
  <si>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</si>
  <si>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</si>
  <si>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</si>
  <si>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</si>
  <si>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</si>
  <si>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</si>
  <si>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</si>
  <si>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</si>
  <si>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</si>
  <si>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</si>
  <si>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</si>
  <si>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</si>
  <si>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</si>
  <si>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</si>
  <si>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</si>
  <si>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</si>
  <si>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</si>
  <si>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</si>
  <si>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</si>
  <si>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</si>
  <si>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</si>
  <si>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</si>
  <si>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</si>
  <si>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</si>
  <si>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</si>
  <si>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</si>
  <si>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</si>
  <si>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</si>
  <si>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</si>
  <si>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</si>
  <si>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</si>
  <si>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</si>
  <si>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</si>
  <si>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</si>
  <si>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</si>
  <si>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</si>
  <si>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</si>
  <si>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</si>
  <si>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</si>
  <si>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</si>
  <si>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</si>
  <si>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</si>
  <si>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</si>
  <si>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</si>
  <si>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</si>
  <si>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</si>
  <si>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</si>
  <si>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</si>
  <si>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</si>
  <si>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</si>
  <si>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</si>
  <si>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</si>
  <si>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</si>
  <si>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</si>
  <si>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</si>
  <si>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</si>
  <si>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</si>
  <si>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</si>
  <si>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</si>
  <si>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</si>
  <si>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</si>
  <si>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</si>
  <si>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</si>
  <si>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</si>
  <si>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</si>
  <si>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</si>
  <si>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</si>
  <si>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</si>
  <si>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</si>
  <si>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</si>
  <si>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</si>
  <si>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</si>
  <si>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</si>
  <si>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</si>
  <si>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</si>
  <si>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</si>
  <si>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</si>
  <si>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</si>
  <si>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</si>
  <si>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</si>
  <si>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</si>
  <si>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</si>
  <si>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</si>
  <si>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</si>
  <si>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</si>
  <si>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</si>
  <si>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</si>
  <si>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</si>
  <si>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</si>
  <si>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</si>
  <si>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</si>
  <si>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</si>
  <si>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</si>
  <si>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</si>
  <si>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</si>
  <si>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</si>
  <si>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</si>
  <si>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</si>
  <si>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</si>
  <si>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</si>
  <si>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</si>
  <si>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</si>
  <si>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</si>
  <si>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</si>
  <si>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</si>
  <si>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</si>
  <si>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</si>
  <si>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</si>
  <si>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</si>
  <si>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</si>
  <si>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</si>
  <si>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</si>
  <si>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</si>
  <si>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</si>
  <si>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</si>
  <si>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</si>
  <si>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</si>
  <si>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</si>
  <si>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</si>
  <si>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</si>
  <si>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</si>
  <si>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</si>
  <si>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</si>
  <si>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</si>
  <si>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</si>
  <si>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</si>
  <si>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</si>
  <si>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</si>
  <si>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</si>
  <si>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</si>
  <si>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</si>
  <si>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</si>
  <si>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</si>
  <si>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</si>
  <si>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</si>
  <si>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</si>
  <si>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</si>
  <si>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</si>
  <si>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</si>
  <si>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</si>
  <si>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</si>
  <si>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</si>
  <si>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</si>
  <si>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</si>
  <si>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</si>
  <si>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</si>
  <si>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</si>
  <si>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</si>
  <si>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</si>
  <si>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</si>
  <si>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</si>
  <si>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</si>
  <si>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</si>
  <si>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</si>
  <si>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</si>
  <si>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</si>
  <si>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</si>
  <si>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</si>
  <si>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</si>
  <si>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</si>
  <si>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</si>
  <si>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</si>
  <si>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</si>
  <si>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</si>
  <si>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</si>
  <si>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</si>
  <si>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</si>
  <si>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</si>
  <si>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</si>
  <si>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</si>
  <si>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</si>
  <si>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</si>
  <si>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</si>
  <si>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</si>
  <si>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</si>
  <si>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</si>
  <si>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</si>
  <si>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</si>
  <si>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</si>
  <si>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</si>
  <si>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</si>
  <si>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</si>
  <si>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</si>
  <si>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</si>
  <si>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</si>
  <si>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</si>
  <si>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</si>
  <si>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</si>
  <si>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</si>
  <si>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</si>
  <si>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</si>
  <si>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</si>
  <si>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</si>
  <si>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</si>
  <si>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</si>
  <si>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</si>
  <si>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</si>
  <si>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</si>
  <si>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</si>
  <si>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</si>
  <si>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</si>
  <si>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</si>
  <si>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</si>
  <si>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</si>
  <si>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</si>
  <si>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</si>
  <si>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</si>
  <si>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</si>
  <si>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</si>
  <si>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</si>
  <si>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</si>
  <si>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</si>
  <si>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</si>
  <si>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</si>
  <si>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</si>
  <si>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</si>
  <si>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</si>
  <si>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</si>
  <si>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</si>
  <si>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</si>
  <si>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</si>
  <si>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</si>
  <si>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</si>
  <si>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</si>
  <si>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</si>
  <si>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</si>
  <si>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</si>
  <si>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</si>
  <si>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</si>
  <si>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</si>
  <si>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</si>
  <si>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</si>
  <si>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</si>
  <si>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</si>
  <si>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</si>
  <si>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</si>
  <si>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</si>
  <si>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</si>
  <si>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</si>
  <si>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</si>
  <si>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</si>
  <si>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</si>
  <si>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</si>
  <si>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</si>
  <si>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</si>
  <si>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</si>
  <si>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</si>
  <si>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</si>
  <si>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</si>
  <si>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</si>
  <si>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</si>
  <si>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</si>
  <si>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</si>
  <si>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</si>
  <si>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</si>
  <si>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</si>
  <si>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</si>
  <si>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</si>
  <si>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</si>
  <si>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</si>
  <si>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</si>
  <si>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</si>
  <si>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</si>
  <si>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</si>
  <si>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</si>
  <si>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</si>
  <si>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</si>
  <si>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</si>
  <si>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</si>
  <si>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</si>
  <si>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</si>
  <si>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</si>
  <si>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</si>
  <si>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</si>
  <si>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</si>
  <si>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</si>
  <si>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</si>
  <si>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</si>
  <si>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</si>
  <si>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</si>
  <si>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</si>
  <si>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</si>
  <si>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</si>
  <si>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</si>
  <si>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</si>
  <si>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</si>
  <si>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</si>
  <si>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</si>
  <si>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</si>
  <si>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</si>
  <si>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</si>
  <si>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</si>
  <si>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</si>
  <si>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</si>
  <si>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</si>
  <si>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</si>
  <si>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</si>
  <si>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</si>
  <si>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</si>
  <si>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</si>
  <si>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</si>
  <si>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</si>
  <si>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</si>
  <si>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</si>
  <si>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</si>
  <si>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</si>
  <si>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</si>
  <si>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</si>
  <si>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</si>
  <si>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</si>
  <si>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</si>
  <si>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</si>
  <si>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</si>
  <si>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</si>
  <si>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</si>
  <si>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</si>
  <si>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</si>
  <si>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</si>
  <si>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</si>
  <si>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</si>
  <si>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</si>
  <si>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</si>
  <si>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</si>
  <si>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</si>
  <si>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</si>
  <si>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</si>
  <si>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</si>
  <si>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</si>
  <si>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</si>
  <si>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</si>
  <si>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</si>
  <si>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</si>
  <si>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</si>
  <si>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</si>
  <si>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</si>
  <si>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</si>
  <si>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</si>
  <si>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</si>
  <si>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</si>
  <si>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</si>
  <si>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</si>
  <si>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</si>
  <si>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</si>
  <si>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</si>
  <si>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</si>
  <si>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</si>
  <si>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</si>
  <si>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</si>
  <si>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</si>
  <si>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</si>
  <si>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</si>
  <si>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</si>
  <si>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</si>
  <si>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</si>
  <si>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</si>
  <si>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</si>
  <si>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</si>
  <si>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</si>
  <si>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</si>
  <si>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</si>
  <si>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</si>
  <si>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</si>
  <si>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</si>
  <si>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</si>
  <si>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</si>
  <si>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</si>
  <si>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</si>
  <si>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</si>
  <si>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</si>
  <si>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</si>
  <si>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</si>
  <si>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</si>
  <si>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</si>
  <si>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</si>
  <si>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</si>
  <si>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</si>
  <si>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</si>
  <si>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</si>
  <si>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</si>
  <si>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</si>
  <si>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</si>
  <si>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</si>
  <si>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</si>
  <si>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</si>
  <si>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</si>
  <si>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</si>
  <si>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</si>
  <si>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</si>
  <si>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</si>
  <si>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</si>
  <si>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</si>
  <si>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</si>
  <si>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</si>
  <si>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</si>
  <si>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</si>
  <si>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</si>
  <si>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</si>
  <si>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</si>
  <si>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</si>
  <si>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</si>
  <si>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</si>
  <si>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</si>
  <si>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</si>
  <si>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</si>
  <si>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</si>
  <si>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</si>
  <si>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</si>
  <si>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</si>
  <si>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</si>
  <si>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</si>
  <si>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</si>
  <si>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</si>
  <si>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</si>
  <si>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</si>
  <si>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</si>
  <si>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</si>
  <si>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</si>
  <si>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</si>
  <si>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</si>
  <si>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</si>
  <si>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</si>
  <si>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</si>
  <si>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</si>
  <si>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</si>
  <si>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</si>
  <si>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</si>
  <si>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</si>
  <si>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</si>
  <si>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</si>
  <si>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</si>
  <si>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</si>
  <si>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</si>
  <si>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</si>
  <si>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</si>
  <si>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</si>
  <si>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</si>
  <si>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</si>
  <si>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</si>
  <si>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</si>
  <si>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</si>
  <si>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</si>
  <si>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</si>
  <si>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</si>
  <si>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</si>
  <si>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</si>
  <si>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</si>
  <si>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</si>
  <si>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</si>
  <si>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</si>
  <si>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</si>
  <si>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</si>
  <si>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</si>
  <si>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</si>
  <si>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</si>
  <si>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</si>
  <si>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</si>
  <si>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</si>
  <si>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</si>
  <si>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</si>
  <si>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</si>
  <si>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</si>
  <si>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</si>
  <si>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</si>
  <si>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</si>
  <si>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</si>
  <si>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</si>
  <si>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</si>
  <si>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</si>
  <si>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</si>
  <si>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</si>
  <si>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</si>
  <si>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</si>
  <si>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</si>
  <si>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</si>
  <si>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</si>
  <si>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</si>
  <si>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</si>
  <si>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</si>
  <si>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</si>
  <si>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</si>
  <si>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</si>
  <si>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</si>
  <si>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</si>
  <si>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</si>
  <si>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</si>
  <si>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</si>
  <si>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</si>
  <si>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</si>
  <si>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</si>
  <si>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</si>
  <si>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</si>
  <si>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</si>
  <si>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</si>
  <si>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</si>
  <si>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</si>
  <si>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</si>
  <si>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</si>
  <si>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</si>
  <si>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</si>
  <si>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</si>
  <si>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</si>
  <si>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</si>
  <si>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</si>
  <si>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</si>
  <si>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</si>
  <si>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</si>
  <si>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</si>
  <si>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</si>
  <si>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</si>
  <si>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</si>
  <si>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</si>
  <si>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</si>
  <si>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</si>
  <si>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</si>
  <si>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</si>
  <si>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</si>
  <si>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</si>
  <si>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</si>
  <si>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</si>
  <si>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</si>
  <si>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</si>
  <si>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</si>
  <si>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</si>
  <si>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</si>
  <si>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</si>
  <si>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</si>
  <si>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</si>
  <si>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</si>
  <si>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</si>
  <si>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</si>
  <si>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</si>
  <si>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</si>
  <si>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</si>
  <si>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</si>
  <si>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</si>
  <si>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</si>
  <si>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</si>
  <si>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</si>
  <si>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</si>
  <si>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</si>
  <si>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</si>
  <si>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</si>
  <si>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</si>
  <si>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</si>
  <si>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</si>
  <si>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</si>
  <si>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</si>
  <si>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</si>
  <si>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</si>
  <si>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</si>
  <si>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</si>
  <si>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</si>
  <si>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</si>
  <si>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</si>
  <si>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</si>
  <si>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</si>
  <si>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</si>
  <si>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</si>
  <si>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</si>
  <si>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</si>
  <si>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</si>
  <si>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</si>
  <si>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</si>
  <si>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</si>
  <si>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</si>
  <si>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</si>
  <si>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</si>
  <si>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</si>
  <si>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</si>
  <si>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</si>
  <si>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</si>
  <si>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</si>
  <si>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</si>
  <si>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</si>
  <si>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</si>
  <si>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</si>
  <si>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</si>
  <si>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</si>
  <si>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</si>
  <si>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</si>
  <si>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</si>
  <si>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</si>
  <si>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</si>
  <si>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</si>
  <si>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</si>
  <si>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</si>
  <si>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</si>
  <si>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</si>
  <si>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</si>
  <si>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</si>
  <si>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</si>
  <si>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</si>
  <si>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</si>
  <si>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</si>
  <si>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</si>
  <si>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</si>
  <si>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</si>
  <si>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</si>
  <si>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</si>
  <si>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</si>
  <si>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</si>
  <si>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</si>
  <si>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</si>
  <si>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</si>
  <si>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</si>
  <si>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</si>
  <si>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</si>
  <si>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</si>
  <si>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</si>
  <si>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</si>
  <si>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</si>
  <si>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</si>
  <si>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</si>
  <si>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</si>
  <si>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</si>
  <si>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</si>
  <si>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</si>
  <si>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</si>
  <si>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</si>
  <si>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</si>
  <si>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</si>
  <si>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</si>
  <si>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</si>
  <si>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</si>
  <si>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</si>
  <si>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</si>
  <si>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</si>
  <si>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</si>
  <si>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</si>
  <si>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</si>
  <si>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</si>
  <si>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</si>
  <si>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</si>
  <si>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</si>
  <si>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</si>
  <si>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</si>
  <si>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</si>
  <si>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</si>
  <si>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</si>
  <si>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</si>
  <si>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</si>
  <si>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</si>
  <si>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</si>
  <si>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</si>
  <si>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</si>
  <si>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</si>
  <si>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</si>
  <si>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</si>
  <si>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</si>
  <si>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</si>
  <si>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</si>
  <si>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</si>
  <si>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</si>
  <si>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</si>
  <si>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</si>
  <si>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</si>
  <si>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</si>
  <si>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</si>
  <si>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</si>
  <si>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</si>
  <si>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</si>
  <si>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</si>
  <si>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</si>
  <si>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</si>
  <si>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</si>
  <si>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</si>
  <si>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</si>
  <si>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</si>
  <si>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</si>
  <si>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</si>
  <si>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</si>
  <si>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</si>
  <si>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</si>
  <si>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</si>
  <si>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</si>
  <si>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</si>
  <si>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</si>
  <si>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</si>
  <si>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</si>
  <si>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</si>
  <si>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</si>
  <si>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</si>
  <si>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</si>
  <si>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</si>
  <si>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</si>
  <si>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</si>
  <si>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</si>
  <si>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</si>
  <si>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</si>
  <si>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</si>
  <si>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</si>
  <si>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</si>
  <si>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</si>
  <si>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</si>
  <si>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</si>
  <si>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</si>
  <si>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</si>
  <si>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</si>
  <si>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</si>
  <si>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</si>
  <si>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</si>
  <si>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</si>
  <si>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</si>
  <si>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</si>
  <si>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</si>
  <si>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</si>
  <si>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</si>
  <si>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</si>
  <si>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</si>
  <si>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</si>
  <si>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</si>
  <si>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</si>
  <si>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</si>
  <si>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</si>
  <si>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</si>
  <si>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</si>
  <si>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</si>
  <si>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</si>
  <si>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</si>
  <si>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</si>
  <si>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</si>
  <si>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</si>
  <si>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</si>
  <si>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</si>
  <si>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</si>
  <si>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</si>
  <si>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</si>
  <si>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</si>
  <si>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</si>
  <si>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</si>
  <si>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</si>
  <si>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</si>
  <si>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</si>
  <si>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</si>
  <si>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</si>
  <si>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</si>
  <si>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</si>
  <si>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</si>
  <si>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</si>
  <si>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</si>
  <si>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</si>
  <si>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</si>
  <si>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</si>
  <si>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</si>
  <si>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</si>
  <si>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</si>
  <si>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</si>
  <si>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</si>
  <si>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</si>
  <si>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</si>
  <si>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</si>
  <si>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</si>
  <si>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</si>
  <si>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</si>
  <si>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</si>
  <si>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</si>
  <si>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</si>
  <si>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</si>
  <si>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</si>
  <si>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</si>
  <si>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</si>
  <si>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</si>
  <si>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</si>
  <si>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</si>
  <si>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</si>
  <si>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</si>
  <si>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</si>
  <si>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</si>
  <si>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</si>
  <si>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</si>
  <si>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</si>
  <si>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</si>
  <si>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</si>
  <si>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</si>
  <si>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</si>
  <si>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</si>
  <si>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</si>
  <si>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</si>
  <si>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</si>
  <si>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</si>
  <si>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</si>
  <si>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</si>
  <si>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</si>
  <si>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</si>
  <si>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</si>
  <si>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</si>
  <si>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</si>
  <si>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</si>
  <si>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</si>
  <si>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</si>
  <si>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</si>
  <si>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</si>
  <si>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</si>
  <si>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</si>
  <si>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</si>
  <si>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</si>
  <si>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</si>
  <si>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</si>
  <si>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</si>
  <si>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</si>
  <si>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</si>
  <si>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</si>
  <si>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</si>
  <si>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</si>
  <si>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</si>
  <si>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</si>
  <si>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</si>
  <si>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</si>
  <si>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</si>
  <si>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</si>
  <si>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</si>
  <si>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</si>
  <si>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</si>
  <si>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</si>
  <si>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</si>
  <si>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</si>
  <si>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</si>
  <si>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</si>
  <si>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</si>
  <si>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</si>
  <si>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</si>
  <si>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</si>
  <si>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</si>
  <si>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</si>
  <si>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</si>
  <si>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</si>
  <si>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</si>
  <si>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</si>
  <si>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</si>
  <si>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</si>
  <si>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</si>
  <si>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</si>
  <si>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</si>
  <si>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</si>
  <si>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</si>
  <si>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</si>
  <si>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</si>
  <si>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</si>
  <si>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</si>
  <si>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</si>
  <si>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</si>
  <si>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</si>
  <si>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</si>
  <si>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</si>
  <si>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</si>
  <si>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</si>
  <si>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</si>
  <si>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</si>
  <si>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</si>
  <si>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</si>
  <si>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</si>
  <si>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</si>
  <si>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</si>
  <si>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</si>
  <si>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</si>
  <si>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</si>
  <si>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</si>
  <si>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</si>
  <si>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</si>
  <si>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</si>
  <si>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</si>
  <si>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</si>
  <si>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</si>
  <si>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</si>
  <si>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</si>
  <si>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</si>
  <si>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</si>
  <si>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</si>
  <si>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</si>
  <si>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</si>
  <si>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</si>
  <si>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</si>
  <si>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</si>
  <si>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</si>
  <si>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</si>
  <si>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</si>
  <si>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</si>
  <si>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</si>
  <si>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</si>
  <si>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</si>
  <si>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</si>
  <si>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</si>
  <si>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</si>
  <si>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</si>
  <si>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</si>
  <si>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</si>
  <si>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</si>
  <si>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</si>
  <si>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</si>
  <si>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</si>
  <si>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</si>
  <si>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</si>
  <si>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</si>
  <si>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</si>
  <si>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</si>
  <si>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</si>
  <si>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</si>
  <si>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</si>
  <si>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</si>
  <si>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</si>
  <si>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</si>
  <si>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</si>
  <si>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</si>
  <si>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</si>
  <si>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</si>
  <si>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</si>
  <si>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</si>
  <si>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</si>
  <si>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</si>
  <si>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</si>
  <si>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</si>
  <si>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</si>
  <si>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</si>
  <si>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</si>
  <si>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</si>
  <si>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</si>
  <si>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</si>
  <si>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</si>
  <si>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</si>
  <si>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</si>
  <si>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</si>
  <si>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</si>
  <si>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</si>
  <si>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</si>
  <si>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</si>
  <si>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</si>
  <si>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</si>
  <si>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</si>
  <si>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</si>
  <si>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</si>
  <si>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</si>
  <si>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</si>
  <si>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</si>
  <si>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</si>
  <si>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</si>
  <si>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</si>
  <si>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</si>
  <si>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</si>
  <si>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</si>
  <si>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</si>
  <si>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</si>
  <si>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</si>
  <si>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</si>
  <si>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</si>
  <si>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</si>
  <si>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</si>
  <si>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</si>
  <si>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</si>
  <si>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</si>
  <si>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</si>
  <si>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</si>
  <si>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</si>
  <si>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</si>
  <si>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</si>
  <si>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</si>
  <si>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</si>
  <si>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</si>
  <si>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</si>
  <si>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</si>
  <si>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</si>
  <si>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</si>
  <si>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</si>
  <si>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</si>
  <si>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</si>
  <si>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</si>
  <si>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</si>
  <si>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</si>
  <si>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</si>
  <si>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</si>
  <si>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</si>
  <si>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</si>
  <si>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</si>
  <si>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</si>
  <si>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</si>
  <si>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</si>
  <si>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</si>
  <si>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</si>
  <si>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</si>
  <si>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</si>
  <si>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</si>
  <si>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</si>
  <si>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</si>
  <si>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</si>
  <si>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</si>
  <si>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</si>
  <si>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</si>
  <si>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</si>
  <si>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</si>
  <si>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</si>
  <si>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</si>
  <si>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</si>
  <si>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</si>
  <si>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</si>
  <si>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</si>
  <si>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</si>
  <si>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</si>
  <si>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</si>
  <si>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</si>
  <si>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</si>
  <si>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</si>
  <si>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</si>
  <si>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</si>
  <si>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</si>
  <si>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</si>
  <si>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</si>
  <si>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</si>
  <si>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</si>
  <si>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</si>
  <si>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</si>
  <si>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</si>
  <si>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</si>
  <si>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</si>
  <si>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</si>
  <si>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</si>
  <si>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</si>
  <si>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</si>
  <si>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</si>
  <si>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</si>
  <si>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</si>
  <si>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</si>
  <si>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</si>
  <si>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</si>
  <si>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</si>
  <si>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</si>
  <si>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</si>
  <si>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</si>
  <si>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</si>
  <si>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</si>
  <si>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</si>
  <si>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</si>
  <si>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</si>
  <si>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</si>
  <si>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</si>
  <si>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</si>
  <si>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</si>
  <si>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</si>
  <si>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</si>
  <si>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</si>
  <si>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</si>
  <si>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</si>
  <si>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</si>
  <si>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</si>
  <si>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</si>
  <si>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</si>
  <si>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</si>
  <si>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</si>
  <si>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</si>
  <si>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</si>
  <si>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</si>
  <si>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</si>
  <si>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</si>
  <si>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</si>
  <si>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</si>
  <si>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</si>
  <si>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</si>
  <si>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</si>
  <si>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</si>
  <si>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</si>
  <si>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</si>
  <si>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</si>
  <si>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</si>
  <si>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</si>
  <si>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</si>
  <si>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</si>
  <si>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</si>
  <si>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</si>
  <si>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</si>
  <si>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</si>
  <si>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</si>
  <si>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</si>
  <si>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</si>
  <si>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</si>
  <si>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</si>
  <si>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</si>
  <si>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</si>
  <si>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</si>
  <si>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</si>
  <si>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</si>
  <si>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</si>
  <si>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</si>
  <si>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</si>
  <si>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</si>
  <si>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</si>
  <si>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</si>
  <si>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</si>
  <si>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</si>
  <si>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</si>
  <si>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</si>
  <si>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</si>
  <si>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</si>
  <si>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</si>
  <si>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</si>
  <si>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</si>
  <si>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</si>
  <si>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</si>
  <si>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</si>
  <si>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</si>
  <si>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</si>
  <si>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</si>
  <si>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</si>
  <si>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</si>
  <si>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</si>
  <si>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</si>
  <si>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</si>
  <si>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</si>
  <si>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</si>
  <si>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</si>
  <si>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</si>
  <si>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</si>
  <si>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</si>
  <si>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</si>
  <si>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</si>
  <si>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</si>
  <si>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</si>
  <si>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</si>
  <si>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</si>
  <si>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</si>
  <si>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</si>
  <si>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</si>
  <si>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</si>
  <si>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</si>
  <si>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</si>
  <si>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</si>
  <si>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</si>
  <si>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</si>
  <si>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</si>
  <si>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</si>
  <si>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</si>
  <si>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</si>
  <si>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</si>
  <si>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</si>
  <si>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</si>
  <si>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</si>
  <si>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</si>
  <si>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</si>
  <si>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</si>
  <si>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</si>
  <si>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</si>
  <si>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</si>
  <si>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</si>
  <si>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</si>
  <si>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</si>
  <si>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</si>
  <si>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</si>
  <si>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</si>
  <si>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</si>
  <si>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</si>
  <si>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</si>
  <si>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</si>
  <si>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</si>
  <si>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</si>
  <si>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</si>
  <si>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</si>
  <si>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</si>
  <si>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</si>
  <si>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</si>
  <si>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</si>
  <si>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</si>
  <si>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</si>
  <si>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</si>
  <si>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</si>
  <si>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</si>
  <si>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</si>
  <si>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</si>
  <si>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</si>
  <si>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</si>
  <si>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</si>
  <si>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</si>
  <si>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</si>
  <si>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</si>
  <si>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</si>
  <si>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</si>
  <si>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</si>
  <si>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</si>
  <si>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</si>
  <si>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</si>
  <si>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</si>
  <si>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</si>
  <si>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</si>
  <si>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</si>
  <si>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</si>
  <si>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</si>
  <si>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</si>
  <si>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</si>
  <si>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</si>
  <si>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</si>
  <si>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</si>
  <si>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</si>
  <si>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</si>
  <si>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</si>
  <si>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</si>
  <si>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</si>
  <si>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</si>
  <si>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</si>
  <si>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</si>
  <si>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</si>
  <si>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</si>
  <si>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</si>
  <si>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</si>
  <si>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</si>
  <si>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</si>
  <si>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</si>
  <si>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</si>
  <si>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</si>
  <si>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</si>
  <si>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</si>
  <si>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</si>
  <si>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</si>
  <si>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</si>
  <si>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</si>
  <si>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</si>
  <si>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</si>
  <si>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</si>
  <si>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</si>
  <si>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</si>
  <si>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</si>
  <si>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</si>
  <si>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</si>
  <si>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</si>
  <si>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</si>
  <si>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</si>
  <si>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</si>
  <si>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</si>
  <si>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</si>
  <si>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</si>
  <si>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</si>
  <si>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</si>
  <si>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</si>
  <si>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</si>
  <si>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</si>
  <si>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</si>
  <si>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</si>
  <si>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</si>
  <si>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</si>
  <si>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</si>
  <si>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</si>
  <si>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</si>
  <si>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</si>
  <si>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</si>
  <si>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</si>
  <si>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</si>
  <si>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</si>
  <si>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</si>
  <si>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</si>
  <si>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</si>
  <si>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</si>
  <si>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</si>
  <si>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</si>
  <si>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</si>
  <si>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</si>
  <si>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</si>
  <si>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</si>
  <si>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</si>
  <si>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</si>
  <si>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</si>
  <si>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</si>
  <si>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</si>
  <si>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</si>
  <si>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</si>
  <si>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</si>
  <si>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</si>
  <si>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</si>
  <si>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</si>
  <si>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</si>
  <si>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</si>
  <si>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</si>
  <si>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</si>
  <si>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</si>
  <si>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</si>
  <si>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</si>
  <si>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</si>
  <si>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</si>
  <si>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</si>
  <si>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</si>
  <si>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</si>
  <si>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</si>
  <si>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</si>
  <si>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</si>
  <si>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</si>
  <si>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</si>
  <si>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</si>
  <si>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</si>
  <si>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</si>
  <si>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</si>
  <si>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</si>
  <si>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</si>
  <si>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</si>
  <si>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</si>
  <si>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</si>
  <si>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</si>
  <si>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</si>
  <si>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</si>
  <si>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</si>
  <si>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</si>
  <si>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</si>
  <si>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</si>
  <si>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</si>
  <si>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</si>
  <si>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</si>
  <si>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</si>
  <si>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</si>
  <si>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</si>
  <si>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</si>
  <si>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</si>
  <si>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</si>
  <si>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</si>
  <si>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</si>
  <si>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</si>
  <si>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</si>
  <si>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</si>
  <si>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</si>
  <si>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</si>
  <si>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</si>
  <si>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</si>
  <si>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</si>
  <si>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</si>
  <si>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</si>
  <si>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</si>
  <si>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</si>
  <si>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</si>
  <si>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</si>
  <si>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</si>
  <si>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</si>
  <si>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</si>
  <si>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</si>
  <si>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</si>
  <si>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</si>
  <si>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</si>
  <si>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</si>
  <si>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</si>
  <si>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</si>
  <si>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</si>
  <si>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</si>
  <si>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</si>
  <si>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</si>
  <si>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</si>
  <si>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</si>
  <si>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</si>
  <si>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</si>
  <si>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</si>
  <si>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</si>
  <si>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</si>
  <si>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</si>
  <si>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</si>
  <si>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</si>
  <si>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</si>
  <si>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</si>
  <si>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</si>
  <si>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</si>
  <si>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</si>
  <si>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</si>
  <si>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</si>
  <si>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</si>
  <si>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</si>
  <si>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</si>
  <si>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</si>
  <si>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</si>
  <si>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</si>
  <si>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</si>
  <si>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</si>
  <si>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</si>
  <si>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</si>
  <si>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</si>
  <si>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</si>
  <si>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</si>
  <si>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</si>
  <si>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</si>
  <si>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</si>
  <si>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</si>
  <si>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</si>
  <si>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</si>
  <si>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</si>
  <si>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</si>
  <si>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</si>
  <si>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</si>
  <si>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</si>
  <si>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</si>
  <si>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</si>
  <si>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</si>
  <si>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</si>
  <si>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</si>
  <si>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</si>
  <si>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</si>
  <si>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</si>
  <si>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</si>
  <si>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</si>
  <si>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</si>
  <si>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</si>
  <si>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</si>
  <si>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</si>
  <si>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</si>
  <si>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</si>
  <si>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</si>
  <si>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</si>
  <si>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</si>
  <si>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</si>
  <si>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</si>
  <si>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</si>
  <si>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</si>
  <si>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</si>
  <si>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</si>
  <si>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</si>
  <si>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</si>
  <si>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</si>
  <si>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</si>
  <si>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</si>
  <si>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</si>
  <si>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</si>
  <si>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</si>
  <si>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</si>
  <si>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</si>
  <si>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</si>
  <si>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</si>
  <si>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</si>
  <si>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</si>
  <si>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</si>
  <si>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</si>
  <si>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</si>
  <si>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</si>
  <si>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</si>
  <si>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</si>
  <si>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</si>
  <si>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</si>
  <si>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</si>
  <si>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</si>
  <si>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</si>
  <si>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</si>
  <si>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</si>
  <si>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</si>
  <si>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</si>
  <si>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</si>
  <si>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</si>
  <si>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</si>
  <si>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</si>
  <si>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</si>
  <si>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</si>
  <si>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</si>
  <si>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</si>
  <si>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</si>
  <si>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</si>
  <si>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</si>
  <si>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</si>
  <si>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</si>
  <si>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</si>
  <si>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</si>
  <si>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</si>
  <si>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</si>
  <si>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</si>
  <si>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</si>
  <si>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</si>
  <si>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</si>
  <si>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</si>
  <si>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</si>
  <si>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</si>
  <si>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</si>
  <si>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</si>
  <si>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</si>
  <si>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</si>
  <si>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</si>
  <si>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</si>
  <si>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</si>
  <si>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</si>
  <si>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</si>
  <si>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</si>
  <si>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</si>
  <si>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</si>
  <si>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</si>
  <si>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</si>
  <si>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</si>
  <si>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</si>
  <si>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</si>
  <si>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</si>
  <si>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</si>
  <si>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</si>
  <si>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</si>
  <si>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</si>
  <si>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</si>
  <si>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</si>
  <si>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</si>
  <si>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</si>
  <si>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</si>
  <si>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</si>
  <si>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</si>
  <si>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</si>
  <si>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</si>
  <si>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</si>
  <si>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</si>
  <si>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</si>
  <si>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</si>
  <si>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</si>
  <si>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</si>
  <si>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</si>
  <si>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</si>
  <si>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</si>
  <si>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</si>
  <si>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</si>
  <si>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</si>
  <si>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</si>
  <si>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</si>
  <si>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</si>
  <si>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</si>
  <si>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</si>
  <si>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</si>
  <si>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</si>
  <si>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</si>
  <si>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</si>
  <si>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</si>
  <si>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</si>
  <si>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</si>
  <si>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</si>
  <si>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</si>
  <si>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</si>
  <si>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</si>
  <si>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</si>
  <si>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</si>
  <si>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</si>
  <si>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</si>
  <si>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</si>
  <si>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</si>
  <si>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</si>
  <si>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</si>
  <si>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</si>
  <si>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</si>
  <si>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</si>
  <si>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</si>
  <si>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</si>
  <si>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</si>
  <si>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</si>
  <si>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</si>
  <si>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</si>
  <si>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</si>
  <si>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</si>
  <si>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</si>
  <si>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</si>
  <si>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</si>
  <si>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</si>
  <si>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</si>
  <si>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</si>
  <si>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</si>
  <si>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</si>
  <si>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</si>
  <si>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</si>
  <si>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</si>
  <si>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</si>
  <si>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</si>
  <si>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</si>
  <si>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</si>
  <si>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</si>
  <si>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</si>
  <si>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</si>
  <si>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</si>
  <si>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</si>
  <si>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</si>
  <si>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</si>
  <si>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</si>
  <si>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</si>
  <si>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</si>
  <si>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</si>
  <si>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</si>
  <si>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</si>
  <si>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</si>
  <si>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</si>
  <si>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</si>
  <si>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</si>
  <si>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</si>
  <si>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</si>
  <si>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</si>
  <si>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</si>
  <si>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</si>
  <si>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</si>
  <si>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</si>
  <si>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</si>
  <si>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</si>
  <si>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</si>
  <si>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</si>
  <si>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</si>
  <si>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</si>
  <si>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</si>
  <si>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</si>
  <si>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</si>
  <si>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</si>
  <si>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</si>
  <si>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</si>
  <si>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</si>
  <si>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</si>
  <si>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</si>
  <si>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</si>
  <si>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</si>
  <si>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</si>
  <si>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</si>
  <si>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</si>
  <si>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</si>
  <si>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</si>
  <si>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</si>
  <si>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</si>
  <si>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</si>
  <si>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</si>
  <si>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</si>
  <si>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</si>
  <si>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</si>
  <si>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</si>
  <si>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</si>
  <si>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</si>
  <si>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</si>
  <si>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</si>
  <si>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</si>
  <si>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</si>
  <si>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</si>
  <si>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</si>
  <si>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</si>
  <si>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</si>
  <si>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</si>
  <si>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</si>
  <si>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</si>
  <si>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</si>
  <si>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</si>
  <si>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</si>
  <si>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</si>
  <si>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</si>
  <si>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</si>
  <si>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</si>
  <si>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</si>
  <si>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</si>
  <si>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</si>
  <si>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</si>
  <si>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</si>
  <si>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</si>
  <si>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</si>
  <si>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</si>
  <si>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</si>
  <si>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</si>
  <si>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</si>
  <si>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</si>
  <si>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</si>
  <si>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</si>
  <si>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</si>
  <si>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</si>
  <si>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</si>
  <si>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</si>
  <si>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</si>
  <si>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</si>
  <si>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</si>
  <si>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</si>
  <si>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</si>
  <si>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</si>
  <si>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</si>
  <si>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</si>
  <si>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</si>
  <si>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</si>
  <si>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</si>
  <si>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</si>
  <si>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</si>
  <si>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</si>
  <si>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</si>
  <si>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</si>
  <si>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</si>
  <si>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</si>
  <si>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</si>
  <si>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</si>
  <si>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</si>
  <si>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</si>
  <si>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</si>
  <si>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</si>
  <si>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</si>
  <si>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</si>
  <si>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</si>
  <si>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</si>
  <si>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</si>
  <si>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</si>
  <si>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</si>
  <si>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</si>
  <si>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</si>
  <si>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</si>
  <si>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</si>
  <si>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</si>
  <si>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</si>
  <si>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</si>
  <si>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</si>
  <si>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</si>
  <si>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</si>
  <si>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</si>
  <si>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</si>
  <si>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</si>
  <si>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</si>
  <si>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</si>
  <si>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</si>
  <si>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</si>
  <si>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</si>
  <si>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</si>
  <si>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</si>
  <si>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</si>
  <si>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</si>
  <si>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</si>
  <si>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</si>
  <si>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</si>
  <si>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</si>
  <si>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</si>
  <si>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</si>
  <si>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</si>
  <si>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</si>
  <si>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</si>
  <si>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</si>
  <si>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</si>
  <si>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</si>
  <si>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</si>
  <si>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</si>
  <si>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</si>
  <si>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</si>
  <si>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</si>
  <si>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</si>
  <si>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</si>
  <si>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</si>
  <si>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</si>
  <si>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</si>
  <si>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</si>
  <si>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</si>
  <si>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</si>
  <si>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</si>
  <si>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</si>
  <si>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</si>
  <si>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</si>
  <si>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</si>
  <si>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</si>
  <si>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</si>
  <si>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</si>
  <si>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</si>
  <si>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</si>
  <si>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</si>
  <si>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</si>
  <si>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</si>
  <si>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</si>
  <si>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</si>
  <si>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</si>
  <si>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</si>
  <si>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</si>
  <si>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</si>
  <si>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</si>
  <si>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</si>
  <si>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</si>
  <si>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</si>
  <si>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</si>
  <si>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</si>
  <si>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</si>
  <si>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</si>
  <si>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</si>
  <si>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</si>
  <si>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</si>
  <si>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</si>
  <si>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</si>
  <si>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</si>
  <si>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</si>
  <si>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</si>
  <si>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</si>
  <si>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</si>
  <si>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</si>
  <si>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</si>
  <si>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</si>
  <si>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</si>
  <si>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</si>
  <si>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</si>
  <si>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</si>
  <si>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</si>
  <si>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</si>
  <si>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</si>
  <si>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</si>
  <si>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</si>
  <si>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</si>
  <si>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</si>
  <si>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</si>
  <si>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</si>
  <si>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</si>
  <si>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</si>
  <si>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</si>
  <si>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</si>
  <si>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</si>
  <si>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</si>
  <si>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</si>
  <si>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</si>
  <si>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</si>
  <si>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</si>
  <si>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</si>
  <si>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</si>
  <si>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</si>
  <si>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</si>
  <si>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</si>
  <si>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</si>
  <si>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</si>
  <si>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</si>
  <si>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</si>
  <si>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</si>
  <si>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</si>
  <si>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</si>
  <si>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</si>
  <si>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</si>
  <si>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</si>
  <si>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</si>
  <si>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</si>
  <si>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</si>
  <si>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</si>
  <si>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</si>
  <si>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</si>
  <si>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</si>
  <si>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</si>
  <si>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</si>
  <si>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</si>
  <si>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</si>
  <si>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</si>
  <si>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</si>
  <si>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</si>
  <si>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</si>
  <si>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</si>
  <si>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</si>
  <si>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</si>
  <si>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</si>
  <si>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</si>
  <si>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</si>
  <si>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</si>
  <si>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</si>
  <si>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</si>
  <si>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</si>
  <si>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</si>
  <si>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</si>
  <si>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</si>
  <si>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</si>
  <si>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</si>
  <si>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</si>
  <si>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</si>
  <si>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</si>
  <si>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</si>
  <si>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</si>
  <si>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</si>
  <si>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</si>
  <si>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</si>
  <si>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</si>
  <si>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</si>
  <si>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</si>
  <si>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</si>
  <si>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</si>
  <si>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</si>
  <si>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</si>
  <si>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</si>
  <si>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</si>
  <si>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</si>
  <si>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</si>
  <si>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</si>
  <si>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</si>
  <si>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</si>
  <si>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</si>
  <si>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</si>
  <si>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</si>
  <si>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</si>
  <si>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</si>
  <si>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</si>
  <si>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</si>
  <si>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</si>
  <si>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</si>
  <si>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</si>
  <si>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</si>
  <si>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</si>
  <si>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</si>
  <si>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</si>
  <si>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</si>
  <si>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</si>
  <si>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</si>
  <si>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</si>
  <si>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</si>
  <si>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</si>
  <si>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</si>
  <si>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</si>
  <si>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</si>
  <si>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</si>
  <si>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</si>
  <si>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</si>
  <si>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</si>
  <si>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</si>
  <si>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</si>
  <si>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</si>
  <si>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</si>
  <si>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</si>
  <si>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</si>
  <si>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</si>
  <si>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</si>
  <si>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</si>
  <si>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</si>
  <si>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</si>
  <si>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</si>
  <si>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</si>
  <si>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</si>
  <si>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</si>
  <si>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</si>
  <si>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</si>
  <si>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</si>
  <si>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</si>
  <si>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</si>
  <si>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</si>
  <si>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</si>
  <si>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</si>
  <si>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</si>
  <si>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</si>
  <si>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</si>
  <si>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</si>
  <si>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</si>
  <si>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</si>
  <si>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</si>
  <si>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</si>
  <si>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</si>
  <si>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</si>
  <si>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</si>
  <si>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</si>
  <si>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</si>
  <si>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</si>
  <si>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</si>
  <si>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</si>
  <si>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</si>
  <si>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</si>
  <si>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</si>
  <si>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</si>
  <si>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</si>
  <si>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</si>
  <si>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</si>
  <si>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</si>
  <si>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</si>
  <si>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</si>
  <si>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</si>
  <si>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</si>
  <si>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</si>
  <si>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</si>
  <si>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</si>
  <si>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</si>
  <si>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</si>
  <si>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</si>
  <si>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</si>
  <si>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</si>
  <si>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</si>
  <si>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</si>
  <si>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</si>
  <si>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</si>
  <si>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</si>
  <si>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</si>
  <si>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</si>
  <si>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</si>
  <si>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</si>
  <si>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</si>
  <si>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</si>
  <si>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</si>
  <si>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</si>
  <si>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</si>
  <si>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</si>
  <si>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</si>
  <si>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</si>
  <si>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</si>
  <si>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</si>
  <si>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</si>
  <si>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</si>
  <si>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</si>
  <si>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</si>
  <si>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</si>
  <si>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</si>
  <si>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</si>
  <si>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</si>
  <si>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</si>
  <si>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</si>
  <si>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</si>
  <si>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</si>
  <si>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</si>
  <si>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</si>
  <si>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</si>
  <si>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</si>
  <si>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</si>
  <si>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</si>
  <si>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</si>
  <si>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</si>
  <si>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</si>
  <si>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</si>
  <si>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</si>
  <si>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</si>
  <si>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</si>
  <si>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</si>
  <si>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</si>
  <si>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</si>
  <si>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</si>
  <si>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</si>
  <si>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</si>
  <si>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</si>
  <si>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</si>
  <si>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</si>
  <si>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</si>
  <si>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</si>
  <si>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</si>
  <si>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</si>
  <si>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</si>
  <si>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</si>
  <si>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</si>
  <si>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</si>
  <si>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</si>
  <si>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</si>
  <si>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</si>
  <si>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</si>
  <si>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</si>
  <si>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</si>
  <si>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</si>
  <si>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</si>
  <si>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</si>
  <si>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</si>
  <si>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</si>
  <si>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</si>
  <si>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</si>
  <si>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</si>
  <si>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</si>
  <si>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</si>
  <si>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</si>
  <si>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</si>
  <si>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</si>
  <si>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</si>
  <si>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</si>
  <si>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</si>
  <si>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</si>
  <si>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</si>
  <si>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</si>
  <si>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</si>
  <si>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</si>
  <si>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</si>
  <si>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</si>
  <si>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</si>
  <si>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</si>
  <si>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</si>
  <si>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</si>
  <si>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</si>
  <si>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</si>
  <si>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</si>
  <si>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</si>
  <si>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</si>
  <si>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</si>
  <si>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</si>
  <si>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</si>
  <si>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</si>
  <si>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</si>
  <si>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</si>
  <si>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</si>
  <si>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</si>
  <si>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</si>
  <si>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</si>
  <si>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</si>
  <si>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</si>
  <si>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</si>
  <si>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</si>
  <si>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</si>
  <si>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</si>
  <si>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</si>
  <si>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</si>
  <si>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</si>
  <si>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</si>
  <si>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</si>
  <si>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</si>
  <si>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</si>
  <si>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</si>
  <si>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</si>
  <si>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</si>
  <si>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</si>
  <si>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</si>
  <si>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</si>
  <si>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</si>
  <si>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</si>
  <si>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</si>
  <si>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</si>
  <si>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</si>
  <si>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</si>
  <si>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</si>
  <si>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</si>
  <si>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</si>
  <si>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</si>
  <si>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</si>
  <si>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</si>
  <si>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</si>
  <si>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</si>
  <si>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</si>
  <si>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</si>
  <si>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</si>
  <si>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</si>
  <si>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</si>
  <si>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</si>
  <si>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</si>
  <si>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</si>
  <si>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</si>
  <si>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</si>
  <si>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</si>
  <si>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</si>
  <si>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</si>
  <si>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</si>
  <si>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</si>
  <si>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</si>
  <si>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</si>
  <si>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</si>
  <si>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</si>
  <si>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</si>
  <si>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</si>
  <si>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</si>
  <si>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</si>
  <si>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</si>
  <si>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</si>
  <si>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</si>
  <si>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</si>
  <si>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</si>
  <si>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</si>
  <si>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</si>
  <si>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</si>
  <si>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</si>
  <si>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</si>
  <si>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</si>
  <si>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</si>
  <si>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</si>
  <si>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</si>
  <si>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</si>
  <si>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</si>
  <si>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</si>
  <si>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</si>
  <si>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</si>
  <si>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</si>
  <si>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</si>
  <si>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</si>
  <si>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</si>
  <si>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</si>
  <si>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</si>
  <si>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</si>
  <si>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</si>
  <si>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</si>
  <si>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</si>
  <si>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</si>
  <si>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</si>
  <si>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</si>
  <si>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</si>
  <si>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</si>
  <si>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</si>
  <si>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</si>
  <si>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</si>
  <si>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</si>
  <si>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</si>
  <si>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</si>
  <si>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</si>
  <si>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</si>
  <si>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</si>
  <si>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</si>
  <si>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</si>
  <si>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</si>
  <si>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</si>
  <si>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</si>
  <si>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</si>
  <si>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</si>
  <si>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</si>
  <si>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</si>
  <si>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</si>
  <si>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</si>
  <si>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</si>
  <si>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</si>
  <si>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</si>
  <si>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</si>
  <si>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</si>
  <si>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</si>
  <si>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</si>
  <si>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</si>
  <si>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</si>
  <si>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</si>
  <si>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</si>
  <si>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</si>
  <si>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</si>
  <si>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</si>
  <si>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</si>
  <si>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</si>
  <si>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</si>
  <si>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</si>
  <si>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</si>
  <si>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</si>
  <si>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</si>
  <si>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</si>
  <si>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</si>
  <si>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</si>
  <si>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</si>
  <si>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</si>
  <si>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</si>
  <si>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</si>
  <si>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</si>
  <si>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</si>
  <si>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</si>
  <si>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</si>
  <si>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</si>
  <si>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</si>
  <si>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</si>
  <si>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</si>
  <si>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</si>
  <si>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</si>
  <si>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</si>
  <si>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</si>
  <si>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</si>
  <si>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</si>
  <si>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</si>
  <si>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</si>
  <si>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</si>
  <si>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</si>
  <si>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</si>
  <si>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</si>
  <si>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</si>
  <si>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</si>
  <si>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</si>
  <si>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</si>
  <si>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</si>
  <si>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</si>
  <si>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</si>
  <si>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</si>
  <si>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</si>
  <si>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</si>
  <si>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</si>
  <si>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</si>
  <si>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</si>
  <si>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</si>
  <si>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</si>
  <si>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</si>
  <si>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</si>
  <si>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</si>
  <si>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</si>
  <si>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</si>
  <si>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</si>
  <si>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</si>
  <si>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</si>
  <si>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</si>
  <si>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</si>
  <si>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</si>
  <si>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</si>
  <si>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</si>
  <si>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</si>
  <si>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</si>
  <si>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</si>
  <si>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</si>
  <si>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</si>
  <si>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</si>
  <si>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</si>
  <si>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</si>
  <si>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</si>
  <si>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</si>
  <si>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</si>
  <si>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</si>
  <si>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</si>
  <si>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</si>
  <si>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</si>
  <si>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</si>
  <si>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</si>
  <si>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</si>
  <si>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</si>
  <si>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</si>
  <si>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</si>
  <si>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</si>
  <si>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</si>
  <si>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</si>
  <si>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</si>
  <si>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</si>
  <si>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</si>
  <si>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</si>
  <si>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</si>
  <si>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</si>
  <si>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</si>
  <si>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</si>
  <si>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</si>
  <si>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</si>
  <si>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</si>
  <si>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</si>
  <si>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</si>
  <si>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</si>
  <si>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</si>
  <si>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</si>
  <si>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</si>
  <si>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</si>
  <si>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</si>
  <si>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</si>
  <si>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</si>
  <si>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</si>
  <si>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</si>
  <si>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</si>
  <si>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</si>
  <si>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</si>
  <si>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</si>
  <si>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</si>
  <si>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</si>
  <si>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</si>
  <si>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</si>
  <si>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</si>
  <si>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</si>
  <si>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</si>
  <si>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</si>
  <si>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</si>
  <si>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</si>
  <si>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</si>
  <si>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</si>
  <si>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</si>
  <si>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</si>
  <si>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</si>
  <si>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</si>
  <si>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</si>
  <si>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</si>
  <si>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</si>
  <si>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</si>
  <si>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</si>
  <si>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</si>
  <si>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</si>
  <si>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</si>
  <si>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</si>
  <si>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</si>
  <si>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</si>
  <si>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</si>
  <si>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</si>
  <si>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</si>
  <si>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</si>
  <si>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</si>
  <si>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</si>
  <si>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</si>
  <si>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</si>
  <si>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</si>
  <si>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</si>
  <si>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</si>
  <si>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</si>
  <si>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</si>
  <si>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</si>
  <si>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</si>
  <si>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</si>
  <si>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</si>
  <si>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</si>
  <si>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</si>
  <si>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</si>
  <si>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</si>
  <si>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</si>
  <si>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</si>
  <si>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</si>
  <si>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</si>
  <si>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</si>
  <si>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</si>
  <si>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</si>
  <si>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</si>
  <si>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</si>
  <si>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</si>
  <si>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</si>
  <si>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</si>
  <si>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</si>
  <si>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</si>
  <si>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</si>
  <si>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</si>
  <si>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</si>
  <si>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</si>
  <si>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</si>
  <si>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</si>
  <si>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</si>
  <si>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</si>
  <si>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</si>
  <si>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</si>
  <si>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</si>
  <si>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</si>
  <si>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</si>
  <si>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</si>
  <si>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</si>
  <si>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</si>
  <si>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</si>
  <si>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</si>
  <si>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</si>
  <si>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</si>
  <si>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</si>
  <si>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</si>
  <si>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</si>
  <si>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</si>
  <si>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</si>
  <si>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</si>
  <si>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</si>
  <si>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</si>
  <si>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</si>
  <si>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</si>
  <si>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</si>
  <si>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</si>
  <si>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</si>
  <si>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</si>
  <si>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</si>
  <si>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</si>
  <si>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</si>
  <si>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</si>
  <si>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</si>
  <si>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</si>
  <si>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</si>
  <si>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</si>
  <si>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</si>
  <si>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</si>
  <si>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</si>
  <si>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</si>
  <si>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</si>
  <si>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</si>
  <si>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</si>
  <si>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</si>
  <si>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</si>
  <si>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</si>
  <si>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</si>
  <si>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</si>
  <si>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</si>
  <si>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</si>
  <si>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</si>
  <si>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</si>
  <si>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</si>
  <si>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</si>
  <si>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</si>
  <si>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</si>
  <si>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</si>
  <si>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</si>
  <si>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</si>
  <si>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</si>
  <si>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</si>
  <si>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</si>
  <si>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</si>
  <si>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</si>
  <si>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</si>
  <si>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</si>
  <si>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</si>
  <si>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</si>
  <si>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</si>
  <si>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</si>
  <si>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</si>
  <si>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</si>
  <si>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</si>
  <si>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</si>
  <si>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</si>
  <si>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</si>
  <si>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</si>
  <si>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</si>
  <si>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</si>
  <si>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</si>
  <si>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</si>
  <si>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</si>
  <si>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</si>
  <si>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</si>
  <si>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</si>
  <si>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</si>
  <si>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</si>
  <si>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</si>
  <si>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</si>
  <si>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</si>
  <si>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</si>
  <si>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</si>
  <si>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</si>
  <si>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</si>
  <si>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</si>
  <si>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</si>
  <si>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</si>
  <si>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</si>
  <si>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</si>
  <si>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</si>
  <si>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</si>
  <si>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</si>
  <si>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</si>
  <si>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</si>
  <si>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</si>
  <si>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</si>
  <si>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</si>
  <si>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</si>
  <si>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</si>
  <si>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</si>
  <si>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</si>
  <si>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</si>
  <si>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</si>
  <si>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</si>
  <si>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</si>
  <si>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</si>
  <si>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</si>
  <si>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</si>
  <si>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</si>
  <si>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</si>
  <si>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</si>
  <si>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</si>
  <si>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</si>
  <si>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</si>
  <si>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</si>
  <si>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</si>
  <si>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</si>
  <si>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</si>
  <si>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</si>
  <si>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</si>
  <si>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</si>
  <si>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</si>
  <si>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</si>
  <si>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</si>
  <si>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</si>
  <si>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</si>
  <si>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</si>
  <si>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</si>
  <si>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</si>
  <si>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</si>
  <si>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</si>
  <si>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</si>
  <si>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</si>
  <si>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</si>
  <si>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</si>
  <si>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</si>
  <si>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</si>
  <si>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</si>
  <si>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</si>
  <si>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</si>
  <si>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</si>
  <si>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</si>
  <si>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</si>
  <si>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</si>
  <si>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</si>
  <si>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</si>
  <si>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</si>
  <si>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</si>
  <si>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</si>
  <si>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</si>
  <si>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</si>
  <si>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</si>
  <si>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</si>
  <si>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</si>
  <si>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</si>
  <si>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</si>
  <si>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</si>
  <si>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</si>
  <si>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</si>
  <si>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</si>
  <si>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</si>
  <si>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</si>
  <si>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</si>
  <si>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</si>
  <si>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</si>
  <si>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</si>
  <si>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</si>
  <si>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</si>
  <si>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</si>
  <si>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</si>
  <si>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</si>
  <si>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</si>
  <si>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</si>
  <si>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</si>
  <si>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</si>
  <si>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</si>
  <si>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</si>
  <si>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</si>
  <si>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</si>
  <si>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</si>
  <si>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</si>
  <si>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</si>
  <si>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</si>
  <si>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</si>
  <si>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</si>
  <si>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</si>
  <si>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</si>
  <si>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</si>
  <si>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</si>
  <si>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</si>
  <si>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</si>
  <si>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</si>
  <si>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</si>
  <si>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</si>
  <si>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</si>
  <si>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</si>
  <si>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</si>
  <si>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</si>
  <si>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</si>
  <si>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</si>
  <si>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</si>
  <si>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</si>
  <si>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</si>
  <si>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</si>
  <si>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</si>
  <si>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</si>
  <si>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</si>
  <si>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</si>
  <si>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</si>
  <si>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</si>
  <si>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</si>
  <si>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</si>
  <si>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</si>
  <si>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</si>
  <si>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</si>
  <si>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</si>
  <si>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</si>
  <si>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</si>
  <si>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</si>
  <si>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</si>
  <si>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</si>
  <si>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</si>
  <si>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</si>
  <si>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</si>
  <si>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</si>
  <si>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</si>
  <si>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</si>
  <si>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</si>
  <si>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</si>
  <si>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</si>
  <si>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</si>
  <si>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</si>
  <si>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</si>
  <si>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</si>
  <si>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</si>
  <si>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</si>
  <si>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</si>
  <si>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</si>
  <si>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</si>
  <si>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</si>
  <si>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</si>
  <si>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</si>
  <si>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</si>
  <si>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</si>
  <si>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</si>
  <si>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</si>
  <si>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</si>
  <si>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</si>
  <si>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</si>
  <si>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</si>
  <si>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</si>
  <si>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</si>
  <si>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</si>
  <si>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</si>
  <si>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</si>
  <si>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</si>
  <si>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</si>
  <si>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</si>
  <si>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</si>
  <si>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</si>
  <si>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</si>
  <si>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</si>
  <si>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</si>
  <si>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</si>
  <si>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</si>
  <si>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</si>
  <si>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</si>
  <si>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</si>
  <si>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</si>
  <si>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</si>
  <si>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</si>
  <si>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</si>
  <si>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</si>
  <si>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</si>
  <si>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</si>
  <si>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</si>
  <si>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</si>
  <si>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</si>
  <si>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</si>
  <si>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</si>
  <si>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</si>
  <si>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</si>
  <si>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</si>
  <si>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</si>
  <si>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</si>
  <si>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</si>
  <si>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</si>
  <si>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</si>
  <si>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</si>
  <si>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</si>
  <si>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</si>
  <si>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</si>
  <si>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</si>
  <si>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</si>
  <si>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</si>
  <si>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</si>
  <si>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</si>
  <si>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</si>
  <si>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</si>
  <si>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</si>
  <si>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</si>
  <si>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</si>
  <si>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</si>
  <si>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</si>
  <si>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</si>
  <si>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</si>
  <si>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</si>
  <si>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</si>
  <si>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</si>
  <si>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</si>
  <si>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</si>
  <si>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</si>
  <si>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</si>
  <si>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</si>
  <si>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</si>
  <si>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</si>
  <si>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</si>
  <si>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</si>
  <si>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</si>
  <si>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</si>
  <si>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</si>
  <si>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</si>
  <si>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</si>
  <si>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</si>
  <si>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</si>
  <si>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</si>
  <si>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</si>
  <si>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</si>
  <si>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</si>
  <si>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</si>
  <si>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</si>
  <si>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</si>
  <si>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</si>
  <si>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</si>
  <si>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</si>
  <si>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</si>
  <si>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</si>
  <si>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</si>
  <si>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</si>
  <si>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</si>
  <si>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</si>
  <si>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</si>
  <si>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</si>
  <si>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</si>
  <si>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</si>
  <si>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</si>
  <si>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</si>
  <si>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</si>
  <si>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</si>
  <si>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</si>
  <si>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</si>
  <si>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</si>
  <si>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</si>
  <si>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</si>
  <si>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</si>
  <si>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</si>
  <si>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</si>
  <si>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</si>
  <si>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</si>
  <si>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</si>
  <si>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</si>
  <si>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</si>
  <si>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</si>
  <si>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</si>
  <si>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</si>
  <si>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</si>
  <si>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</si>
  <si>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</si>
  <si>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</si>
  <si>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</si>
  <si>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</si>
  <si>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</si>
  <si>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</si>
  <si>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</si>
  <si>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</si>
  <si>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</si>
  <si>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</si>
  <si>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</si>
  <si>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</si>
  <si>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</si>
  <si>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</si>
  <si>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</si>
  <si>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</si>
  <si>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</si>
  <si>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</si>
  <si>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</si>
  <si>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</si>
  <si>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</si>
  <si>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</si>
  <si>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</si>
  <si>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</si>
  <si>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</si>
  <si>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</si>
  <si>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</si>
  <si>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</si>
  <si>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</si>
  <si>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</si>
  <si>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</si>
  <si>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</si>
  <si>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</si>
  <si>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</si>
  <si>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</si>
  <si>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</si>
  <si>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</si>
  <si>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</si>
  <si>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</si>
  <si>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</si>
  <si>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</si>
  <si>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</si>
  <si>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</si>
  <si>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</si>
  <si>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</si>
  <si>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</si>
  <si>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</si>
  <si>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</si>
  <si>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</si>
  <si>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</si>
  <si>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</si>
  <si>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</si>
  <si>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</si>
  <si>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</si>
  <si>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</si>
  <si>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</si>
  <si>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</si>
  <si>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</si>
  <si>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</si>
  <si>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</si>
  <si>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</si>
  <si>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</si>
  <si>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</si>
  <si>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</si>
  <si>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</si>
  <si>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</si>
  <si>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</si>
  <si>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</si>
  <si>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</si>
  <si>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</si>
  <si>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</si>
  <si>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</si>
  <si>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</si>
  <si>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</si>
  <si>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</si>
  <si>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</si>
  <si>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</si>
  <si>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</si>
  <si>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</si>
  <si>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</si>
  <si>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</si>
  <si>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</si>
  <si>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</si>
  <si>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</si>
  <si>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</si>
  <si>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</si>
  <si>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</si>
  <si>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</si>
  <si>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</si>
  <si>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</si>
  <si>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</si>
  <si>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</si>
  <si>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</si>
  <si>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</si>
  <si>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</si>
  <si>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</si>
  <si>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</si>
  <si>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</si>
  <si>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</si>
  <si>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</si>
  <si>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</si>
  <si>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</si>
  <si>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</si>
  <si>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</si>
  <si>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</si>
  <si>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</si>
  <si>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</si>
  <si>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</si>
  <si>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</si>
  <si>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</si>
  <si>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</si>
  <si>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</si>
  <si>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</si>
  <si>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</si>
  <si>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</si>
  <si>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</si>
  <si>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</si>
  <si>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</si>
  <si>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</si>
  <si>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</si>
  <si>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</si>
  <si>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</si>
  <si>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</si>
  <si>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</si>
  <si>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</si>
  <si>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</si>
  <si>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</si>
  <si>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</si>
  <si>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</si>
  <si>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</si>
  <si>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</si>
  <si>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</si>
  <si>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</si>
  <si>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</si>
  <si>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</si>
  <si>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</si>
  <si>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</si>
  <si>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</si>
  <si>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</si>
  <si>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</si>
  <si>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</si>
  <si>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</si>
  <si>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</si>
  <si>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</si>
  <si>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</si>
  <si>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</si>
  <si>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</si>
  <si>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</si>
  <si>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</si>
  <si>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</si>
  <si>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</si>
  <si>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</si>
  <si>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</si>
  <si>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</si>
  <si>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</si>
  <si>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</si>
  <si>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</si>
  <si>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</si>
  <si>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</si>
  <si>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</si>
  <si>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</si>
  <si>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</si>
  <si>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</si>
  <si>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</si>
  <si>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</si>
  <si>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</si>
  <si>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</si>
  <si>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</si>
  <si>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</si>
  <si>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</si>
  <si>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</si>
  <si>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</si>
  <si>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</si>
  <si>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</si>
  <si>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</si>
  <si>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</si>
  <si>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</si>
  <si>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</si>
  <si>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</si>
  <si>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</si>
  <si>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</si>
  <si>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</si>
  <si>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</si>
  <si>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</si>
  <si>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</si>
  <si>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</si>
  <si>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</si>
  <si>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</si>
  <si>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</si>
  <si>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</si>
  <si>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</si>
  <si>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</si>
  <si>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</si>
  <si>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</si>
  <si>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</si>
  <si>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</si>
  <si>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</si>
  <si>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</si>
  <si>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</si>
  <si>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</si>
  <si>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</si>
  <si>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</si>
  <si>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</si>
  <si>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</si>
  <si>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</si>
  <si>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</si>
  <si>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</si>
  <si>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</si>
  <si>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</si>
  <si>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</si>
  <si>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</si>
  <si>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</si>
  <si>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</si>
  <si>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</si>
  <si>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</si>
  <si>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</si>
  <si>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</si>
  <si>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</si>
  <si>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</si>
  <si>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</si>
  <si>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</si>
  <si>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</si>
  <si>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</si>
  <si>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</si>
  <si>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</si>
  <si>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</si>
  <si>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</si>
  <si>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</si>
  <si>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</si>
  <si>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</si>
  <si>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</si>
  <si>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</si>
  <si>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</si>
  <si>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</si>
  <si>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</si>
  <si>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</si>
  <si>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</si>
  <si>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</si>
  <si>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</si>
  <si>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</si>
  <si>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</si>
  <si>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</si>
  <si>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</si>
  <si>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</si>
  <si>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</si>
  <si>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</si>
  <si>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</si>
  <si>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</si>
  <si>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</si>
  <si>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</si>
  <si>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</si>
  <si>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</si>
  <si>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</si>
  <si>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</si>
  <si>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</si>
  <si>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</si>
  <si>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</si>
  <si>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</si>
  <si>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</si>
  <si>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</si>
  <si>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</si>
  <si>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</si>
  <si>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</si>
  <si>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</si>
  <si>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</si>
  <si>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</si>
  <si>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</si>
  <si>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</si>
  <si>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</si>
  <si>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</si>
  <si>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</si>
  <si>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</si>
  <si>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</si>
  <si>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</si>
  <si>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</si>
  <si>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</si>
  <si>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</si>
  <si>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</si>
  <si>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</si>
  <si>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</si>
  <si>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</si>
  <si>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</si>
  <si>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</si>
  <si>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</si>
  <si>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</si>
  <si>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</si>
  <si>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</si>
  <si>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</si>
  <si>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</si>
  <si>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</si>
  <si>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</si>
  <si>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</si>
  <si>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</si>
  <si>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</si>
  <si>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</si>
  <si>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</si>
  <si>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</si>
  <si>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</si>
  <si>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</si>
  <si>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</si>
  <si>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</si>
  <si>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</si>
  <si>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</si>
  <si>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</si>
  <si>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</si>
  <si>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</si>
  <si>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</si>
  <si>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</si>
  <si>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</si>
  <si>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</si>
  <si>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</si>
  <si>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</si>
  <si>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</si>
  <si>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</si>
  <si>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</si>
  <si>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</si>
  <si>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</si>
  <si>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</si>
  <si>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</si>
  <si>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</si>
  <si>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</si>
  <si>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</si>
  <si>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</si>
  <si>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</si>
  <si>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</si>
  <si>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</si>
  <si>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</si>
  <si>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</si>
  <si>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</si>
  <si>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</si>
  <si>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</si>
  <si>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</si>
  <si>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</si>
  <si>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</si>
  <si>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</si>
  <si>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</si>
  <si>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</si>
  <si>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</si>
  <si>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</si>
  <si>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</si>
  <si>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</si>
  <si>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</si>
  <si>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</si>
  <si>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</si>
  <si>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</si>
  <si>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</si>
  <si>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</si>
  <si>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</si>
  <si>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</si>
  <si>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</si>
  <si>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</si>
  <si>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</si>
  <si>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</si>
  <si>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</si>
  <si>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</si>
  <si>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</si>
  <si>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</si>
  <si>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</si>
  <si>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</si>
  <si>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</si>
  <si>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</si>
  <si>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</si>
  <si>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</si>
  <si>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</si>
  <si>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</si>
  <si>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</si>
  <si>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</si>
  <si>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</si>
  <si>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</si>
  <si>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</si>
  <si>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</si>
  <si>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</si>
  <si>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</si>
  <si>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</si>
  <si>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</si>
  <si>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</si>
  <si>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</si>
  <si>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</si>
  <si>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</si>
  <si>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</si>
  <si>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</si>
  <si>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</si>
  <si>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</si>
  <si>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</si>
  <si>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</si>
  <si>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</si>
  <si>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</si>
  <si>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</si>
  <si>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</si>
  <si>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</si>
  <si>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</si>
  <si>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</si>
  <si>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</si>
  <si>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</si>
  <si>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</si>
  <si>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</si>
  <si>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</si>
  <si>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</si>
  <si>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</si>
  <si>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</si>
  <si>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</si>
  <si>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</si>
  <si>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</si>
  <si>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</si>
  <si>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</si>
  <si>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</si>
  <si>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</si>
  <si>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</si>
  <si>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</si>
  <si>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</si>
  <si>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</si>
  <si>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</si>
  <si>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</si>
  <si>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</si>
  <si>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</si>
  <si>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</si>
  <si>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</si>
  <si>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</si>
  <si>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</si>
  <si>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</si>
  <si>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</si>
  <si>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</si>
  <si>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</si>
  <si>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</si>
  <si>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</si>
  <si>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</si>
  <si>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</si>
  <si>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</si>
  <si>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</si>
  <si>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</si>
  <si>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</si>
  <si>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</si>
  <si>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</si>
  <si>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</si>
  <si>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</si>
  <si>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</si>
  <si>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</si>
  <si>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</si>
  <si>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</si>
  <si>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</si>
  <si>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</si>
  <si>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</si>
  <si>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</si>
  <si>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</si>
  <si>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</si>
  <si>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</si>
  <si>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</si>
  <si>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</si>
  <si>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</si>
  <si>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</si>
  <si>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</si>
  <si>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</si>
  <si>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</si>
  <si>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</si>
  <si>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</si>
  <si>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</si>
  <si>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</si>
  <si>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</si>
  <si>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</si>
  <si>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</si>
  <si>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</si>
  <si>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</si>
  <si>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</si>
  <si>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</si>
  <si>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</si>
  <si>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</si>
  <si>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</si>
  <si>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</si>
  <si>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</si>
  <si>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</si>
  <si>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</si>
  <si>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</si>
  <si>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</si>
  <si>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</si>
  <si>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</si>
  <si>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</si>
  <si>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</si>
  <si>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</si>
  <si>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</si>
  <si>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</si>
  <si>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</si>
  <si>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</si>
  <si>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</si>
  <si>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</si>
  <si>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</si>
  <si>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</si>
  <si>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</si>
  <si>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</si>
  <si>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</si>
  <si>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</si>
  <si>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</si>
  <si>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</si>
  <si>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</si>
  <si>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</si>
  <si>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</si>
  <si>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</si>
  <si>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</si>
  <si>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</si>
  <si>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</si>
  <si>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</si>
  <si>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</si>
  <si>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</si>
  <si>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</si>
  <si>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</si>
  <si>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</si>
  <si>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</si>
  <si>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</si>
  <si>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</si>
  <si>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</si>
  <si>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</si>
  <si>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</si>
  <si>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</si>
  <si>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</si>
  <si>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</si>
  <si>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</si>
  <si>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</si>
  <si>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</si>
  <si>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</si>
  <si>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</si>
  <si>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</si>
  <si>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</si>
  <si>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</si>
  <si>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</si>
  <si>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</si>
  <si>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</si>
  <si>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</si>
  <si>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</si>
  <si>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</si>
  <si>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</si>
  <si>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</si>
  <si>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</si>
  <si>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</si>
  <si>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</si>
  <si>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</si>
  <si>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</si>
  <si>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</si>
  <si>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</si>
  <si>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</si>
  <si>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</si>
  <si>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</si>
  <si>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</si>
  <si>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</si>
  <si>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</si>
  <si>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</si>
  <si>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</si>
  <si>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</si>
  <si>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</si>
  <si>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</si>
  <si>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</si>
  <si>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</si>
  <si>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</si>
  <si>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</si>
  <si>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</si>
  <si>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</si>
  <si>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</si>
  <si>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</si>
  <si>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</si>
  <si>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</si>
  <si>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</si>
  <si>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</si>
  <si>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</si>
  <si>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</si>
  <si>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</si>
  <si>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</si>
  <si>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</si>
  <si>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</si>
  <si>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</si>
  <si>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</si>
  <si>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</si>
  <si>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</si>
  <si>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</si>
  <si>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</si>
  <si>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</si>
  <si>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</si>
  <si>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</si>
  <si>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</si>
  <si>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</si>
  <si>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</si>
  <si>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</si>
  <si>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</si>
  <si>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Date Created Conversion</t>
  </si>
  <si>
    <t>Date Ended Conversion</t>
  </si>
  <si>
    <t>Years</t>
  </si>
  <si>
    <t>(All)</t>
  </si>
  <si>
    <t>Column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</si>
  <si>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</si>
  <si>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</si>
  <si>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</si>
  <si>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</si>
  <si>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</si>
  <si>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</si>
  <si>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</si>
  <si>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</si>
  <si>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</si>
  <si>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</si>
  <si>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</si>
  <si>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</si>
  <si>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</si>
  <si>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Row Labels</t>
  </si>
  <si>
    <t>Count of outcomes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</si>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</sst>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4-4D25-8664-74B87B19AAD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4-4D25-8664-74B87B19AA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4-4D25-8664-74B87B19A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917360"/>
        <c:axId val="402917776"/>
      </c:lineChart>
      <c:catAx>
        <c:axId val="40291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17776"/>
        <c:crosses val="autoZero"/>
        <c:auto val="1"/>
        <c:lblAlgn val="ctr"/>
        <c:lblOffset val="100"/>
        <c:noMultiLvlLbl val="0"/>
      </c:catAx>
      <c:valAx>
        <c:axId val="40291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91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E01-4DB4-BC6F-78A8390E83C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E01-4DB4-BC6F-78A8390E83C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E01-4DB4-BC6F-78A8390E8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192144"/>
        <c:axId val="132993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E01-4DB4-BC6F-78A8390E83C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E01-4DB4-BC6F-78A8390E83C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01-4DB4-BC6F-78A8390E83C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E01-4DB4-BC6F-78A8390E83CA}"/>
                  </c:ext>
                </c:extLst>
              </c15:ser>
            </c15:filteredLineSeries>
          </c:ext>
        </c:extLst>
      </c:lineChart>
      <c:catAx>
        <c:axId val="135919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936752"/>
        <c:crosses val="autoZero"/>
        <c:auto val="1"/>
        <c:lblAlgn val="ctr"/>
        <c:lblOffset val="100"/>
        <c:noMultiLvlLbl val="0"/>
      </c:catAx>
      <c:valAx>
        <c:axId val="132993675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9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B4D262-AA0B-4581-9478-EA37FE5B58C2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3</xdr:row>
      <xdr:rowOff>28575</xdr:rowOff>
    </xdr:from>
    <xdr:to>
      <xdr:col>17</xdr:col>
      <xdr:colOff>34925</xdr:colOff>
      <xdr:row>18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A238E-723F-4B5A-9D7A-688AD18E2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BC08E-D0C3-49B7-8F70-C92E941A2E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Lacey" refreshedDate="44176.579747800926" createdVersion="6" refreshedVersion="6" minRefreshableVersion="3" recordCount="4114" xr:uid="{3FA8898F-23D3-4D04-B374-90F211171CF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19343-21CE-43D9-9771-23F915671E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B1" zoomScaleNormal="100" workbookViewId="0">
      <pane ySplit="1" topLeftCell="A522" activePane="bottomLeft" state="frozen"/>
      <selection pane="bottomLeft" activeCell="B522" sqref="B52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" customWidth="1"/>
    <col min="16" max="16" width="15.90625" bestFit="1" customWidth="1"/>
    <col min="17" max="17" width="41.1796875" customWidth="1"/>
    <col min="18" max="18" width="16.08984375" bestFit="1" customWidth="1"/>
    <col min="19" max="19" width="22" style="13" bestFit="1" customWidth="1"/>
    <col min="20" max="20" width="20.54296875" style="13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8379</v>
      </c>
      <c r="R1" s="1" t="s">
        <v>8358</v>
      </c>
      <c r="S1" s="12" t="s">
        <v>8359</v>
      </c>
      <c r="T1" s="12" t="s">
        <v>8360</v>
      </c>
      <c r="U1" s="1" t="s">
        <v>8361</v>
      </c>
    </row>
    <row r="2" spans="1:21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YEAR(S:S)</f>
        <v>2015</v>
      </c>
    </row>
    <row r="3" spans="1:21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4B8FA06F-E078-410B-80CE-A74F2A9017AE}"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4A45-9C0B-45BE-9909-74931314D9C9}">
  <dimension ref="A1:E18"/>
  <sheetViews>
    <sheetView workbookViewId="0">
      <selection activeCell="C3" sqref="C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3.6328125" bestFit="1" customWidth="1"/>
    <col min="8" max="8" width="3" bestFit="1" customWidth="1"/>
    <col min="9" max="9" width="4" bestFit="1" customWidth="1"/>
    <col min="10" max="10" width="3.81640625" bestFit="1" customWidth="1"/>
    <col min="11" max="11" width="3.7265625" bestFit="1" customWidth="1"/>
    <col min="12" max="12" width="4.08984375" bestFit="1" customWidth="1"/>
    <col min="13" max="13" width="3.90625" bestFit="1" customWidth="1"/>
    <col min="14" max="14" width="10.7265625" bestFit="1" customWidth="1"/>
    <col min="15" max="17" width="6.453125" bestFit="1" customWidth="1"/>
    <col min="18" max="18" width="9.36328125" bestFit="1" customWidth="1"/>
    <col min="19" max="21" width="6.453125" bestFit="1" customWidth="1"/>
    <col min="22" max="22" width="9.36328125" bestFit="1" customWidth="1"/>
    <col min="23" max="25" width="6.453125" bestFit="1" customWidth="1"/>
    <col min="26" max="26" width="9.36328125" bestFit="1" customWidth="1"/>
    <col min="27" max="27" width="9.54296875" bestFit="1" customWidth="1"/>
    <col min="28" max="30" width="6.6328125" bestFit="1" customWidth="1"/>
    <col min="31" max="31" width="9.36328125" bestFit="1" customWidth="1"/>
    <col min="32" max="34" width="6.453125" bestFit="1" customWidth="1"/>
    <col min="35" max="35" width="9.36328125" bestFit="1" customWidth="1"/>
    <col min="36" max="38" width="6.453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4" width="9.54296875" bestFit="1" customWidth="1"/>
    <col min="45" max="47" width="6.6328125" bestFit="1" customWidth="1"/>
    <col min="48" max="48" width="9.36328125" bestFit="1" customWidth="1"/>
    <col min="49" max="51" width="6.453125" bestFit="1" customWidth="1"/>
    <col min="52" max="52" width="9.36328125" bestFit="1" customWidth="1"/>
    <col min="53" max="55" width="6.453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1" width="9.54296875" bestFit="1" customWidth="1"/>
    <col min="62" max="64" width="6.6328125" bestFit="1" customWidth="1"/>
    <col min="65" max="65" width="9.36328125" bestFit="1" customWidth="1"/>
    <col min="66" max="68" width="6.453125" bestFit="1" customWidth="1"/>
    <col min="69" max="69" width="9.36328125" bestFit="1" customWidth="1"/>
    <col min="70" max="72" width="6.453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  <col min="136" max="4114" width="15.26953125" bestFit="1" customWidth="1"/>
    <col min="4115" max="4115" width="10.7265625" bestFit="1" customWidth="1"/>
  </cols>
  <sheetData>
    <row r="1" spans="1:5" x14ac:dyDescent="0.35">
      <c r="A1" s="15" t="s">
        <v>8379</v>
      </c>
      <c r="B1" t="s">
        <v>8315</v>
      </c>
    </row>
    <row r="2" spans="1:5" x14ac:dyDescent="0.35">
      <c r="A2" s="15" t="s">
        <v>8361</v>
      </c>
      <c r="B2" t="s">
        <v>8362</v>
      </c>
    </row>
    <row r="4" spans="1:5" x14ac:dyDescent="0.35">
      <c r="A4" s="15" t="s">
        <v>8378</v>
      </c>
      <c r="B4" s="15" t="s">
        <v>8363</v>
      </c>
    </row>
    <row r="5" spans="1:5" x14ac:dyDescent="0.35">
      <c r="A5" s="15" t="s">
        <v>8377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35">
      <c r="A6" s="16" t="s">
        <v>8371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5">
      <c r="A7" s="16" t="s">
        <v>8372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5">
      <c r="A8" s="16" t="s">
        <v>8373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5">
      <c r="A9" s="16" t="s">
        <v>8374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5">
      <c r="A10" s="16" t="s">
        <v>8365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5">
      <c r="A11" s="16" t="s">
        <v>8375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5">
      <c r="A12" s="16" t="s">
        <v>8366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5">
      <c r="A13" s="16" t="s">
        <v>8367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5">
      <c r="A14" s="16" t="s">
        <v>8368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5">
      <c r="A15" s="16" t="s">
        <v>8369</v>
      </c>
      <c r="B15" s="17">
        <v>65</v>
      </c>
      <c r="C15" s="17">
        <v>50</v>
      </c>
      <c r="D15" s="17"/>
      <c r="E15" s="17">
        <v>115</v>
      </c>
    </row>
    <row r="16" spans="1:5" x14ac:dyDescent="0.35">
      <c r="A16" s="16" t="s">
        <v>8370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5">
      <c r="A17" s="16" t="s">
        <v>8376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5">
      <c r="A18" s="16" t="s">
        <v>8364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5A3DE-22F4-4A11-A836-A8BAB8F3382C}">
  <dimension ref="A1:H13"/>
  <sheetViews>
    <sheetView workbookViewId="0">
      <selection activeCell="B14" sqref="B14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style="19" bestFit="1" customWidth="1"/>
    <col min="7" max="7" width="15.6328125" style="19" bestFit="1" customWidth="1"/>
    <col min="8" max="8" width="18.36328125" style="19" bestFit="1" customWidth="1"/>
  </cols>
  <sheetData>
    <row r="1" spans="1:8" s="14" customFormat="1" x14ac:dyDescent="0.3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5">
      <c r="A2" t="s">
        <v>8388</v>
      </c>
      <c r="B2">
        <f>COUNTIFS(Kickstarter!$D:$D, "&lt;1000",Kickstarter!F:F, "successful",Kickstarter!R:R, "plays")</f>
        <v>141</v>
      </c>
      <c r="C2">
        <f>COUNTIFS(Kickstarter!$D:$D, "&lt;1000", Kickstarter!F:F, "failed",Kickstarter!R:R, "plays")</f>
        <v>45</v>
      </c>
      <c r="D2">
        <f>COUNTIFS(Kickstarter!$D:$D, "&lt;1000", Kickstarter!F:F, "canceled",Kickstarter!R:R, "plays")</f>
        <v>0</v>
      </c>
      <c r="E2">
        <f t="shared" ref="E2:E13" si="0">SUM(B2:D2)</f>
        <v>186</v>
      </c>
      <c r="F2" s="19">
        <f t="shared" ref="F2:F13" si="1">SUM(B2/E2)</f>
        <v>0.75806451612903225</v>
      </c>
      <c r="G2" s="19">
        <f t="shared" ref="G2:G13" si="2">SUM(C2/E2)</f>
        <v>0.24193548387096775</v>
      </c>
      <c r="H2" s="19">
        <f t="shared" ref="H2:H13" si="3">SUM(D2/E2)</f>
        <v>0</v>
      </c>
    </row>
    <row r="3" spans="1:8" x14ac:dyDescent="0.35">
      <c r="A3" t="s">
        <v>8389</v>
      </c>
      <c r="B3">
        <f>COUNTIFS(Kickstarter!$D:$D,"&gt;=1000",Kickstarter!$D:$D, "&lt;=4999",Kickstarter!F:F,"successful",Kickstarter!R:R, "plays")</f>
        <v>388</v>
      </c>
      <c r="C3">
        <f>COUNTIFS(Kickstarter!$D:$D,"&gt;=1000",Kickstarter!$D:$D, "&lt;=4999",Kickstarter!F:F,"failed",Kickstarter!R:R, "plays")</f>
        <v>146</v>
      </c>
      <c r="D3">
        <f>COUNTIFS(Kickstarter!$D:$D,"&gt;=1000",Kickstarter!$D:$D, "&lt;=4999",Kickstarter!F:F,"canceled",Kickstarter!R:R, "plays")</f>
        <v>0</v>
      </c>
      <c r="E3">
        <f t="shared" si="0"/>
        <v>534</v>
      </c>
      <c r="F3" s="19">
        <f t="shared" si="1"/>
        <v>0.72659176029962547</v>
      </c>
      <c r="G3" s="19">
        <f t="shared" si="2"/>
        <v>0.27340823970037453</v>
      </c>
      <c r="H3" s="19">
        <f t="shared" si="3"/>
        <v>0</v>
      </c>
    </row>
    <row r="4" spans="1:8" x14ac:dyDescent="0.35">
      <c r="A4" t="s">
        <v>8390</v>
      </c>
      <c r="B4">
        <f>COUNTIFS(Kickstarter!$D:$D,"&gt;=5000",Kickstarter!$D:$D, "&lt;=9999",Kickstarter!F:F,"successful",Kickstarter!R:R, "plays")</f>
        <v>93</v>
      </c>
      <c r="C4">
        <f>COUNTIFS(Kickstarter!$D:$D,"&gt;=5000",Kickstarter!$D:$D, "&lt;=9999",Kickstarter!F:F,"failed",Kickstarter!R:R, "plays")</f>
        <v>76</v>
      </c>
      <c r="D4">
        <f>COUNTIFS(Kickstarter!$D:$D,"&gt;=5000",Kickstarter!$D:$D, "&lt;=9999",Kickstarter!F:F, "canceled",Kickstarter!R:R,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8391</v>
      </c>
      <c r="B5">
        <f>COUNTIFS(Kickstarter!$D:$D,"&gt;=10000",Kickstarter!$D:$D, "&lt;=14999",Kickstarter!F:F,"successful",Kickstarter!R:R, "plays")</f>
        <v>39</v>
      </c>
      <c r="C5">
        <f>COUNTIFS(Kickstarter!$D:$D,"&gt;=10000",Kickstarter!$D:$D, "&lt;=14999",Kickstarter!F:F,"failed",Kickstarter!R:R, "plays")</f>
        <v>33</v>
      </c>
      <c r="D5">
        <f>COUNTIFS(Kickstarter!$D:$D,"&gt;=10000",Kickstarter!$D:$D, "&lt;=14999",Kickstarter!F:F, "canceled",Kickstarter!R:R,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8392</v>
      </c>
      <c r="B6">
        <f>COUNTIFS(Kickstarter!$D:$D,"&gt;=15000",Kickstarter!$D:$D, "&lt;=19999",Kickstarter!F:F,"successful",Kickstarter!R:R, "plays")</f>
        <v>12</v>
      </c>
      <c r="C6">
        <f>COUNTIFS(Kickstarter!$D:$D,"&gt;=15000",Kickstarter!$D:$D, "&lt;=19999",Kickstarter!F:F,"failed",Kickstarter!R:R, "plays")</f>
        <v>12</v>
      </c>
      <c r="D6">
        <f>COUNTIFS(Kickstarter!$D:$D,"&gt;=15000",Kickstarter!$D:$D, "&lt;=19999",Kickstarter!F:F,"canceled",Kickstarter!R:R,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8393</v>
      </c>
      <c r="B7">
        <f>COUNTIFS(Kickstarter!$D:$D,"&gt;=20000",Kickstarter!$D:$D, "&lt;=24999",Kickstarter!F:F,"successful",Kickstarter!R:R, "plays")</f>
        <v>9</v>
      </c>
      <c r="C7">
        <f>COUNTIFS(Kickstarter!$D:$D,"&gt;=20000",Kickstarter!$D:$D, "&lt;=24999",Kickstarter!F:F,"failed",Kickstarter!R:R, "plays")</f>
        <v>11</v>
      </c>
      <c r="D7">
        <f>COUNTIFS(Kickstarter!$D:$D,"&gt;=20000",Kickstarter!$D:$D, "&lt;=24999",Kickstarter!F:F,"canceled",Kickstarter!R:R,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8394</v>
      </c>
      <c r="B8">
        <f>COUNTIFS(Kickstarter!$D:$D,"&gt;=25000",Kickstarter!$D:$D, "&lt;=29999",Kickstarter!F:F,"successful",Kickstarter!R:R, "plays")</f>
        <v>1</v>
      </c>
      <c r="C8">
        <f>COUNTIFS(Kickstarter!$D:$D,"&gt;=25000",Kickstarter!$D:$D, "&lt;=29999",Kickstarter!F:F,"failed",Kickstarter!R:R, "plays")</f>
        <v>4</v>
      </c>
      <c r="D8">
        <f>COUNTIFS(Kickstarter!$D:$D,"&gt;=25000",Kickstarter!$D:$D, "&lt;=29999",Kickstarter!F:F,"canceled",Kickstarter!R:R,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8395</v>
      </c>
      <c r="B9">
        <f>COUNTIFS(Kickstarter!$D:$D,"&gt;=30000",Kickstarter!$D:$D, "&lt;=34999",Kickstarter!F:F,"successful",Kickstarter!R:R, "plays")</f>
        <v>3</v>
      </c>
      <c r="C9">
        <f>COUNTIFS(Kickstarter!$D:$D,"&gt;=30000",Kickstarter!$D:$D, "&lt;=34999",Kickstarter!F:F,"failed",Kickstarter!R:R, "plays")</f>
        <v>8</v>
      </c>
      <c r="D9">
        <f>COUNTIFS(Kickstarter!$D:$D,"&gt;=30000",Kickstarter!$D:$D, "&lt;=34999",Kickstarter!F:F,"canceled",Kickstarter!R:R,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8396</v>
      </c>
      <c r="B10">
        <f>COUNTIFS(Kickstarter!$D:$D,"&gt;=35000",Kickstarter!$D:$D, "&lt;=39999",Kickstarter!F:F,"successful",Kickstarter!R:R, "plays")</f>
        <v>4</v>
      </c>
      <c r="C10">
        <f>COUNTIFS(Kickstarter!$D:$D,"&gt;=35000",Kickstarter!$D:$D, "&lt;=39999",Kickstarter!F:F,"failed",Kickstarter!R:R, "plays")</f>
        <v>2</v>
      </c>
      <c r="D10">
        <f>COUNTIFS(Kickstarter!$D:$D,"&gt;=35000",Kickstarter!$D:$D, "&lt;=39999",Kickstarter!F:F,"canceled",Kickstarter!R:R,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8397</v>
      </c>
      <c r="B11">
        <f>COUNTIFS(Kickstarter!$D:$D,"&gt;=40000",Kickstarter!$D:$D, "&lt;=44999",Kickstarter!F:F,"successful",Kickstarter!R:R, "plays")</f>
        <v>2</v>
      </c>
      <c r="C11">
        <f>COUNTIFS(Kickstarter!$D:$D,"&gt;=40000",Kickstarter!$D:$D, "&lt;=44999",Kickstarter!F:F,"failed",Kickstarter!R:R, "plays")</f>
        <v>1</v>
      </c>
      <c r="D11">
        <f>COUNTIFS(Kickstarter!$D:$D,"&gt;=40000",Kickstarter!$D:$D, "&lt;=44999",Kickstarter!F:F,"canceled",Kickstarter!R:R,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8398</v>
      </c>
      <c r="B12">
        <f>COUNTIFS(Kickstarter!$D:$D,"&gt;=45000",Kickstarter!$D:$D, "&lt;=49999",Kickstarter!F:F,"successful",Kickstarter!R:R, "plays")</f>
        <v>0</v>
      </c>
      <c r="C12">
        <f>COUNTIFS(Kickstarter!$D:$D,"&gt;=45000",Kickstarter!$D:$D, "&lt;=49999",Kickstarter!F:F,"failed",Kickstarter!R:R, "plays")</f>
        <v>1</v>
      </c>
      <c r="D12">
        <f>COUNTIFS(Kickstarter!$D:$D,"&gt;=45000",Kickstarter!$D:$D, "&lt;=49999",Kickstarter!F:F,"canceled",Kickstarter!R:R,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8399</v>
      </c>
      <c r="B13">
        <f>COUNTIFS(Kickstarter!$D:$D,"&gt;=50000",Kickstarter!$F:$F,"successful",Kickstarter!R:R, "plays")</f>
        <v>2</v>
      </c>
      <c r="C13">
        <f>COUNTIFS(Kickstarter!$D:$D,"&gt;=50000",Kickstarter!F:F,"failed",Kickstarter!R:R, "plays")</f>
        <v>14</v>
      </c>
      <c r="D13">
        <f>COUNTIFS(Kickstarter!$D:$D,"&gt;=50000",Kickstarter!F:F,"canceled",Kickstarter!R:R,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 Based on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Lacey</cp:lastModifiedBy>
  <dcterms:created xsi:type="dcterms:W3CDTF">2017-04-20T15:17:24Z</dcterms:created>
  <dcterms:modified xsi:type="dcterms:W3CDTF">2020-12-13T14:46:00Z</dcterms:modified>
</cp:coreProperties>
</file>